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drawings/drawing3.xml" ContentType="application/vnd.openxmlformats-officedocument.drawing+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drawings/drawing4.xml" ContentType="application/vnd.openxmlformats-officedocument.drawing+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drawings/drawing5.xml" ContentType="application/vnd.openxmlformats-officedocument.drawing+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drawings/drawing6.xml" ContentType="application/vnd.openxmlformats-officedocument.drawing+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drawings/drawing7.xml" ContentType="application/vnd.openxmlformats-officedocument.drawing+xml"/>
  <Override PartName="/xl/ctrlProps/ctrlProp205.xml" ContentType="application/vnd.ms-excel.controlproperties+xml"/>
  <Override PartName="/xl/ctrlProps/ctrlProp206.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codeName="ThisWorkbook" defaultThemeVersion="124226"/>
  <mc:AlternateContent xmlns:mc="http://schemas.openxmlformats.org/markup-compatibility/2006">
    <mc:Choice Requires="x15">
      <x15ac:absPath xmlns:x15ac="http://schemas.microsoft.com/office/spreadsheetml/2010/11/ac" url="D:\JLVELASCO\JLVELASCO\DOCUMENTOS\CONTRATACION 2019\SA-MC-DT-NSA-003-2019-6604\PREPLIEGOS\"/>
    </mc:Choice>
  </mc:AlternateContent>
  <xr:revisionPtr revIDLastSave="0" documentId="13_ncr:1_{1B481C82-C0BE-4CCB-85A8-A60B1E602479}" xr6:coauthVersionLast="41" xr6:coauthVersionMax="41" xr10:uidLastSave="{00000000-0000-0000-0000-000000000000}"/>
  <bookViews>
    <workbookView xWindow="-120" yWindow="-120" windowWidth="29040" windowHeight="15840" tabRatio="847" firstSheet="4" activeTab="4" xr2:uid="{00000000-000D-0000-FFFF-FFFF00000000}"/>
  </bookViews>
  <sheets>
    <sheet name="PRESUPUESTO INVIAS" sheetId="288" state="hidden" r:id="rId1"/>
    <sheet name="EQUIPOS" sheetId="8" state="hidden" r:id="rId2"/>
    <sheet name="MATERIALES" sheetId="7" state="hidden" r:id="rId3"/>
    <sheet name="MANO DE OBRA " sheetId="6" state="hidden" r:id="rId4"/>
    <sheet name="PRESUPUESTO OBRA" sheetId="334" r:id="rId5"/>
    <sheet name="230.1" sheetId="345" r:id="rId6"/>
    <sheet name="310.1" sheetId="398" r:id="rId7"/>
    <sheet name="311.1" sheetId="399" r:id="rId8"/>
    <sheet name="630.3" sheetId="395" r:id="rId9"/>
    <sheet name="900.4P" sheetId="386" r:id="rId10"/>
    <sheet name="NP1" sheetId="326" state="hidden" r:id="rId11"/>
  </sheets>
  <externalReferences>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s>
  <definedNames>
    <definedName name="\a" localSheetId="6">#REF!</definedName>
    <definedName name="\a" localSheetId="7">#REF!</definedName>
    <definedName name="\a">#REF!</definedName>
    <definedName name="\L" localSheetId="6">#REF!</definedName>
    <definedName name="\L" localSheetId="7">#REF!</definedName>
    <definedName name="\L">#REF!</definedName>
    <definedName name="\P" localSheetId="6">#REF!</definedName>
    <definedName name="\P" localSheetId="7">#REF!</definedName>
    <definedName name="\P">#REF!</definedName>
    <definedName name="\s" localSheetId="6">#REF!</definedName>
    <definedName name="\s" localSheetId="7">#REF!</definedName>
    <definedName name="\s">#REF!</definedName>
    <definedName name="\X" localSheetId="4">[0]!ERR</definedName>
    <definedName name="\X">[0]!ERR</definedName>
    <definedName name="\Z" localSheetId="4">[0]!ERR</definedName>
    <definedName name="\Z">[0]!ERR</definedName>
    <definedName name="_____________________APU221" localSheetId="6">#REF!</definedName>
    <definedName name="_____________________APU221" localSheetId="7">#REF!</definedName>
    <definedName name="_____________________APU221">#REF!</definedName>
    <definedName name="_____________________APU465" localSheetId="6">[1]!absc</definedName>
    <definedName name="_____________________APU465" localSheetId="7">[1]!absc</definedName>
    <definedName name="_____________________APU465">[1]!absc</definedName>
    <definedName name="_____________________pj51" localSheetId="6">#REF!</definedName>
    <definedName name="_____________________pj51" localSheetId="7">#REF!</definedName>
    <definedName name="_____________________pj51">#REF!</definedName>
    <definedName name="____________________APU221" localSheetId="6">#REF!</definedName>
    <definedName name="____________________APU221" localSheetId="7">#REF!</definedName>
    <definedName name="____________________APU221">#REF!</definedName>
    <definedName name="____________________APU465" localSheetId="6">[1]!absc</definedName>
    <definedName name="____________________APU465" localSheetId="7">[1]!absc</definedName>
    <definedName name="____________________APU465">[1]!absc</definedName>
    <definedName name="____________________PJ50" localSheetId="6">#REF!</definedName>
    <definedName name="____________________PJ50" localSheetId="7">#REF!</definedName>
    <definedName name="____________________PJ50">#REF!</definedName>
    <definedName name="____________________pj51" localSheetId="6">#REF!</definedName>
    <definedName name="____________________pj51" localSheetId="7">#REF!</definedName>
    <definedName name="____________________pj51">#REF!</definedName>
    <definedName name="___________________APU221" localSheetId="6">#REF!</definedName>
    <definedName name="___________________APU221" localSheetId="7">#REF!</definedName>
    <definedName name="___________________APU221">#REF!</definedName>
    <definedName name="___________________APU465" localSheetId="6">[1]!absc</definedName>
    <definedName name="___________________APU465" localSheetId="7">[1]!absc</definedName>
    <definedName name="___________________APU465">[1]!absc</definedName>
    <definedName name="___________________PJ50" localSheetId="6">#REF!</definedName>
    <definedName name="___________________PJ50" localSheetId="7">#REF!</definedName>
    <definedName name="___________________PJ50">#REF!</definedName>
    <definedName name="___________________pj51" localSheetId="6">#REF!</definedName>
    <definedName name="___________________pj51" localSheetId="7">#REF!</definedName>
    <definedName name="___________________pj51">#REF!</definedName>
    <definedName name="__________________APU221" localSheetId="6">#REF!</definedName>
    <definedName name="__________________APU221" localSheetId="7">#REF!</definedName>
    <definedName name="__________________APU221">#REF!</definedName>
    <definedName name="__________________APU465" localSheetId="6">[1]!absc</definedName>
    <definedName name="__________________APU465" localSheetId="7">[1]!absc</definedName>
    <definedName name="__________________APU465">[1]!absc</definedName>
    <definedName name="__________________PJ50" localSheetId="6">#REF!</definedName>
    <definedName name="__________________PJ50" localSheetId="7">#REF!</definedName>
    <definedName name="__________________PJ50">#REF!</definedName>
    <definedName name="__________________pj51" localSheetId="6">#REF!</definedName>
    <definedName name="__________________pj51" localSheetId="7">#REF!</definedName>
    <definedName name="__________________pj51">#REF!</definedName>
    <definedName name="_________________APU221" localSheetId="6">#REF!</definedName>
    <definedName name="_________________APU221" localSheetId="7">#REF!</definedName>
    <definedName name="_________________APU221">#REF!</definedName>
    <definedName name="_________________APU465" localSheetId="6">[1]!absc</definedName>
    <definedName name="_________________APU465" localSheetId="7">[1]!absc</definedName>
    <definedName name="_________________APU465">[1]!absc</definedName>
    <definedName name="_________________PJ50" localSheetId="6">#REF!</definedName>
    <definedName name="_________________PJ50" localSheetId="7">#REF!</definedName>
    <definedName name="_________________PJ50">#REF!</definedName>
    <definedName name="_________________pj51" localSheetId="6">#REF!</definedName>
    <definedName name="_________________pj51" localSheetId="7">#REF!</definedName>
    <definedName name="_________________pj51">#REF!</definedName>
    <definedName name="________________APU221" localSheetId="6">#REF!</definedName>
    <definedName name="________________APU221" localSheetId="7">#REF!</definedName>
    <definedName name="________________APU221">#REF!</definedName>
    <definedName name="________________APU465" localSheetId="6">[1]!absc</definedName>
    <definedName name="________________APU465" localSheetId="7">[1]!absc</definedName>
    <definedName name="________________APU465">[1]!absc</definedName>
    <definedName name="________________PJ50" localSheetId="6">#REF!</definedName>
    <definedName name="________________PJ50" localSheetId="7">#REF!</definedName>
    <definedName name="________________PJ50">#REF!</definedName>
    <definedName name="________________pj51" localSheetId="6">#REF!</definedName>
    <definedName name="________________pj51" localSheetId="7">#REF!</definedName>
    <definedName name="________________pj51">#REF!</definedName>
    <definedName name="_______________AFC1">[2]INV!$A$25:$D$28</definedName>
    <definedName name="_______________AFC3">[2]INV!$F$25:$I$28</definedName>
    <definedName name="_______________AFC5">[2]INV!$K$25:$N$28</definedName>
    <definedName name="_______________APU221" localSheetId="6">#REF!</definedName>
    <definedName name="_______________APU221" localSheetId="7">#REF!</definedName>
    <definedName name="_______________APU221">#REF!</definedName>
    <definedName name="_______________APU465" localSheetId="6">[1]!absc</definedName>
    <definedName name="_______________APU465" localSheetId="7">[1]!absc</definedName>
    <definedName name="_______________APU465">[1]!absc</definedName>
    <definedName name="_______________BGC1">[2]INV!$A$5:$D$8</definedName>
    <definedName name="_______________BGC3">[2]INV!$F$5:$I$8</definedName>
    <definedName name="_______________BGC5">[2]INV!$K$5:$N$8</definedName>
    <definedName name="_______________CAC1">[2]INV!$A$19:$D$22</definedName>
    <definedName name="_______________CAC3">[2]INV!$F$19:$I$22</definedName>
    <definedName name="_______________CAC5">[2]INV!$K$19:$N$22</definedName>
    <definedName name="_______________oa55" localSheetId="6">#REF!</definedName>
    <definedName name="_______________oa55" localSheetId="7">#REF!</definedName>
    <definedName name="_______________oa55">#REF!</definedName>
    <definedName name="_______________PJ50" localSheetId="6">#REF!</definedName>
    <definedName name="_______________PJ50" localSheetId="7">#REF!</definedName>
    <definedName name="_______________PJ50">#REF!</definedName>
    <definedName name="_______________pj51" localSheetId="6">#REF!</definedName>
    <definedName name="_______________pj51" localSheetId="7">#REF!</definedName>
    <definedName name="_______________pj51">#REF!</definedName>
    <definedName name="_______________SBC1">[2]INV!$A$12:$D$15</definedName>
    <definedName name="_______________SBC3">[2]INV!$F$12:$I$15</definedName>
    <definedName name="_______________SBC5">[2]INV!$K$12:$N$15</definedName>
    <definedName name="______________AFC1">[2]INV!$A$25:$D$28</definedName>
    <definedName name="______________AFC3">[2]INV!$F$25:$I$28</definedName>
    <definedName name="______________AFC5">[2]INV!$K$25:$N$28</definedName>
    <definedName name="______________APU221" localSheetId="6">#REF!</definedName>
    <definedName name="______________APU221" localSheetId="7">#REF!</definedName>
    <definedName name="______________APU221">#REF!</definedName>
    <definedName name="______________APU465" localSheetId="6">[1]!absc</definedName>
    <definedName name="______________APU465" localSheetId="7">[1]!absc</definedName>
    <definedName name="______________APU465">[1]!absc</definedName>
    <definedName name="______________BGC1">[2]INV!$A$5:$D$8</definedName>
    <definedName name="______________BGC3">[2]INV!$F$5:$I$8</definedName>
    <definedName name="______________BGC5">[2]INV!$K$5:$N$8</definedName>
    <definedName name="______________CAC1">[2]INV!$A$19:$D$22</definedName>
    <definedName name="______________CAC3">[2]INV!$F$19:$I$22</definedName>
    <definedName name="______________CAC5">[2]INV!$K$19:$N$22</definedName>
    <definedName name="______________oa55" localSheetId="6">#REF!</definedName>
    <definedName name="______________oa55" localSheetId="7">#REF!</definedName>
    <definedName name="______________oa55">#REF!</definedName>
    <definedName name="______________PJ50" localSheetId="6">#REF!</definedName>
    <definedName name="______________PJ50" localSheetId="7">#REF!</definedName>
    <definedName name="______________PJ50">#REF!</definedName>
    <definedName name="______________pj51" localSheetId="6">#REF!</definedName>
    <definedName name="______________pj51" localSheetId="7">#REF!</definedName>
    <definedName name="______________pj51">#REF!</definedName>
    <definedName name="______________SBC1">[2]INV!$A$12:$D$15</definedName>
    <definedName name="______________SBC3">[2]INV!$F$12:$I$15</definedName>
    <definedName name="______________SBC5">[2]INV!$K$12:$N$15</definedName>
    <definedName name="_____________AFC1">[2]INV!$A$25:$D$28</definedName>
    <definedName name="_____________AFC3">[2]INV!$F$25:$I$28</definedName>
    <definedName name="_____________AFC5">[2]INV!$K$25:$N$28</definedName>
    <definedName name="_____________APU221" localSheetId="6">#REF!</definedName>
    <definedName name="_____________APU221" localSheetId="7">#REF!</definedName>
    <definedName name="_____________APU221">#REF!</definedName>
    <definedName name="_____________APU465" localSheetId="6">[1]!absc</definedName>
    <definedName name="_____________APU465" localSheetId="7">[1]!absc</definedName>
    <definedName name="_____________APU465">[1]!absc</definedName>
    <definedName name="_____________BGC1">[2]INV!$A$5:$D$8</definedName>
    <definedName name="_____________BGC3">[2]INV!$F$5:$I$8</definedName>
    <definedName name="_____________BGC5">[2]INV!$K$5:$N$8</definedName>
    <definedName name="_____________CAC1">[2]INV!$A$19:$D$22</definedName>
    <definedName name="_____________CAC3">[2]INV!$F$19:$I$22</definedName>
    <definedName name="_____________CAC5">[2]INV!$K$19:$N$22</definedName>
    <definedName name="_____________oa55" localSheetId="6">#REF!</definedName>
    <definedName name="_____________oa55" localSheetId="7">#REF!</definedName>
    <definedName name="_____________oa55">#REF!</definedName>
    <definedName name="_____________PJ50" localSheetId="6">#REF!</definedName>
    <definedName name="_____________PJ50" localSheetId="7">#REF!</definedName>
    <definedName name="_____________PJ50">#REF!</definedName>
    <definedName name="_____________pj51" localSheetId="6">#REF!</definedName>
    <definedName name="_____________pj51" localSheetId="7">#REF!</definedName>
    <definedName name="_____________pj51">#REF!</definedName>
    <definedName name="_____________SBC1">[2]INV!$A$12:$D$15</definedName>
    <definedName name="_____________SBC3">[2]INV!$F$12:$I$15</definedName>
    <definedName name="_____________SBC5">[2]INV!$K$12:$N$15</definedName>
    <definedName name="____________AFC1">[2]INV!$A$25:$D$28</definedName>
    <definedName name="____________AFC3">[2]INV!$F$25:$I$28</definedName>
    <definedName name="____________AFC5">[2]INV!$K$25:$N$28</definedName>
    <definedName name="____________APU221" localSheetId="6">#REF!</definedName>
    <definedName name="____________APU221" localSheetId="7">#REF!</definedName>
    <definedName name="____________APU221">#REF!</definedName>
    <definedName name="____________APU465" localSheetId="6">[1]!absc</definedName>
    <definedName name="____________APU465" localSheetId="7">[1]!absc</definedName>
    <definedName name="____________APU465">[1]!absc</definedName>
    <definedName name="____________BGC1">[2]INV!$A$5:$D$8</definedName>
    <definedName name="____________BGC3">[2]INV!$F$5:$I$8</definedName>
    <definedName name="____________BGC5">[2]INV!$K$5:$N$8</definedName>
    <definedName name="____________CAC1">[2]INV!$A$19:$D$22</definedName>
    <definedName name="____________CAC3">[2]INV!$F$19:$I$22</definedName>
    <definedName name="____________CAC5">[2]INV!$K$19:$N$22</definedName>
    <definedName name="____________oa55" localSheetId="6">#REF!</definedName>
    <definedName name="____________oa55" localSheetId="7">#REF!</definedName>
    <definedName name="____________oa55">#REF!</definedName>
    <definedName name="____________PJ50" localSheetId="6">#REF!</definedName>
    <definedName name="____________PJ50" localSheetId="7">#REF!</definedName>
    <definedName name="____________PJ50">#REF!</definedName>
    <definedName name="____________pj51" localSheetId="6">#REF!</definedName>
    <definedName name="____________pj51" localSheetId="7">#REF!</definedName>
    <definedName name="____________pj51">#REF!</definedName>
    <definedName name="____________SBC1">[2]INV!$A$12:$D$15</definedName>
    <definedName name="____________SBC3">[2]INV!$F$12:$I$15</definedName>
    <definedName name="____________SBC5">[2]INV!$K$12:$N$15</definedName>
    <definedName name="___________AFC1">[2]INV!$A$25:$D$28</definedName>
    <definedName name="___________AFC3">[2]INV!$F$25:$I$28</definedName>
    <definedName name="___________AFC5">[2]INV!$K$25:$N$28</definedName>
    <definedName name="___________APU221" localSheetId="6">#REF!</definedName>
    <definedName name="___________APU221" localSheetId="7">#REF!</definedName>
    <definedName name="___________APU221">#REF!</definedName>
    <definedName name="___________APU465" localSheetId="6">[1]!absc</definedName>
    <definedName name="___________APU465" localSheetId="7">[1]!absc</definedName>
    <definedName name="___________APU465">[1]!absc</definedName>
    <definedName name="___________BGC1">[2]INV!$A$5:$D$8</definedName>
    <definedName name="___________BGC3">[2]INV!$F$5:$I$8</definedName>
    <definedName name="___________BGC5">[2]INV!$K$5:$N$8</definedName>
    <definedName name="___________CAC1">[2]INV!$A$19:$D$22</definedName>
    <definedName name="___________CAC3">[2]INV!$F$19:$I$22</definedName>
    <definedName name="___________CAC5">[2]INV!$K$19:$N$22</definedName>
    <definedName name="___________oa55" localSheetId="6">#REF!</definedName>
    <definedName name="___________oa55" localSheetId="7">#REF!</definedName>
    <definedName name="___________oa55">#REF!</definedName>
    <definedName name="___________PJ50" localSheetId="6">#REF!</definedName>
    <definedName name="___________PJ50" localSheetId="7">#REF!</definedName>
    <definedName name="___________PJ50">#REF!</definedName>
    <definedName name="___________pj51" localSheetId="6">#REF!</definedName>
    <definedName name="___________pj51" localSheetId="7">#REF!</definedName>
    <definedName name="___________pj51">#REF!</definedName>
    <definedName name="___________SBC1">[2]INV!$A$12:$D$15</definedName>
    <definedName name="___________SBC3">[2]INV!$F$12:$I$15</definedName>
    <definedName name="___________SBC5">[2]INV!$K$12:$N$15</definedName>
    <definedName name="__________AFC1">[2]INV!$A$25:$D$28</definedName>
    <definedName name="__________AFC3">[2]INV!$F$25:$I$28</definedName>
    <definedName name="__________AFC5">[2]INV!$K$25:$N$28</definedName>
    <definedName name="__________APU221" localSheetId="6">#REF!</definedName>
    <definedName name="__________APU221" localSheetId="7">#REF!</definedName>
    <definedName name="__________APU221">#REF!</definedName>
    <definedName name="__________APU465" localSheetId="6">[1]!absc</definedName>
    <definedName name="__________APU465" localSheetId="7">[1]!absc</definedName>
    <definedName name="__________APU465">[1]!absc</definedName>
    <definedName name="__________BGC1">[2]INV!$A$5:$D$8</definedName>
    <definedName name="__________BGC3">[2]INV!$F$5:$I$8</definedName>
    <definedName name="__________BGC5">[2]INV!$K$5:$N$8</definedName>
    <definedName name="__________CAC1">[2]INV!$A$19:$D$22</definedName>
    <definedName name="__________CAC3">[2]INV!$F$19:$I$22</definedName>
    <definedName name="__________CAC5">[2]INV!$K$19:$N$22</definedName>
    <definedName name="__________oa55" localSheetId="6">#REF!</definedName>
    <definedName name="__________oa55" localSheetId="7">#REF!</definedName>
    <definedName name="__________oa55">#REF!</definedName>
    <definedName name="__________PJ50" localSheetId="6">#REF!</definedName>
    <definedName name="__________PJ50" localSheetId="7">#REF!</definedName>
    <definedName name="__________PJ50">#REF!</definedName>
    <definedName name="__________pj51" localSheetId="6">#REF!</definedName>
    <definedName name="__________pj51" localSheetId="7">#REF!</definedName>
    <definedName name="__________pj51">#REF!</definedName>
    <definedName name="__________SBC1">[2]INV!$A$12:$D$15</definedName>
    <definedName name="__________SBC3">[2]INV!$F$12:$I$15</definedName>
    <definedName name="__________SBC5">[2]INV!$K$12:$N$15</definedName>
    <definedName name="_________AFC1">[2]INV!$A$25:$D$28</definedName>
    <definedName name="_________AFC3">[2]INV!$F$25:$I$28</definedName>
    <definedName name="_________AFC5">[2]INV!$K$25:$N$28</definedName>
    <definedName name="_________APU221" localSheetId="6">#REF!</definedName>
    <definedName name="_________APU221" localSheetId="7">#REF!</definedName>
    <definedName name="_________APU221">#REF!</definedName>
    <definedName name="_________APU465" localSheetId="6">[1]!absc</definedName>
    <definedName name="_________APU465" localSheetId="7">[1]!absc</definedName>
    <definedName name="_________APU465">[1]!absc</definedName>
    <definedName name="_________BGC1">[2]INV!$A$5:$D$8</definedName>
    <definedName name="_________BGC3">[2]INV!$F$5:$I$8</definedName>
    <definedName name="_________BGC5">[2]INV!$K$5:$N$8</definedName>
    <definedName name="_________CAC1">[2]INV!$A$19:$D$22</definedName>
    <definedName name="_________CAC3">[2]INV!$F$19:$I$22</definedName>
    <definedName name="_________CAC5">[2]INV!$K$19:$N$22</definedName>
    <definedName name="_________oa55" localSheetId="6">#REF!</definedName>
    <definedName name="_________oa55" localSheetId="7">#REF!</definedName>
    <definedName name="_________oa55">#REF!</definedName>
    <definedName name="_________PJ50" localSheetId="6">#REF!</definedName>
    <definedName name="_________PJ50" localSheetId="7">#REF!</definedName>
    <definedName name="_________PJ50" localSheetId="0">#REF!</definedName>
    <definedName name="_________PJ50" localSheetId="4">#REF!</definedName>
    <definedName name="_________PJ50">#REF!</definedName>
    <definedName name="_________pj51" localSheetId="6">#REF!</definedName>
    <definedName name="_________pj51" localSheetId="7">#REF!</definedName>
    <definedName name="_________pj51">#REF!</definedName>
    <definedName name="_________SBC1">[2]INV!$A$12:$D$15</definedName>
    <definedName name="_________SBC3">[2]INV!$F$12:$I$15</definedName>
    <definedName name="_________SBC5">[2]INV!$K$12:$N$15</definedName>
    <definedName name="________AFC1">[2]INV!$A$25:$D$28</definedName>
    <definedName name="________AFC3">[2]INV!$F$25:$I$28</definedName>
    <definedName name="________AFC5">[2]INV!$K$25:$N$28</definedName>
    <definedName name="________APU221" localSheetId="6">#REF!</definedName>
    <definedName name="________APU221" localSheetId="7">#REF!</definedName>
    <definedName name="________APU221">#REF!</definedName>
    <definedName name="________APU465" localSheetId="6">[1]!absc</definedName>
    <definedName name="________APU465" localSheetId="7">[1]!absc</definedName>
    <definedName name="________APU465">[1]!absc</definedName>
    <definedName name="________BGC1">[2]INV!$A$5:$D$8</definedName>
    <definedName name="________BGC3">[2]INV!$F$5:$I$8</definedName>
    <definedName name="________BGC5">[2]INV!$K$5:$N$8</definedName>
    <definedName name="________CAC1">[2]INV!$A$19:$D$22</definedName>
    <definedName name="________CAC3">[2]INV!$F$19:$I$22</definedName>
    <definedName name="________CAC5">[2]INV!$K$19:$N$22</definedName>
    <definedName name="________MA2" localSheetId="6">#REF!</definedName>
    <definedName name="________MA2" localSheetId="7">#REF!</definedName>
    <definedName name="________MA2">#REF!</definedName>
    <definedName name="________oa55" localSheetId="6">#REF!</definedName>
    <definedName name="________oa55" localSheetId="7">#REF!</definedName>
    <definedName name="________oa55">#REF!</definedName>
    <definedName name="________PJ50" localSheetId="6">#REF!</definedName>
    <definedName name="________PJ50" localSheetId="7">#REF!</definedName>
    <definedName name="________PJ50" localSheetId="0">#REF!</definedName>
    <definedName name="________PJ50" localSheetId="4">#REF!</definedName>
    <definedName name="________PJ50">#REF!</definedName>
    <definedName name="________pj51" localSheetId="6">#REF!</definedName>
    <definedName name="________pj51" localSheetId="7">#REF!</definedName>
    <definedName name="________pj51">#REF!</definedName>
    <definedName name="________SBC1">[2]INV!$A$12:$D$15</definedName>
    <definedName name="________SBC3">[2]INV!$F$12:$I$15</definedName>
    <definedName name="________SBC5">[2]INV!$K$12:$N$15</definedName>
    <definedName name="_______AFC1">[2]INV!$A$25:$D$28</definedName>
    <definedName name="_______AFC3">[2]INV!$F$25:$I$28</definedName>
    <definedName name="_______AFC5">[2]INV!$K$25:$N$28</definedName>
    <definedName name="_______APU221" localSheetId="6">#REF!</definedName>
    <definedName name="_______APU221" localSheetId="7">#REF!</definedName>
    <definedName name="_______APU221">#REF!</definedName>
    <definedName name="_______APU465" localSheetId="6">[1]!absc</definedName>
    <definedName name="_______APU465" localSheetId="7">[1]!absc</definedName>
    <definedName name="_______APU465">[1]!absc</definedName>
    <definedName name="_______BGC1">[2]INV!$A$5:$D$8</definedName>
    <definedName name="_______BGC3">[2]INV!$F$5:$I$8</definedName>
    <definedName name="_______BGC5">[2]INV!$K$5:$N$8</definedName>
    <definedName name="_______CAC1">[2]INV!$A$19:$D$22</definedName>
    <definedName name="_______CAC3">[2]INV!$F$19:$I$22</definedName>
    <definedName name="_______CAC5">[2]INV!$K$19:$N$22</definedName>
    <definedName name="_______MA2" localSheetId="6">#REF!</definedName>
    <definedName name="_______MA2" localSheetId="7">#REF!</definedName>
    <definedName name="_______MA2">#REF!</definedName>
    <definedName name="_______oa55" localSheetId="6">#REF!</definedName>
    <definedName name="_______oa55" localSheetId="7">#REF!</definedName>
    <definedName name="_______oa55">#REF!</definedName>
    <definedName name="_______PJ50" localSheetId="6">#REF!</definedName>
    <definedName name="_______PJ50" localSheetId="7">#REF!</definedName>
    <definedName name="_______PJ50" localSheetId="0">#REF!</definedName>
    <definedName name="_______PJ50" localSheetId="4">#REF!</definedName>
    <definedName name="_______PJ50">#REF!</definedName>
    <definedName name="_______pj51" localSheetId="6">#REF!</definedName>
    <definedName name="_______pj51" localSheetId="7">#REF!</definedName>
    <definedName name="_______pj51">#REF!</definedName>
    <definedName name="_______SBC1">[2]INV!$A$12:$D$15</definedName>
    <definedName name="_______SBC3">[2]INV!$F$12:$I$15</definedName>
    <definedName name="_______SBC5">[2]INV!$K$12:$N$15</definedName>
    <definedName name="______AFC1">[2]INV!$A$25:$D$28</definedName>
    <definedName name="______AFC3">[2]INV!$F$25:$I$28</definedName>
    <definedName name="______AFC5">[2]INV!$K$25:$N$28</definedName>
    <definedName name="______APU221" localSheetId="6">#REF!</definedName>
    <definedName name="______APU221" localSheetId="7">#REF!</definedName>
    <definedName name="______APU221">#REF!</definedName>
    <definedName name="______APU465" localSheetId="6">[1]!absc</definedName>
    <definedName name="______APU465" localSheetId="7">[1]!absc</definedName>
    <definedName name="______APU465">[1]!absc</definedName>
    <definedName name="______BGC1">[2]INV!$A$5:$D$8</definedName>
    <definedName name="______BGC3">[2]INV!$F$5:$I$8</definedName>
    <definedName name="______BGC5">[2]INV!$K$5:$N$8</definedName>
    <definedName name="______CAC1">[2]INV!$A$19:$D$22</definedName>
    <definedName name="______CAC3">[2]INV!$F$19:$I$22</definedName>
    <definedName name="______CAC5">[2]INV!$K$19:$N$22</definedName>
    <definedName name="______MA2" localSheetId="6">#REF!</definedName>
    <definedName name="______MA2" localSheetId="7">#REF!</definedName>
    <definedName name="______MA2">#REF!</definedName>
    <definedName name="______oa55" localSheetId="6">#REF!</definedName>
    <definedName name="______oa55" localSheetId="7">#REF!</definedName>
    <definedName name="______oa55">#REF!</definedName>
    <definedName name="______PJ50" localSheetId="6">#REF!</definedName>
    <definedName name="______PJ50" localSheetId="7">#REF!</definedName>
    <definedName name="______PJ50" localSheetId="0">#REF!</definedName>
    <definedName name="______PJ50" localSheetId="4">#REF!</definedName>
    <definedName name="______PJ50">#REF!</definedName>
    <definedName name="______pj51" localSheetId="6">#REF!</definedName>
    <definedName name="______pj51" localSheetId="7">#REF!</definedName>
    <definedName name="______pj51">#REF!</definedName>
    <definedName name="______SBC1">[2]INV!$A$12:$D$15</definedName>
    <definedName name="______SBC3">[2]INV!$F$12:$I$15</definedName>
    <definedName name="______SBC5">[2]INV!$K$12:$N$15</definedName>
    <definedName name="_____AFC1">[2]INV!$A$25:$D$28</definedName>
    <definedName name="_____AFC3">[2]INV!$F$25:$I$28</definedName>
    <definedName name="_____AFC5">[2]INV!$K$25:$N$28</definedName>
    <definedName name="_____APU221" localSheetId="6">#REF!</definedName>
    <definedName name="_____APU221" localSheetId="7">#REF!</definedName>
    <definedName name="_____APU221">#REF!</definedName>
    <definedName name="_____APU465" localSheetId="6">[1]!absc</definedName>
    <definedName name="_____APU465" localSheetId="7">[1]!absc</definedName>
    <definedName name="_____APU465">[1]!absc</definedName>
    <definedName name="_____BGC1">[2]INV!$A$5:$D$8</definedName>
    <definedName name="_____BGC3">[2]INV!$F$5:$I$8</definedName>
    <definedName name="_____BGC5">[2]INV!$K$5:$N$8</definedName>
    <definedName name="_____CAC1">[2]INV!$A$19:$D$22</definedName>
    <definedName name="_____CAC3">[2]INV!$F$19:$I$22</definedName>
    <definedName name="_____CAC5">[2]INV!$K$19:$N$22</definedName>
    <definedName name="_____F">[0]!ERR</definedName>
    <definedName name="_____FS01">[0]!ERR</definedName>
    <definedName name="_____MA2" localSheetId="6">#REF!</definedName>
    <definedName name="_____MA2" localSheetId="7">#REF!</definedName>
    <definedName name="_____MA2">#REF!</definedName>
    <definedName name="_____mun2" localSheetId="6">[3]PESOS!#REF!</definedName>
    <definedName name="_____mun2" localSheetId="7">[3]PESOS!#REF!</definedName>
    <definedName name="_____mun2">[3]PESOS!#REF!</definedName>
    <definedName name="_____oa55" localSheetId="6">#REF!</definedName>
    <definedName name="_____oa55" localSheetId="7">#REF!</definedName>
    <definedName name="_____oa55">#REF!</definedName>
    <definedName name="_____PJ50" localSheetId="6">#REF!</definedName>
    <definedName name="_____PJ50" localSheetId="7">#REF!</definedName>
    <definedName name="_____PJ50" localSheetId="0">#REF!</definedName>
    <definedName name="_____PJ50" localSheetId="4">#REF!</definedName>
    <definedName name="_____PJ50">#REF!</definedName>
    <definedName name="_____pj51" localSheetId="6">#REF!</definedName>
    <definedName name="_____pj51" localSheetId="7">#REF!</definedName>
    <definedName name="_____pj51" localSheetId="0">#REF!</definedName>
    <definedName name="_____pj51">#REF!</definedName>
    <definedName name="_____SBC1">[2]INV!$A$12:$D$15</definedName>
    <definedName name="_____SBC3">[2]INV!$F$12:$I$15</definedName>
    <definedName name="_____SBC5">[2]INV!$K$12:$N$15</definedName>
    <definedName name="____AFC1">[2]INV!$A$25:$D$28</definedName>
    <definedName name="____AFC3">[2]INV!$F$25:$I$28</definedName>
    <definedName name="____AFC5">[2]INV!$K$25:$N$28</definedName>
    <definedName name="____APU221" localSheetId="6">#REF!</definedName>
    <definedName name="____APU221" localSheetId="7">#REF!</definedName>
    <definedName name="____APU221">#REF!</definedName>
    <definedName name="____APU465" localSheetId="6">[1]!absc</definedName>
    <definedName name="____APU465" localSheetId="7">[1]!absc</definedName>
    <definedName name="____APU465">[1]!absc</definedName>
    <definedName name="____BGC1">[2]INV!$A$5:$D$8</definedName>
    <definedName name="____BGC3">[2]INV!$F$5:$I$8</definedName>
    <definedName name="____BGC5">[2]INV!$K$5:$N$8</definedName>
    <definedName name="____CAC1">[2]INV!$A$19:$D$22</definedName>
    <definedName name="____CAC3">[2]INV!$F$19:$I$22</definedName>
    <definedName name="____CAC5">[2]INV!$K$19:$N$22</definedName>
    <definedName name="____F">[0]!ERR</definedName>
    <definedName name="____FS01">[0]!ERR</definedName>
    <definedName name="____MA2" localSheetId="6">#REF!</definedName>
    <definedName name="____MA2" localSheetId="7">#REF!</definedName>
    <definedName name="____MA2">#REF!</definedName>
    <definedName name="____mun2" localSheetId="6">[3]PESOS!#REF!</definedName>
    <definedName name="____mun2" localSheetId="7">[3]PESOS!#REF!</definedName>
    <definedName name="____mun2">[3]PESOS!#REF!</definedName>
    <definedName name="____num10" localSheetId="6">#REF!</definedName>
    <definedName name="____num10" localSheetId="7">#REF!</definedName>
    <definedName name="____num10">#REF!</definedName>
    <definedName name="____num2" localSheetId="6">#REF!</definedName>
    <definedName name="____num2" localSheetId="7">#REF!</definedName>
    <definedName name="____num2">#REF!</definedName>
    <definedName name="____num3" localSheetId="6">#REF!</definedName>
    <definedName name="____num3" localSheetId="7">#REF!</definedName>
    <definedName name="____num3">#REF!</definedName>
    <definedName name="____num4" localSheetId="6">#REF!</definedName>
    <definedName name="____num4" localSheetId="7">#REF!</definedName>
    <definedName name="____num4">#REF!</definedName>
    <definedName name="____num5" localSheetId="6">#REF!</definedName>
    <definedName name="____num5" localSheetId="7">#REF!</definedName>
    <definedName name="____num5">#REF!</definedName>
    <definedName name="____num6" localSheetId="6">#REF!</definedName>
    <definedName name="____num6" localSheetId="7">#REF!</definedName>
    <definedName name="____num6">#REF!</definedName>
    <definedName name="____num7" localSheetId="6">#REF!</definedName>
    <definedName name="____num7" localSheetId="7">#REF!</definedName>
    <definedName name="____num7">#REF!</definedName>
    <definedName name="____num8" localSheetId="6">#REF!</definedName>
    <definedName name="____num8" localSheetId="7">#REF!</definedName>
    <definedName name="____num8">#REF!</definedName>
    <definedName name="____num9" localSheetId="6">#REF!</definedName>
    <definedName name="____num9" localSheetId="7">#REF!</definedName>
    <definedName name="____num9">#REF!</definedName>
    <definedName name="____oa55" localSheetId="6">#REF!</definedName>
    <definedName name="____oa55" localSheetId="7">#REF!</definedName>
    <definedName name="____oa55">#REF!</definedName>
    <definedName name="____PJ50" localSheetId="6">#REF!</definedName>
    <definedName name="____PJ50" localSheetId="7">#REF!</definedName>
    <definedName name="____PJ50" localSheetId="0">#REF!</definedName>
    <definedName name="____PJ50" localSheetId="4">#REF!</definedName>
    <definedName name="____PJ50">#REF!</definedName>
    <definedName name="____pj51" localSheetId="6">#REF!</definedName>
    <definedName name="____pj51" localSheetId="7">#REF!</definedName>
    <definedName name="____pj51" localSheetId="0">#REF!</definedName>
    <definedName name="____pj51" localSheetId="4">#REF!</definedName>
    <definedName name="____pj51">#REF!</definedName>
    <definedName name="____rc" localSheetId="6">#REF!</definedName>
    <definedName name="____rc" localSheetId="7">#REF!</definedName>
    <definedName name="____rc">#REF!</definedName>
    <definedName name="____ref4" localSheetId="6">#REF!</definedName>
    <definedName name="____ref4" localSheetId="7">#REF!</definedName>
    <definedName name="____ref4">#REF!</definedName>
    <definedName name="____SBC1">[2]INV!$A$12:$D$15</definedName>
    <definedName name="____SBC3">[2]INV!$F$12:$I$15</definedName>
    <definedName name="____SBC5">[2]INV!$K$12:$N$15</definedName>
    <definedName name="____xz2" localSheetId="6">#REF!</definedName>
    <definedName name="____xz2" localSheetId="7">#REF!</definedName>
    <definedName name="____xz2">#REF!</definedName>
    <definedName name="___A1">#N/A</definedName>
    <definedName name="___A17000" localSheetId="6">#REF!</definedName>
    <definedName name="___A17000" localSheetId="7">#REF!</definedName>
    <definedName name="___A17000">#REF!</definedName>
    <definedName name="___A20000" localSheetId="6">#REF!</definedName>
    <definedName name="___A20000" localSheetId="7">#REF!</definedName>
    <definedName name="___A20000">#REF!</definedName>
    <definedName name="___A30000" localSheetId="6">#REF!</definedName>
    <definedName name="___A30000" localSheetId="7">#REF!</definedName>
    <definedName name="___A30000">#REF!</definedName>
    <definedName name="___AFC1">[2]INV!$A$25:$D$28</definedName>
    <definedName name="___AFC3">[2]INV!$F$25:$I$28</definedName>
    <definedName name="___AFC5">[2]INV!$K$25:$N$28</definedName>
    <definedName name="___APU221" localSheetId="6">#REF!</definedName>
    <definedName name="___APU221" localSheetId="7">#REF!</definedName>
    <definedName name="___APU221">#REF!</definedName>
    <definedName name="___APU465" localSheetId="6">[1]!absc</definedName>
    <definedName name="___APU465" localSheetId="7">[1]!absc</definedName>
    <definedName name="___APU465">[1]!absc</definedName>
    <definedName name="___BGC1">[2]INV!$A$5:$D$8</definedName>
    <definedName name="___BGC3">[2]INV!$F$5:$I$8</definedName>
    <definedName name="___BGC5">[2]INV!$K$5:$N$8</definedName>
    <definedName name="___CAC1">[2]INV!$A$19:$D$22</definedName>
    <definedName name="___CAC3">[2]INV!$F$19:$I$22</definedName>
    <definedName name="___CAC5">[2]INV!$K$19:$N$22</definedName>
    <definedName name="___G1">#N/A</definedName>
    <definedName name="___IPC2002" localSheetId="6">#REF!</definedName>
    <definedName name="___IPC2002" localSheetId="7">#REF!</definedName>
    <definedName name="___IPC2002">#REF!</definedName>
    <definedName name="___MA2" localSheetId="6">#REF!</definedName>
    <definedName name="___MA2" localSheetId="7">#REF!</definedName>
    <definedName name="___MA2">#REF!</definedName>
    <definedName name="___num10" localSheetId="6">#REF!</definedName>
    <definedName name="___num10" localSheetId="7">#REF!</definedName>
    <definedName name="___num10">#REF!</definedName>
    <definedName name="___num2" localSheetId="6">#REF!</definedName>
    <definedName name="___num2" localSheetId="7">#REF!</definedName>
    <definedName name="___num2">#REF!</definedName>
    <definedName name="___num3" localSheetId="6">#REF!</definedName>
    <definedName name="___num3" localSheetId="7">#REF!</definedName>
    <definedName name="___num3">#REF!</definedName>
    <definedName name="___num4" localSheetId="6">#REF!</definedName>
    <definedName name="___num4" localSheetId="7">#REF!</definedName>
    <definedName name="___num4">#REF!</definedName>
    <definedName name="___num5" localSheetId="6">#REF!</definedName>
    <definedName name="___num5" localSheetId="7">#REF!</definedName>
    <definedName name="___num5">#REF!</definedName>
    <definedName name="___num6" localSheetId="6">#REF!</definedName>
    <definedName name="___num6" localSheetId="7">#REF!</definedName>
    <definedName name="___num6">#REF!</definedName>
    <definedName name="___num7" localSheetId="6">#REF!</definedName>
    <definedName name="___num7" localSheetId="7">#REF!</definedName>
    <definedName name="___num7">#REF!</definedName>
    <definedName name="___num8" localSheetId="6">#REF!</definedName>
    <definedName name="___num8" localSheetId="7">#REF!</definedName>
    <definedName name="___num8">#REF!</definedName>
    <definedName name="___num9" localSheetId="6">#REF!</definedName>
    <definedName name="___num9" localSheetId="7">#REF!</definedName>
    <definedName name="___num9">#REF!</definedName>
    <definedName name="___oa55" localSheetId="6">#REF!</definedName>
    <definedName name="___oa55" localSheetId="7">#REF!</definedName>
    <definedName name="___oa55">#REF!</definedName>
    <definedName name="___PJ50" localSheetId="6">#REF!</definedName>
    <definedName name="___PJ50" localSheetId="7">#REF!</definedName>
    <definedName name="___PJ50" localSheetId="0">#REF!</definedName>
    <definedName name="___PJ50" localSheetId="4">#REF!</definedName>
    <definedName name="___PJ50">#REF!</definedName>
    <definedName name="___pj51" localSheetId="6">#REF!</definedName>
    <definedName name="___pj51" localSheetId="7">#REF!</definedName>
    <definedName name="___pj51" localSheetId="0">#REF!</definedName>
    <definedName name="___pj51" localSheetId="4">#REF!</definedName>
    <definedName name="___pj51">#REF!</definedName>
    <definedName name="___rc" localSheetId="6">#REF!</definedName>
    <definedName name="___rc" localSheetId="7">#REF!</definedName>
    <definedName name="___rc">#REF!</definedName>
    <definedName name="___ref4" localSheetId="6">#REF!</definedName>
    <definedName name="___ref4" localSheetId="7">#REF!</definedName>
    <definedName name="___ref4">#REF!</definedName>
    <definedName name="___SBC1">[2]INV!$A$12:$D$15</definedName>
    <definedName name="___SBC3">[2]INV!$F$12:$I$15</definedName>
    <definedName name="___SBC5">[2]INV!$K$12:$N$15</definedName>
    <definedName name="___v1">#N/A</definedName>
    <definedName name="___v2">#N/A</definedName>
    <definedName name="___v4">#N/A</definedName>
    <definedName name="___v5">#N/A</definedName>
    <definedName name="___v6">#N/A</definedName>
    <definedName name="___v7" localSheetId="6">Scheduled_Payment+Extra_Payment</definedName>
    <definedName name="___v7" localSheetId="7">Scheduled_Payment+Extra_Payment</definedName>
    <definedName name="___v7">Scheduled_Payment+Extra_Payment</definedName>
    <definedName name="___v8">#N/A</definedName>
    <definedName name="___w1">#N/A</definedName>
    <definedName name="___w2">#N/A</definedName>
    <definedName name="___w3">#N/A</definedName>
    <definedName name="___w4">#N/A</definedName>
    <definedName name="___w5">#N/A</definedName>
    <definedName name="___w6" localSheetId="6">Scheduled_Payment+Extra_Payment</definedName>
    <definedName name="___w6" localSheetId="7">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6">Scheduled_Payment+Extra_Payment</definedName>
    <definedName name="___X6" localSheetId="7">Scheduled_Payment+Extra_Payment</definedName>
    <definedName name="___X6">Scheduled_Payment+Extra_Payment</definedName>
    <definedName name="___X7">#N/A</definedName>
    <definedName name="___xz2" localSheetId="6">#REF!</definedName>
    <definedName name="___xz2" localSheetId="7">#REF!</definedName>
    <definedName name="___xz2">#REF!</definedName>
    <definedName name="___y1">#N/A</definedName>
    <definedName name="___y2">#N/A</definedName>
    <definedName name="___y3">#N/A</definedName>
    <definedName name="___y4">#N/A</definedName>
    <definedName name="___y5">#N/A</definedName>
    <definedName name="___y6" localSheetId="6">Scheduled_Payment+Extra_Payment</definedName>
    <definedName name="___y6" localSheetId="7">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6">Scheduled_Payment+Extra_Payment</definedName>
    <definedName name="___z6" localSheetId="7">Scheduled_Payment+Extra_Payment</definedName>
    <definedName name="___z6">Scheduled_Payment+Extra_Payment</definedName>
    <definedName name="___z7">#N/A</definedName>
    <definedName name="__A1">#N/A</definedName>
    <definedName name="__A17000" localSheetId="6">#REF!</definedName>
    <definedName name="__A17000" localSheetId="7">#REF!</definedName>
    <definedName name="__A17000">#REF!</definedName>
    <definedName name="__A20000" localSheetId="6">#REF!</definedName>
    <definedName name="__A20000" localSheetId="7">#REF!</definedName>
    <definedName name="__A20000">#REF!</definedName>
    <definedName name="__a3" hidden="1">{"TAB1",#N/A,TRUE,"GENERAL";"TAB2",#N/A,TRUE,"GENERAL";"TAB3",#N/A,TRUE,"GENERAL";"TAB4",#N/A,TRUE,"GENERAL";"TAB5",#N/A,TRUE,"GENERAL"}</definedName>
    <definedName name="__A30000" localSheetId="6">#REF!</definedName>
    <definedName name="__A30000" localSheetId="7">#REF!</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[2]INV!$A$25:$D$28</definedName>
    <definedName name="__AFC3">[2]INV!$F$25:$I$28</definedName>
    <definedName name="__AFC5">[2]INV!$K$25:$N$28</definedName>
    <definedName name="__APU221" localSheetId="6">#REF!</definedName>
    <definedName name="__APU221" localSheetId="7">#REF!</definedName>
    <definedName name="__APU221">#REF!</definedName>
    <definedName name="__APU465" localSheetId="6">[1]!absc</definedName>
    <definedName name="__APU465" localSheetId="7">[1]!absc</definedName>
    <definedName name="__APU465">[1]!absc</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[2]INV!$A$5:$D$8</definedName>
    <definedName name="__BGC3">[2]INV!$F$5:$I$8</definedName>
    <definedName name="__BGC5">[2]INV!$K$5:$N$8</definedName>
    <definedName name="__CAC1">[2]INV!$A$19:$D$22</definedName>
    <definedName name="__CAC3">[2]INV!$F$19:$I$22</definedName>
    <definedName name="__CAC5">[2]INV!$K$19:$N$22</definedName>
    <definedName name="__EST10" localSheetId="6">#REF!</definedName>
    <definedName name="__EST10" localSheetId="7">#REF!</definedName>
    <definedName name="__EST10">#REF!</definedName>
    <definedName name="__EST11" localSheetId="6">#REF!</definedName>
    <definedName name="__EST11" localSheetId="7">#REF!</definedName>
    <definedName name="__EST11">#REF!</definedName>
    <definedName name="__EST12" localSheetId="6">#REF!</definedName>
    <definedName name="__EST12" localSheetId="7">#REF!</definedName>
    <definedName name="__EST12">#REF!</definedName>
    <definedName name="__EST13" localSheetId="6">#REF!</definedName>
    <definedName name="__EST13" localSheetId="7">#REF!</definedName>
    <definedName name="__EST13">#REF!</definedName>
    <definedName name="__EST14" localSheetId="6">#REF!</definedName>
    <definedName name="__EST14" localSheetId="7">#REF!</definedName>
    <definedName name="__EST14">#REF!</definedName>
    <definedName name="__EST15" localSheetId="6">#REF!</definedName>
    <definedName name="__EST15" localSheetId="7">#REF!</definedName>
    <definedName name="__EST15">#REF!</definedName>
    <definedName name="__EST16" localSheetId="6">#REF!</definedName>
    <definedName name="__EST16" localSheetId="7">#REF!</definedName>
    <definedName name="__EST16">#REF!</definedName>
    <definedName name="__EST17" localSheetId="6">#REF!</definedName>
    <definedName name="__EST17" localSheetId="7">#REF!</definedName>
    <definedName name="__EST17">#REF!</definedName>
    <definedName name="__EST18" localSheetId="6">#REF!</definedName>
    <definedName name="__EST18" localSheetId="7">#REF!</definedName>
    <definedName name="__EST18">#REF!</definedName>
    <definedName name="__EST19" localSheetId="6">#REF!</definedName>
    <definedName name="__EST19" localSheetId="7">#REF!</definedName>
    <definedName name="__EST19">#REF!</definedName>
    <definedName name="__EST2" localSheetId="6">#REF!</definedName>
    <definedName name="__EST2" localSheetId="7">#REF!</definedName>
    <definedName name="__EST2">#REF!</definedName>
    <definedName name="__EST3" localSheetId="6">#REF!</definedName>
    <definedName name="__EST3" localSheetId="7">#REF!</definedName>
    <definedName name="__EST3">#REF!</definedName>
    <definedName name="__EST4" localSheetId="6">#REF!</definedName>
    <definedName name="__EST4" localSheetId="7">#REF!</definedName>
    <definedName name="__EST4">#REF!</definedName>
    <definedName name="__EST5" localSheetId="6">#REF!</definedName>
    <definedName name="__EST5" localSheetId="7">#REF!</definedName>
    <definedName name="__EST5">#REF!</definedName>
    <definedName name="__EST6" localSheetId="6">#REF!</definedName>
    <definedName name="__EST6" localSheetId="7">#REF!</definedName>
    <definedName name="__EST6">#REF!</definedName>
    <definedName name="__EST7" localSheetId="6">#REF!</definedName>
    <definedName name="__EST7" localSheetId="7">#REF!</definedName>
    <definedName name="__EST7">#REF!</definedName>
    <definedName name="__EST8" localSheetId="6">#REF!</definedName>
    <definedName name="__EST8" localSheetId="7">#REF!</definedName>
    <definedName name="__EST8">#REF!</definedName>
    <definedName name="__EST9" localSheetId="6">#REF!</definedName>
    <definedName name="__EST9" localSheetId="7">#REF!</definedName>
    <definedName name="__EST9">#REF!</definedName>
    <definedName name="__EXC1" localSheetId="6">#REF!</definedName>
    <definedName name="__EXC1" localSheetId="7">#REF!</definedName>
    <definedName name="__EXC1">#REF!</definedName>
    <definedName name="__EXC10" localSheetId="6">#REF!</definedName>
    <definedName name="__EXC10" localSheetId="7">#REF!</definedName>
    <definedName name="__EXC10">#REF!</definedName>
    <definedName name="__EXC11" localSheetId="6">#REF!</definedName>
    <definedName name="__EXC11" localSheetId="7">#REF!</definedName>
    <definedName name="__EXC11">#REF!</definedName>
    <definedName name="__EXC12" localSheetId="6">#REF!</definedName>
    <definedName name="__EXC12" localSheetId="7">#REF!</definedName>
    <definedName name="__EXC12">#REF!</definedName>
    <definedName name="__EXC2" localSheetId="6">#REF!</definedName>
    <definedName name="__EXC2" localSheetId="7">#REF!</definedName>
    <definedName name="__EXC2">#REF!</definedName>
    <definedName name="__EXC3" localSheetId="6">#REF!</definedName>
    <definedName name="__EXC3" localSheetId="7">#REF!</definedName>
    <definedName name="__EXC3">#REF!</definedName>
    <definedName name="__EXC4" localSheetId="6">#REF!</definedName>
    <definedName name="__EXC4" localSheetId="7">#REF!</definedName>
    <definedName name="__EXC4">#REF!</definedName>
    <definedName name="__EXC5" localSheetId="6">#REF!</definedName>
    <definedName name="__EXC5" localSheetId="7">#REF!</definedName>
    <definedName name="__EXC5">#REF!</definedName>
    <definedName name="__EXC6" localSheetId="6">#REF!</definedName>
    <definedName name="__EXC6" localSheetId="7">#REF!</definedName>
    <definedName name="__EXC6">#REF!</definedName>
    <definedName name="__EXC7" localSheetId="6">#REF!</definedName>
    <definedName name="__EXC7" localSheetId="7">#REF!</definedName>
    <definedName name="__EXC7">#REF!</definedName>
    <definedName name="__EXC8" localSheetId="6">#REF!</definedName>
    <definedName name="__EXC8" localSheetId="7">#REF!</definedName>
    <definedName name="__EXC8">#REF!</definedName>
    <definedName name="__EXC9" localSheetId="6">#REF!</definedName>
    <definedName name="__EXC9" localSheetId="7">#REF!</definedName>
    <definedName name="__EXC9">#REF!</definedName>
    <definedName name="__F" localSheetId="4">[0]!ERR</definedName>
    <definedName name="__F">[0]!ERR</definedName>
    <definedName name="__FS01" localSheetId="4">[0]!ERR</definedName>
    <definedName name="__FS01">[0]!ERR</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PC2002" localSheetId="6">#REF!</definedName>
    <definedName name="__IPC2002" localSheetId="7">#REF!</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6">#REF!</definedName>
    <definedName name="__MA2" localSheetId="7">#REF!</definedName>
    <definedName name="__MA2">#REF!</definedName>
    <definedName name="__mun2" localSheetId="6">[3]PESOS!#REF!</definedName>
    <definedName name="__mun2" localSheetId="7">[3]PESOS!#REF!</definedName>
    <definedName name="__mun2" localSheetId="4">[4]PESOS!#REF!</definedName>
    <definedName name="__mun2">[3]PESOS!#REF!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 localSheetId="6">#REF!</definedName>
    <definedName name="__num10" localSheetId="7">#REF!</definedName>
    <definedName name="__num10" localSheetId="4">#REF!</definedName>
    <definedName name="__num10">#REF!</definedName>
    <definedName name="__num2" localSheetId="6">#REF!</definedName>
    <definedName name="__num2" localSheetId="7">#REF!</definedName>
    <definedName name="__num2" localSheetId="4">#REF!</definedName>
    <definedName name="__num2">#REF!</definedName>
    <definedName name="__num3" localSheetId="6">#REF!</definedName>
    <definedName name="__num3" localSheetId="7">#REF!</definedName>
    <definedName name="__num3" localSheetId="4">#REF!</definedName>
    <definedName name="__num3">#REF!</definedName>
    <definedName name="__num4" localSheetId="6">#REF!</definedName>
    <definedName name="__num4" localSheetId="7">#REF!</definedName>
    <definedName name="__num4" localSheetId="4">#REF!</definedName>
    <definedName name="__num4">#REF!</definedName>
    <definedName name="__num5" localSheetId="6">#REF!</definedName>
    <definedName name="__num5" localSheetId="7">#REF!</definedName>
    <definedName name="__num5" localSheetId="4">#REF!</definedName>
    <definedName name="__num5">#REF!</definedName>
    <definedName name="__num6" localSheetId="6">#REF!</definedName>
    <definedName name="__num6" localSheetId="7">#REF!</definedName>
    <definedName name="__num6" localSheetId="4">#REF!</definedName>
    <definedName name="__num6">#REF!</definedName>
    <definedName name="__num7" localSheetId="6">#REF!</definedName>
    <definedName name="__num7" localSheetId="7">#REF!</definedName>
    <definedName name="__num7" localSheetId="4">#REF!</definedName>
    <definedName name="__num7">#REF!</definedName>
    <definedName name="__num8" localSheetId="6">#REF!</definedName>
    <definedName name="__num8" localSheetId="7">#REF!</definedName>
    <definedName name="__num8" localSheetId="4">#REF!</definedName>
    <definedName name="__num8">#REF!</definedName>
    <definedName name="__num9" localSheetId="6">#REF!</definedName>
    <definedName name="__num9" localSheetId="7">#REF!</definedName>
    <definedName name="__num9" localSheetId="4">#REF!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 localSheetId="6">#REF!</definedName>
    <definedName name="__oa55" localSheetId="7">#REF!</definedName>
    <definedName name="__oa55">#REF!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 localSheetId="6">#REF!</definedName>
    <definedName name="__PJ50" localSheetId="7">#REF!</definedName>
    <definedName name="__PJ50" localSheetId="0">#REF!</definedName>
    <definedName name="__PJ50" localSheetId="4">#REF!</definedName>
    <definedName name="__PJ50">#REF!</definedName>
    <definedName name="__pj51" localSheetId="6">#REF!</definedName>
    <definedName name="__pj51" localSheetId="7">#REF!</definedName>
    <definedName name="__pj51" localSheetId="0">#REF!</definedName>
    <definedName name="__pj51" localSheetId="4">#REF!</definedName>
    <definedName name="__pj51">#REF!</definedName>
    <definedName name="__r" hidden="1">{"TAB1",#N/A,TRUE,"GENERAL";"TAB2",#N/A,TRUE,"GENERAL";"TAB3",#N/A,TRUE,"GENERAL";"TAB4",#N/A,TRUE,"GENERAL";"TAB5",#N/A,TRUE,"GENERAL"}</definedName>
    <definedName name="__r4r" hidden="1">{"via1",#N/A,TRUE,"general";"via2",#N/A,TRUE,"general";"via3",#N/A,TRUE,"general"}</definedName>
    <definedName name="__rc" localSheetId="6">#REF!</definedName>
    <definedName name="__rc" localSheetId="7">#REF!</definedName>
    <definedName name="__rc">#REF!</definedName>
    <definedName name="__ref4" localSheetId="6">#REF!</definedName>
    <definedName name="__ref4" localSheetId="7">#REF!</definedName>
    <definedName name="__ref4" localSheetId="4">#REF!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[2]INV!$A$12:$D$15</definedName>
    <definedName name="__SBC3">[2]INV!$F$12:$I$15</definedName>
    <definedName name="__SBC5">[2]INV!$K$12:$N$15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 localSheetId="6">#REF!</definedName>
    <definedName name="__tab1" localSheetId="7">#REF!</definedName>
    <definedName name="__tab1">#REF!</definedName>
    <definedName name="__tab2" localSheetId="6">#REF!</definedName>
    <definedName name="__tab2" localSheetId="7">#REF!</definedName>
    <definedName name="__tab2">#REF!</definedName>
    <definedName name="__tab3" localSheetId="6">#REF!</definedName>
    <definedName name="__tab3" localSheetId="7">#REF!</definedName>
    <definedName name="__tab3">#REF!</definedName>
    <definedName name="__TAB4" localSheetId="6">#REF!</definedName>
    <definedName name="__TAB4" localSheetId="7">#REF!</definedName>
    <definedName name="__TA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#N/A</definedName>
    <definedName name="__v3" hidden="1">{"TAB1",#N/A,TRUE,"GENERAL";"TAB2",#N/A,TRUE,"GENERAL";"TAB3",#N/A,TRUE,"GENERAL";"TAB4",#N/A,TRUE,"GENERAL";"TAB5",#N/A,TRUE,"GENERAL"}</definedName>
    <definedName name="__v4">#N/A</definedName>
    <definedName name="__v5">#N/A</definedName>
    <definedName name="__v6">#N/A</definedName>
    <definedName name="__v7" localSheetId="6">Scheduled_Payment+Extra_Payment</definedName>
    <definedName name="__v7" localSheetId="7">Scheduled_Payment+Extra_Payment</definedName>
    <definedName name="__v7">Scheduled_Payment+Extra_Payment</definedName>
    <definedName name="__v8">#N/A</definedName>
    <definedName name="__v9" hidden="1">{"TAB1",#N/A,TRUE,"GENERAL";"TAB2",#N/A,TRUE,"GENERAL";"TAB3",#N/A,TRUE,"GENERAL";"TAB4",#N/A,TRUE,"GENERAL";"TAB5",#N/A,TRUE,"GENERAL"}</definedName>
    <definedName name="__vfv4" hidden="1">{"via1",#N/A,TRUE,"general";"via2",#N/A,TRUE,"general";"via3",#N/A,TRUE,"general"}</definedName>
    <definedName name="__w1">#N/A</definedName>
    <definedName name="__w2">#N/A</definedName>
    <definedName name="__w3">#N/A</definedName>
    <definedName name="__w4">#N/A</definedName>
    <definedName name="__w5">#N/A</definedName>
    <definedName name="__w6" localSheetId="6">Scheduled_Payment+Extra_Payment</definedName>
    <definedName name="__w6" localSheetId="7">Scheduled_Payment+Extra_Payment</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 localSheetId="6">Scheduled_Payment+Extra_Payment</definedName>
    <definedName name="__X6" localSheetId="7">Scheduled_Payment+Extra_Payment</definedName>
    <definedName name="__X6">Scheduled_Payment+Extra_Payment</definedName>
    <definedName name="__X7">#N/A</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z2" localSheetId="6">#REF!</definedName>
    <definedName name="__xz2" localSheetId="7">#REF!</definedName>
    <definedName name="__xz2">#REF!</definedName>
    <definedName name="__y1">#N/A</definedName>
    <definedName name="__y2">#N/A</definedName>
    <definedName name="__y3">#N/A</definedName>
    <definedName name="__y4">#N/A</definedName>
    <definedName name="__y5">#N/A</definedName>
    <definedName name="__y6" localSheetId="6">Scheduled_Payment+Extra_Payment</definedName>
    <definedName name="__y6" localSheetId="7">Scheduled_Payment+Extra_Payment</definedName>
    <definedName name="__y6">Scheduled_Payment+Extra_Payment</definedName>
    <definedName name="__y7">#N/A</definedName>
    <definedName name="__y8" hidden="1">{"via1",#N/A,TRUE,"general";"via2",#N/A,TRUE,"general";"via3",#N/A,TRUE,"general"}</definedName>
    <definedName name="__y9" hidden="1">{"TAB1",#N/A,TRUE,"GENERAL";"TAB2",#N/A,TRUE,"GENERAL";"TAB3",#N/A,TRUE,"GENERAL";"TAB4",#N/A,TRUE,"GENERAL";"TAB5",#N/A,TRUE,"GENERAL"}</definedName>
    <definedName name="__z1">#N/A</definedName>
    <definedName name="__z2">#N/A</definedName>
    <definedName name="__z3">#N/A</definedName>
    <definedName name="__z4">#N/A</definedName>
    <definedName name="__z5">#N/A</definedName>
    <definedName name="__z6" localSheetId="6">Scheduled_Payment+Extra_Payment</definedName>
    <definedName name="__z6" localSheetId="7">Scheduled_Payment+Extra_Payment</definedName>
    <definedName name="__z6">Scheduled_Payment+Extra_Payment</definedName>
    <definedName name="__z7">#N/A</definedName>
    <definedName name="_02_DER_K13_000_–_K13_650" localSheetId="6">[5]EST2!#REF!</definedName>
    <definedName name="_02_DER_K13_000_–_K13_650" localSheetId="7">[5]EST2!#REF!</definedName>
    <definedName name="_02_DER_K13_000_–_K13_650">[5]EST2!#REF!</definedName>
    <definedName name="_02_DER_K15_700_–_K16_100" localSheetId="6">[5]EST2!#REF!</definedName>
    <definedName name="_02_DER_K15_700_–_K16_100" localSheetId="7">[5]EST2!#REF!</definedName>
    <definedName name="_02_DER_K15_700_–_K16_100">[5]EST2!#REF!</definedName>
    <definedName name="_03_K15_140_–_K20_540" localSheetId="6">[5]EST2!#REF!</definedName>
    <definedName name="_03_K15_140_–_K20_540" localSheetId="7">[5]EST2!#REF!</definedName>
    <definedName name="_03_K15_140_–_K20_540">[5]EST2!#REF!</definedName>
    <definedName name="_04" localSheetId="6">[5]EST2!#REF!</definedName>
    <definedName name="_04" localSheetId="7">[5]EST2!#REF!</definedName>
    <definedName name="_04">[5]EST2!#REF!</definedName>
    <definedName name="_05_DER_K35_250_–_K35_605.41" localSheetId="6">[5]EST2!#REF!</definedName>
    <definedName name="_05_DER_K35_250_–_K35_605.41" localSheetId="7">[5]EST2!#REF!</definedName>
    <definedName name="_05_DER_K35_250_–_K35_605.41">[5]EST2!#REF!</definedName>
    <definedName name="_05_IZQ_K25_695_–_K35_327.62" localSheetId="6">[5]EST2!#REF!</definedName>
    <definedName name="_05_IZQ_K25_695_–_K35_327.62" localSheetId="7">[5]EST2!#REF!</definedName>
    <definedName name="_05_IZQ_K25_695_–_K35_327.62">[5]EST2!#REF!</definedName>
    <definedName name="_05_IZQ_K35_420_–_K36_462.29" localSheetId="6">[5]EST2!#REF!</definedName>
    <definedName name="_05_IZQ_K35_420_–_K36_462.29" localSheetId="7">[5]EST2!#REF!</definedName>
    <definedName name="_05_IZQ_K35_420_–_K36_462.29">[5]EST2!#REF!</definedName>
    <definedName name="_06_K41_785.67_–_K48_083.55" localSheetId="6">[5]EST2!#REF!</definedName>
    <definedName name="_06_K41_785.67_–_K48_083.55" localSheetId="7">[5]EST2!#REF!</definedName>
    <definedName name="_06_K41_785.67_–_K48_083.55">[5]EST2!#REF!</definedName>
    <definedName name="_07_DER_K48_000_–_K49_563.19" localSheetId="6">[5]EST2!#REF!</definedName>
    <definedName name="_07_DER_K48_000_–_K49_563.19" localSheetId="7">[5]EST2!#REF!</definedName>
    <definedName name="_07_DER_K48_000_–_K49_563.19">[5]EST2!#REF!</definedName>
    <definedName name="_07_IZQ_K49_320_–_K52_112.74" localSheetId="6">[5]EST2!#REF!</definedName>
    <definedName name="_07_IZQ_K49_320_–_K52_112.74" localSheetId="7">[5]EST2!#REF!</definedName>
    <definedName name="_07_IZQ_K49_320_–_K52_112.74">[5]EST2!#REF!</definedName>
    <definedName name="_08_DER_K57_040_–_K61_476.50" localSheetId="6">[5]EST2!#REF!</definedName>
    <definedName name="_08_DER_K57_040_–_K61_476.50" localSheetId="7">[5]EST2!#REF!</definedName>
    <definedName name="_08_DER_K57_040_–_K61_476.50">[5]EST2!#REF!</definedName>
    <definedName name="_08_IZQ_K52_300_–_K57_577.97" localSheetId="6">[5]EST2!#REF!</definedName>
    <definedName name="_08_IZQ_K52_300_–_K57_577.97" localSheetId="7">[5]EST2!#REF!</definedName>
    <definedName name="_08_IZQ_K52_300_–_K57_577.97">[5]EST2!#REF!</definedName>
    <definedName name="_08_K24_723__A_K55_717.28" localSheetId="6">[5]EST2!#REF!</definedName>
    <definedName name="_08_K24_723__A_K55_717.28" localSheetId="7">[5]EST2!#REF!</definedName>
    <definedName name="_08_K24_723__A_K55_717.28">[5]EST2!#REF!</definedName>
    <definedName name="_09_K61_520_A_K61_144" localSheetId="6">[5]EST2!#REF!</definedName>
    <definedName name="_09_K61_520_A_K61_144" localSheetId="7">[5]EST2!#REF!</definedName>
    <definedName name="_09_K61_520_A_K61_144">[5]EST2!#REF!</definedName>
    <definedName name="_10_PR64_500_–_PR_69_541.49" localSheetId="6">[5]EST2!#REF!</definedName>
    <definedName name="_10_PR64_500_–_PR_69_541.49" localSheetId="7">[5]EST2!#REF!</definedName>
    <definedName name="_10_PR64_500_–_PR_69_541.49">[5]EST2!#REF!</definedName>
    <definedName name="_a1" hidden="1">{"TAB1",#N/A,TRUE,"GENERAL";"TAB2",#N/A,TRUE,"GENERAL";"TAB3",#N/A,TRUE,"GENERAL";"TAB4",#N/A,TRUE,"GENERAL";"TAB5",#N/A,TRUE,"GENERAL"}</definedName>
    <definedName name="_A17000" localSheetId="6">#REF!</definedName>
    <definedName name="_A17000" localSheetId="7">#REF!</definedName>
    <definedName name="_A17000">#REF!</definedName>
    <definedName name="_A20000" localSheetId="6">#REF!</definedName>
    <definedName name="_A20000" localSheetId="7">#REF!</definedName>
    <definedName name="_A20000">#REF!</definedName>
    <definedName name="_a3" hidden="1">{"TAB1",#N/A,TRUE,"GENERAL";"TAB2",#N/A,TRUE,"GENERAL";"TAB3",#N/A,TRUE,"GENERAL";"TAB4",#N/A,TRUE,"GENERAL";"TAB5",#N/A,TRUE,"GENERAL"}</definedName>
    <definedName name="_A30000" localSheetId="6">#REF!</definedName>
    <definedName name="_A30000" localSheetId="7">#REF!</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[2]INV!$A$25:$D$28</definedName>
    <definedName name="_AFC3">[2]INV!$F$25:$I$28</definedName>
    <definedName name="_AFC5">[2]INV!$K$25:$N$28</definedName>
    <definedName name="_APU221" localSheetId="6">#REF!</definedName>
    <definedName name="_APU221" localSheetId="7">#REF!</definedName>
    <definedName name="_APU221" localSheetId="0">#REF!</definedName>
    <definedName name="_APU221" localSheetId="4">#REF!</definedName>
    <definedName name="_APU221">#REF!</definedName>
    <definedName name="_APU465" localSheetId="6">[1]!absc</definedName>
    <definedName name="_APU465" localSheetId="7">[1]!absc</definedName>
    <definedName name="_APU465">[1]!absc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[2]INV!$A$5:$D$8</definedName>
    <definedName name="_BGC3">[2]INV!$F$5:$I$8</definedName>
    <definedName name="_BGC5">[2]INV!$K$5:$N$8</definedName>
    <definedName name="_CAC1">[2]INV!$A$19:$D$22</definedName>
    <definedName name="_CAC3">[2]INV!$F$19:$I$22</definedName>
    <definedName name="_CAC5">[2]INV!$K$19:$N$22</definedName>
    <definedName name="_COD906">[6]CONS!$E$29</definedName>
    <definedName name="_EST1" localSheetId="6">#REF!</definedName>
    <definedName name="_EST1" localSheetId="7">#REF!</definedName>
    <definedName name="_EST1">#REF!</definedName>
    <definedName name="_EST10" localSheetId="6">#REF!</definedName>
    <definedName name="_EST10" localSheetId="7">#REF!</definedName>
    <definedName name="_EST10">#REF!</definedName>
    <definedName name="_EST11" localSheetId="6">#REF!</definedName>
    <definedName name="_EST11" localSheetId="7">#REF!</definedName>
    <definedName name="_EST11">#REF!</definedName>
    <definedName name="_EST12" localSheetId="6">#REF!</definedName>
    <definedName name="_EST12" localSheetId="7">#REF!</definedName>
    <definedName name="_EST12">#REF!</definedName>
    <definedName name="_EST13" localSheetId="6">#REF!</definedName>
    <definedName name="_EST13" localSheetId="7">#REF!</definedName>
    <definedName name="_EST13">#REF!</definedName>
    <definedName name="_EST14" localSheetId="6">#REF!</definedName>
    <definedName name="_EST14" localSheetId="7">#REF!</definedName>
    <definedName name="_EST14">#REF!</definedName>
    <definedName name="_EST15" localSheetId="6">#REF!</definedName>
    <definedName name="_EST15" localSheetId="7">#REF!</definedName>
    <definedName name="_EST15">#REF!</definedName>
    <definedName name="_EST16" localSheetId="6">#REF!</definedName>
    <definedName name="_EST16" localSheetId="7">#REF!</definedName>
    <definedName name="_EST16">#REF!</definedName>
    <definedName name="_EST17" localSheetId="6">#REF!</definedName>
    <definedName name="_EST17" localSheetId="7">#REF!</definedName>
    <definedName name="_EST17">#REF!</definedName>
    <definedName name="_EST18" localSheetId="6">#REF!</definedName>
    <definedName name="_EST18" localSheetId="7">#REF!</definedName>
    <definedName name="_EST18">#REF!</definedName>
    <definedName name="_EST19" localSheetId="6">#REF!</definedName>
    <definedName name="_EST19" localSheetId="7">#REF!</definedName>
    <definedName name="_EST19">#REF!</definedName>
    <definedName name="_EST2" localSheetId="6">#REF!</definedName>
    <definedName name="_EST2" localSheetId="7">#REF!</definedName>
    <definedName name="_EST2">#REF!</definedName>
    <definedName name="_EST3" localSheetId="6">#REF!</definedName>
    <definedName name="_EST3" localSheetId="7">#REF!</definedName>
    <definedName name="_EST3">#REF!</definedName>
    <definedName name="_EST4" localSheetId="6">#REF!</definedName>
    <definedName name="_EST4" localSheetId="7">#REF!</definedName>
    <definedName name="_EST4">#REF!</definedName>
    <definedName name="_EST5" localSheetId="6">#REF!</definedName>
    <definedName name="_EST5" localSheetId="7">#REF!</definedName>
    <definedName name="_EST5">#REF!</definedName>
    <definedName name="_EST6" localSheetId="6">#REF!</definedName>
    <definedName name="_EST6" localSheetId="7">#REF!</definedName>
    <definedName name="_EST6">#REF!</definedName>
    <definedName name="_EST7" localSheetId="6">#REF!</definedName>
    <definedName name="_EST7" localSheetId="7">#REF!</definedName>
    <definedName name="_EST7">#REF!</definedName>
    <definedName name="_EST8" localSheetId="6">#REF!</definedName>
    <definedName name="_EST8" localSheetId="7">#REF!</definedName>
    <definedName name="_EST8">#REF!</definedName>
    <definedName name="_EST9" localSheetId="6">#REF!</definedName>
    <definedName name="_EST9" localSheetId="7">#REF!</definedName>
    <definedName name="_EST9">#REF!</definedName>
    <definedName name="_EXC1" localSheetId="6">#REF!</definedName>
    <definedName name="_EXC1" localSheetId="7">#REF!</definedName>
    <definedName name="_EXC1">#REF!</definedName>
    <definedName name="_EXC10" localSheetId="6">#REF!</definedName>
    <definedName name="_EXC10" localSheetId="7">#REF!</definedName>
    <definedName name="_EXC10">#REF!</definedName>
    <definedName name="_EXC11" localSheetId="6">#REF!</definedName>
    <definedName name="_EXC11" localSheetId="7">#REF!</definedName>
    <definedName name="_EXC11">#REF!</definedName>
    <definedName name="_EXC12" localSheetId="6">#REF!</definedName>
    <definedName name="_EXC12" localSheetId="7">#REF!</definedName>
    <definedName name="_EXC12">#REF!</definedName>
    <definedName name="_EXC2" localSheetId="6">#REF!</definedName>
    <definedName name="_EXC2" localSheetId="7">#REF!</definedName>
    <definedName name="_EXC2">#REF!</definedName>
    <definedName name="_EXC3" localSheetId="6">#REF!</definedName>
    <definedName name="_EXC3" localSheetId="7">#REF!</definedName>
    <definedName name="_EXC3">#REF!</definedName>
    <definedName name="_EXC4" localSheetId="6">#REF!</definedName>
    <definedName name="_EXC4" localSheetId="7">#REF!</definedName>
    <definedName name="_EXC4">#REF!</definedName>
    <definedName name="_EXC5" localSheetId="6">#REF!</definedName>
    <definedName name="_EXC5" localSheetId="7">#REF!</definedName>
    <definedName name="_EXC5">#REF!</definedName>
    <definedName name="_EXC6" localSheetId="6">#REF!</definedName>
    <definedName name="_EXC6" localSheetId="7">#REF!</definedName>
    <definedName name="_EXC6">#REF!</definedName>
    <definedName name="_EXC7" localSheetId="6">#REF!</definedName>
    <definedName name="_EXC7" localSheetId="7">#REF!</definedName>
    <definedName name="_EXC7">#REF!</definedName>
    <definedName name="_EXC8" localSheetId="6">#REF!</definedName>
    <definedName name="_EXC8" localSheetId="7">#REF!</definedName>
    <definedName name="_EXC8">#REF!</definedName>
    <definedName name="_EXC9" localSheetId="6">#REF!</definedName>
    <definedName name="_EXC9" localSheetId="7">#REF!</definedName>
    <definedName name="_EXC9">#REF!</definedName>
    <definedName name="_F" localSheetId="4">[0]!ERR</definedName>
    <definedName name="_F">[0]!ERR</definedName>
    <definedName name="_Fill" localSheetId="6" hidden="1">#REF!</definedName>
    <definedName name="_Fill" localSheetId="7" hidden="1">#REF!</definedName>
    <definedName name="_Fill" localSheetId="4" hidden="1">#REF!</definedName>
    <definedName name="_Fill" hidden="1">#REF!</definedName>
    <definedName name="_FS01" localSheetId="4">[0]!ERR</definedName>
    <definedName name="_FS01">[0]!ERR</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PC2002" localSheetId="6">#REF!</definedName>
    <definedName name="_IPC2002" localSheetId="7">#REF!</definedName>
    <definedName name="_IPC2002" localSheetId="0">#REF!</definedName>
    <definedName name="_IPC2002" localSheetId="4">#REF!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6" hidden="1">#REF!</definedName>
    <definedName name="_Key1" localSheetId="7" hidden="1">#REF!</definedName>
    <definedName name="_Key1" localSheetId="4" hidden="1">#REF!</definedName>
    <definedName name="_Key1" hidden="1">#REF!</definedName>
    <definedName name="_Key2" localSheetId="6" hidden="1">#REF!</definedName>
    <definedName name="_Key2" localSheetId="7" hidden="1">#REF!</definedName>
    <definedName name="_Key2" hidden="1">#REF!</definedName>
    <definedName name="_kjk6" hidden="1">{"TAB1",#N/A,TRUE,"GENERAL";"TAB2",#N/A,TRUE,"GENERAL";"TAB3",#N/A,TRUE,"GENERAL";"TAB4",#N/A,TRUE,"GENERAL";"TAB5",#N/A,TRUE,"GENERAL"}</definedName>
    <definedName name="_lar03" localSheetId="6">#REF!</definedName>
    <definedName name="_lar03" localSheetId="7">#REF!</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6">#REF!</definedName>
    <definedName name="_MA2" localSheetId="7">#REF!</definedName>
    <definedName name="_MA2">#REF!</definedName>
    <definedName name="_MOR15">[6]CONS!$E$22</definedName>
    <definedName name="_mun2" localSheetId="6">[3]PESOS!#REF!</definedName>
    <definedName name="_mun2" localSheetId="7">[3]PESOS!#REF!</definedName>
    <definedName name="_mun2" localSheetId="4">[4]PESOS!#REF!</definedName>
    <definedName name="_mun2">[3]PESOS!#REF!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um10" localSheetId="6">#REF!</definedName>
    <definedName name="_num10" localSheetId="7">#REF!</definedName>
    <definedName name="_num10" localSheetId="4">#REF!</definedName>
    <definedName name="_num10">#REF!</definedName>
    <definedName name="_num2" localSheetId="6">#REF!</definedName>
    <definedName name="_num2" localSheetId="7">#REF!</definedName>
    <definedName name="_num2" localSheetId="4">#REF!</definedName>
    <definedName name="_num2">#REF!</definedName>
    <definedName name="_num3" localSheetId="6">#REF!</definedName>
    <definedName name="_num3" localSheetId="7">#REF!</definedName>
    <definedName name="_num3" localSheetId="4">#REF!</definedName>
    <definedName name="_num3">#REF!</definedName>
    <definedName name="_num4" localSheetId="6">#REF!</definedName>
    <definedName name="_num4" localSheetId="7">#REF!</definedName>
    <definedName name="_num4" localSheetId="4">#REF!</definedName>
    <definedName name="_num4">#REF!</definedName>
    <definedName name="_num5" localSheetId="6">#REF!</definedName>
    <definedName name="_num5" localSheetId="7">#REF!</definedName>
    <definedName name="_num5" localSheetId="4">#REF!</definedName>
    <definedName name="_num5">#REF!</definedName>
    <definedName name="_num6" localSheetId="6">#REF!</definedName>
    <definedName name="_num6" localSheetId="7">#REF!</definedName>
    <definedName name="_num6" localSheetId="4">#REF!</definedName>
    <definedName name="_num6">#REF!</definedName>
    <definedName name="_num7" localSheetId="6">#REF!</definedName>
    <definedName name="_num7" localSheetId="7">#REF!</definedName>
    <definedName name="_num7" localSheetId="4">#REF!</definedName>
    <definedName name="_num7">#REF!</definedName>
    <definedName name="_num8" localSheetId="6">#REF!</definedName>
    <definedName name="_num8" localSheetId="7">#REF!</definedName>
    <definedName name="_num8" localSheetId="4">#REF!</definedName>
    <definedName name="_num8">#REF!</definedName>
    <definedName name="_num9" localSheetId="6">#REF!</definedName>
    <definedName name="_num9" localSheetId="7">#REF!</definedName>
    <definedName name="_num9" localSheetId="4">#REF!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 localSheetId="6">#REF!</definedName>
    <definedName name="_oa55" localSheetId="7">#REF!</definedName>
    <definedName name="_oa55">#REF!</definedName>
    <definedName name="_Order1" hidden="1">0</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localSheetId="6" hidden="1">#REF!</definedName>
    <definedName name="_Parse_Out" localSheetId="7" hidden="1">#REF!</definedName>
    <definedName name="_Parse_Out" hidden="1">#REF!</definedName>
    <definedName name="_PJ50" localSheetId="6">#REF!</definedName>
    <definedName name="_PJ50" localSheetId="7">#REF!</definedName>
    <definedName name="_PJ50" localSheetId="0">#REF!</definedName>
    <definedName name="_PJ50" localSheetId="4">#REF!</definedName>
    <definedName name="_PJ50">#REF!</definedName>
    <definedName name="_pj51" localSheetId="6">#REF!</definedName>
    <definedName name="_pj51" localSheetId="7">#REF!</definedName>
    <definedName name="_pj51" localSheetId="0">#REF!</definedName>
    <definedName name="_pj51" localSheetId="4">#REF!</definedName>
    <definedName name="_pj51">#REF!</definedName>
    <definedName name="_PRE1" localSheetId="6">#REF!</definedName>
    <definedName name="_PRE1" localSheetId="7">#REF!</definedName>
    <definedName name="_PRE1">#REF!</definedName>
    <definedName name="_r" localSheetId="4" hidden="1">{"TAB1",#N/A,TRUE,"GENERAL";"TAB2",#N/A,TRUE,"GENERAL";"TAB3",#N/A,TRUE,"GENERAL";"TAB4",#N/A,TRUE,"GENERAL";"TAB5",#N/A,TRUE,"GENERAL"}</definedName>
    <definedName name="_r">'[7]Constantes Generales'!$B$1</definedName>
    <definedName name="_r4r" hidden="1">{"via1",#N/A,TRUE,"general";"via2",#N/A,TRUE,"general";"via3",#N/A,TRUE,"general"}</definedName>
    <definedName name="_rc" localSheetId="6">#REF!</definedName>
    <definedName name="_rc" localSheetId="7">#REF!</definedName>
    <definedName name="_rc">#REF!</definedName>
    <definedName name="_ref4" localSheetId="6">#REF!</definedName>
    <definedName name="_ref4" localSheetId="7">#REF!</definedName>
    <definedName name="_ref4" localSheetId="4">#REF!</definedName>
    <definedName name="_ref4">#REF!</definedName>
    <definedName name="_rf8" localSheetId="6">#REF!</definedName>
    <definedName name="_rf8" localSheetId="7">#REF!</definedName>
    <definedName name="_rf8">#REF!</definedName>
    <definedName name="_RF9" localSheetId="6">#REF!</definedName>
    <definedName name="_RF9" localSheetId="7">#REF!</definedName>
    <definedName name="_RF9">#REF!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[2]INV!$A$12:$D$15</definedName>
    <definedName name="_SBC3">[2]INV!$F$12:$I$15</definedName>
    <definedName name="_SBC5">[2]INV!$K$12:$N$15</definedName>
    <definedName name="_Sort" localSheetId="6" hidden="1">#REF!</definedName>
    <definedName name="_Sort" localSheetId="7" hidden="1">#REF!</definedName>
    <definedName name="_Sort" localSheetId="4" hidden="1">#REF!</definedName>
    <definedName name="_Sort" hidden="1">#REF!</definedName>
    <definedName name="_srn001" localSheetId="6">#REF!</definedName>
    <definedName name="_srn001" localSheetId="7">#REF!</definedName>
    <definedName name="_srn00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 localSheetId="6">#REF!</definedName>
    <definedName name="_tab1" localSheetId="7">#REF!</definedName>
    <definedName name="_tab1">#REF!</definedName>
    <definedName name="_tab2" localSheetId="6">#REF!</definedName>
    <definedName name="_tab2" localSheetId="7">#REF!</definedName>
    <definedName name="_tab2">#REF!</definedName>
    <definedName name="_tab3" localSheetId="6">#REF!</definedName>
    <definedName name="_tab3" localSheetId="7">#REF!</definedName>
    <definedName name="_tab3">#REF!</definedName>
    <definedName name="_TAB4" localSheetId="6">#REF!</definedName>
    <definedName name="_TAB4" localSheetId="7">#REF!</definedName>
    <definedName name="_TAB4">#REF!</definedName>
    <definedName name="_TEE6">[6]CONS!$E$28</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6">Scheduled_Payment+Extra_Payment</definedName>
    <definedName name="_w6" localSheetId="7">Scheduled_Payment+Extra_Payment</definedName>
    <definedName name="_w6">Scheduled_Payment+Extra_Payment</definedName>
    <definedName name="_w7">#N/A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z2" localSheetId="6">#REF!</definedName>
    <definedName name="_xz2" localSheetId="7">#REF!</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 localSheetId="0">#REF!</definedName>
    <definedName name="a" localSheetId="4">'[8]DUB-823'!#REF!</definedName>
    <definedName name="A">'[7]Constantes Generales'!$B$2</definedName>
    <definedName name="A_IMPRESIÓN_IM" localSheetId="6">#REF!</definedName>
    <definedName name="A_IMPRESIÓN_IM" localSheetId="7">#REF!</definedName>
    <definedName name="A_impresión_IM" localSheetId="0">#REF!</definedName>
    <definedName name="A_impresión_IM" localSheetId="4">#REF!</definedName>
    <definedName name="A_IMPRESIÓN_IM">#REF!</definedName>
    <definedName name="A000" localSheetId="6">[9]!absc</definedName>
    <definedName name="A000" localSheetId="7">[9]!absc</definedName>
    <definedName name="A000">[9]!absc</definedName>
    <definedName name="a2a" hidden="1">{"TAB1",#N/A,TRUE,"GENERAL";"TAB2",#N/A,TRUE,"GENERAL";"TAB3",#N/A,TRUE,"GENERAL";"TAB4",#N/A,TRUE,"GENERAL";"TAB5",#N/A,TRUE,"GENERAL"}</definedName>
    <definedName name="aa" localSheetId="4">[0]!ERR</definedName>
    <definedName name="aa">[0]!ERR</definedName>
    <definedName name="AAA" localSheetId="4">[0]!ERR</definedName>
    <definedName name="AAA">[0]!ERR</definedName>
    <definedName name="AAAAA" localSheetId="6">#REF!</definedName>
    <definedName name="AAAAA" localSheetId="7">#REF!</definedName>
    <definedName name="AAAAA">#REF!</definedName>
    <definedName name="aaaaaa">[10]otros!$C$5</definedName>
    <definedName name="aaaaaaaaaaaaaaaaaaaaaaaaaaaaaaaaaaaaaaaaaaaaaaaaaaaaaaaaaaaaaaaaaaaaaaaaaaaaaaaaaaaaaaaaaaaaaaaaaaaaaaaaaaaaaaaaaaaaaaaaaaaaaaaaaaaaaaaaaaaaaaaaaaaaaaaaaaaaaaaaaaaaaaaaaaaaaaaaaaaaaaaaaaaaaaaaaaaaaaaaaaaaaaaaaaaaaaaaaaaaaaaaaaaaaaaaaaaaaaaaaaaaaaaaaaaaaaa" localSheetId="6">#REF!</definedName>
    <definedName name="aaaaaaaaaaaaaaaaaaaaaaaaaaaaaaaaaaaaaaaaaaaaaaaaaaaaaaaaaaaaaaaaaaaaaaaaaaaaaaaaaaaaaaaaaaaaaaaaaaaaaaaaaaaaaaaaaaaaaaaaaaaaaaaaaaaaaaaaaaaaaaaaaaaaaaaaaaaaaaaaaaaaaaaaaaaaaaaaaaaaaaaaaaaaaaaaaaaaaaaaaaaaaaaaaaaaaaaaaaaaaaaaaaaaaaaaaaaaaaaaaaaaaaaaaaaaaaa" localSheetId="7">#REF!</definedName>
    <definedName name="aaaaaaaaaaaaaaaaaaaaaaaaaaaaaaaaaaaaaaaaaaaaaaaaaaaaaaaaaaaaaaaaaaaaaaaaaaaaaaaaaaaaaaaaaaaaaaaaaaaaaaaaaaaaaaaaaaaaaaaaaaaaaaaaaaaaaaaaaaaaaaaaaaaaaaaaaaaaaaaaaaaaaaaaaaaaaaaaaaaaaaaaaaaaaaaaaaaaaaaaaaaaaaaaaaaaaaaaaaaaaaaaaaaaaaaaaaaaaaaaaaaaaaaaaaaaaaa">#REF!</definedName>
    <definedName name="aaaaas" hidden="1">{"TAB1",#N/A,TRUE,"GENERAL";"TAB2",#N/A,TRUE,"GENERAL";"TAB3",#N/A,TRUE,"GENERAL";"TAB4",#N/A,TRUE,"GENERAL";"TAB5",#N/A,TRUE,"GENERAL"}</definedName>
    <definedName name="AAC">[2]AASHTO!$A$14:$F$17</definedName>
    <definedName name="aas" hidden="1">{"TAB1",#N/A,TRUE,"GENERAL";"TAB2",#N/A,TRUE,"GENERAL";"TAB3",#N/A,TRUE,"GENERAL";"TAB4",#N/A,TRUE,"GENERAL";"TAB5",#N/A,TRUE,"GENERAL"}</definedName>
    <definedName name="abc" localSheetId="6">#REF!</definedName>
    <definedName name="abc" localSheetId="7">#REF!</definedName>
    <definedName name="abc">#REF!</definedName>
    <definedName name="ABG">[2]AASHTO!$A$2:$F$5</definedName>
    <definedName name="Abrazadera_pasamanos" localSheetId="6">#REF!</definedName>
    <definedName name="Abrazadera_pasamanos" localSheetId="7">#REF!</definedName>
    <definedName name="Abrazadera_pasamanos">#REF!</definedName>
    <definedName name="Abrazadera_superior" localSheetId="6">#REF!</definedName>
    <definedName name="Abrazadera_superior" localSheetId="7">#REF!</definedName>
    <definedName name="Abrazadera_superior">#REF!</definedName>
    <definedName name="Abrazaderas_Tub._PVC" localSheetId="6">#REF!</definedName>
    <definedName name="Abrazaderas_Tub._PVC" localSheetId="7">#REF!</definedName>
    <definedName name="Abrazaderas_Tub._PVC">#REF!</definedName>
    <definedName name="Abrazaderas_Tub._PVC_6" localSheetId="6">#REF!</definedName>
    <definedName name="Abrazaderas_Tub._PVC_6" localSheetId="7">#REF!</definedName>
    <definedName name="Abrazaderas_Tub._PVC_6">#REF!</definedName>
    <definedName name="absc" localSheetId="6">[1]!absc</definedName>
    <definedName name="absc" localSheetId="7">[1]!absc</definedName>
    <definedName name="absc" localSheetId="4">[11]!absc</definedName>
    <definedName name="absc">[1]!absc</definedName>
    <definedName name="absc_" localSheetId="6">[12]!absc</definedName>
    <definedName name="absc_" localSheetId="7">[12]!absc</definedName>
    <definedName name="absc_">[12]!absc</definedName>
    <definedName name="absc_1" localSheetId="6">[12]!absc</definedName>
    <definedName name="absc_1" localSheetId="7">[12]!absc</definedName>
    <definedName name="absc_1">[12]!absc</definedName>
    <definedName name="absc1" localSheetId="6">[13]!absc</definedName>
    <definedName name="absc1" localSheetId="7">[13]!absc</definedName>
    <definedName name="absc1">[13]!absc</definedName>
    <definedName name="ACADEMIA">[14]DEPENDENCIAS!$E$2:$E$5</definedName>
    <definedName name="ACALZADA" localSheetId="6">#REF!</definedName>
    <definedName name="ACALZADA" localSheetId="7">#REF!</definedName>
    <definedName name="ACALZADA">#REF!</definedName>
    <definedName name="acarg1">[15]INTRO!$C$36</definedName>
    <definedName name="acarg2">[15]INTRO!$C$39</definedName>
    <definedName name="acarg3" localSheetId="6">[16]INTRO!#REF!</definedName>
    <definedName name="acarg3" localSheetId="7">[16]INTRO!#REF!</definedName>
    <definedName name="acarg3">[16]INTRO!#REF!</definedName>
    <definedName name="Acces._PVC_P_diam_1_2" localSheetId="6">#REF!</definedName>
    <definedName name="Acces._PVC_P_diam_1_2" localSheetId="7">#REF!</definedName>
    <definedName name="Acces._PVC_P_diam_1_2">#REF!</definedName>
    <definedName name="Acces._PVC_P_diam_11_2" localSheetId="6">#REF!</definedName>
    <definedName name="Acces._PVC_P_diam_11_2" localSheetId="7">#REF!</definedName>
    <definedName name="Acces._PVC_P_diam_11_2">#REF!</definedName>
    <definedName name="Acces._PVC_P_diam_3_4" localSheetId="6">#REF!</definedName>
    <definedName name="Acces._PVC_P_diam_3_4" localSheetId="7">#REF!</definedName>
    <definedName name="Acces._PVC_P_diam_3_4">#REF!</definedName>
    <definedName name="Accesorio_HG_1_2" localSheetId="6">#REF!</definedName>
    <definedName name="Accesorio_HG_1_2" localSheetId="7">#REF!</definedName>
    <definedName name="Accesorio_HG_1_2">#REF!</definedName>
    <definedName name="Accesorio_HG_3_4" localSheetId="6">#REF!</definedName>
    <definedName name="Accesorio_HG_3_4" localSheetId="7">#REF!</definedName>
    <definedName name="Accesorio_HG_3_4">#REF!</definedName>
    <definedName name="Accesorio_PVC_P_diam._2" localSheetId="6">#REF!</definedName>
    <definedName name="Accesorio_PVC_P_diam._2" localSheetId="7">#REF!</definedName>
    <definedName name="Accesorio_PVC_P_diam._2">#REF!</definedName>
    <definedName name="Accesorio_PVC_P_diam_1" localSheetId="6">#REF!</definedName>
    <definedName name="Accesorio_PVC_P_diam_1" localSheetId="7">#REF!</definedName>
    <definedName name="Accesorio_PVC_P_diam_1">#REF!</definedName>
    <definedName name="Accesorios_de_gres_de_6" localSheetId="6">#REF!</definedName>
    <definedName name="Accesorios_de_gres_de_6" localSheetId="7">#REF!</definedName>
    <definedName name="Accesorios_de_gres_de_6">#REF!</definedName>
    <definedName name="Accesorios_gres_3" localSheetId="6">#REF!</definedName>
    <definedName name="Accesorios_gres_3" localSheetId="7">#REF!</definedName>
    <definedName name="Accesorios_gres_3">#REF!</definedName>
    <definedName name="Accesorios_gres_4" localSheetId="6">#REF!</definedName>
    <definedName name="Accesorios_gres_4" localSheetId="7">#REF!</definedName>
    <definedName name="Accesorios_gres_4">#REF!</definedName>
    <definedName name="Accesorios_HG_1" localSheetId="6">#REF!</definedName>
    <definedName name="Accesorios_HG_1" localSheetId="7">#REF!</definedName>
    <definedName name="Accesorios_HG_1">#REF!</definedName>
    <definedName name="Accesorios_HG_diam._2" localSheetId="6">#REF!</definedName>
    <definedName name="Accesorios_HG_diam._2" localSheetId="7">#REF!</definedName>
    <definedName name="Accesorios_HG_diam._2">#REF!</definedName>
    <definedName name="Accesorios_PVC_4__y_6" localSheetId="6">#REF!</definedName>
    <definedName name="Accesorios_PVC_4__y_6" localSheetId="7">#REF!</definedName>
    <definedName name="Accesorios_PVC_4__y_6">#REF!</definedName>
    <definedName name="Accesorios_PVC_de_2__y_3" localSheetId="6">#REF!</definedName>
    <definedName name="Accesorios_PVC_de_2__y_3" localSheetId="7">#REF!</definedName>
    <definedName name="Accesorios_PVC_de_2__y_3">#REF!</definedName>
    <definedName name="Access_Button" hidden="1">"Maestro_Equipo_Lista"</definedName>
    <definedName name="AccessDatabase" localSheetId="0" hidden="1">"A:\SAIN.mdb"</definedName>
    <definedName name="AccessDatabase" localSheetId="4" hidden="1">"C:\C-314\VOLUMENES\volfin4.mdb"</definedName>
    <definedName name="AccessDatabase" hidden="1">"C:\USUARIO\USUARIOS\Petroductos\Precios unitarios\Maestro.mdb"</definedName>
    <definedName name="Acero_60000psi__PDR_60" localSheetId="6">#REF!</definedName>
    <definedName name="Acero_60000psi__PDR_60" localSheetId="7">#REF!</definedName>
    <definedName name="Acero_60000psi__PDR_60">#REF!</definedName>
    <definedName name="Acero_A_37" localSheetId="6">#REF!</definedName>
    <definedName name="Acero_A_37" localSheetId="7">#REF!</definedName>
    <definedName name="Acero_A_37">#REF!</definedName>
    <definedName name="Acido_acetico" localSheetId="6">#REF!</definedName>
    <definedName name="Acido_acetico" localSheetId="7">#REF!</definedName>
    <definedName name="Acido_acetico">#REF!</definedName>
    <definedName name="Acido_nitrico" localSheetId="6">#REF!</definedName>
    <definedName name="Acido_nitrico" localSheetId="7">#REF!</definedName>
    <definedName name="Acido_nitrico">#REF!</definedName>
    <definedName name="ACPM">'[17]Datos Generales'!$B$12</definedName>
    <definedName name="Acrilico_lampara" localSheetId="6">#REF!</definedName>
    <definedName name="Acrilico_lampara" localSheetId="7">#REF!</definedName>
    <definedName name="Acrilico_lampara">#REF!</definedName>
    <definedName name="Acrilico_prismat.difusor" localSheetId="6">#REF!</definedName>
    <definedName name="Acrilico_prismat.difusor" localSheetId="7">#REF!</definedName>
    <definedName name="Acrilico_prismat.difusor">#REF!</definedName>
    <definedName name="Acriltex" localSheetId="6">#REF!</definedName>
    <definedName name="Acriltex" localSheetId="7">#REF!</definedName>
    <definedName name="Acriltex">#REF!</definedName>
    <definedName name="ad" localSheetId="6">#REF!</definedName>
    <definedName name="ad" localSheetId="7">#REF!</definedName>
    <definedName name="ad" localSheetId="4">#REF!</definedName>
    <definedName name="ad">#REF!</definedName>
    <definedName name="Adaptador_PVC_macho_1" localSheetId="6">#REF!</definedName>
    <definedName name="Adaptador_PVC_macho_1" localSheetId="7">#REF!</definedName>
    <definedName name="Adaptador_PVC_macho_1">#REF!</definedName>
    <definedName name="Adaptador_PVC_macho_1_2" localSheetId="6">#REF!</definedName>
    <definedName name="Adaptador_PVC_macho_1_2" localSheetId="7">#REF!</definedName>
    <definedName name="Adaptador_PVC_macho_1_2">#REF!</definedName>
    <definedName name="Adaptador_PVC_macho_3_4" localSheetId="6">#REF!</definedName>
    <definedName name="Adaptador_PVC_macho_3_4" localSheetId="7">#REF!</definedName>
    <definedName name="Adaptador_PVC_macho_3_4">#REF!</definedName>
    <definedName name="ADFGSDB" hidden="1">{"via1",#N/A,TRUE,"general";"via2",#N/A,TRUE,"general";"via3",#N/A,TRUE,"general"}</definedName>
    <definedName name="Adhesivo_No._10_Env_5GI" localSheetId="6">#REF!</definedName>
    <definedName name="Adhesivo_No._10_Env_5GI" localSheetId="7">#REF!</definedName>
    <definedName name="Adhesivo_No._10_Env_5GI">#REF!</definedName>
    <definedName name="ADI" localSheetId="6">#REF!</definedName>
    <definedName name="ADI" localSheetId="7">#REF!</definedName>
    <definedName name="ADI">#REF!</definedName>
    <definedName name="ADM">[10]otros!$C$2</definedName>
    <definedName name="ADMINISTRACION" localSheetId="6">#REF!</definedName>
    <definedName name="ADMINISTRACION" localSheetId="7">#REF!</definedName>
    <definedName name="ADMINISTRACION">#REF!</definedName>
    <definedName name="administrador">[18]Informacion!$B$15</definedName>
    <definedName name="ADMINISTRADOR_VIAL__ARMANDO_SANCHEZ_SANCHEZ">[19]INDICMICROEMP!$A$20</definedName>
    <definedName name="adoc1" localSheetId="6">[13]!absc</definedName>
    <definedName name="adoc1" localSheetId="7">[13]!absc</definedName>
    <definedName name="adoc1">[13]!absc</definedName>
    <definedName name="ADOC125" localSheetId="6">[20]!absc</definedName>
    <definedName name="ADOC125" localSheetId="7">[20]!absc</definedName>
    <definedName name="ADOC125">[20]!absc</definedName>
    <definedName name="adoq" localSheetId="6">[1]!absc</definedName>
    <definedName name="adoq" localSheetId="7">[1]!absc</definedName>
    <definedName name="adoq" localSheetId="4">[9]!absc</definedName>
    <definedName name="adoq">[1]!absc</definedName>
    <definedName name="ads" localSheetId="6">#REF!</definedName>
    <definedName name="ads" localSheetId="7">#REF!</definedName>
    <definedName name="ads">#REF!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gua" localSheetId="6">#REF!</definedName>
    <definedName name="Agua" localSheetId="7">#REF!</definedName>
    <definedName name="Agua">#REF!</definedName>
    <definedName name="ah" localSheetId="6">#REF!</definedName>
    <definedName name="ah" localSheetId="7">#REF!</definedName>
    <definedName name="ah">#REF!</definedName>
    <definedName name="ahe" localSheetId="6">#REF!</definedName>
    <definedName name="ahe" localSheetId="7">#REF!</definedName>
    <definedName name="ahe">#REF!</definedName>
    <definedName name="AHI">'[17]Datos Generales'!$B$16</definedName>
    <definedName name="AIU" localSheetId="6">#REF!</definedName>
    <definedName name="AIU" localSheetId="7">#REF!</definedName>
    <definedName name="AIU">#REF!</definedName>
    <definedName name="aj" localSheetId="6">#REF!</definedName>
    <definedName name="aj" localSheetId="7">#REF!</definedName>
    <definedName name="aj">#REF!</definedName>
    <definedName name="AjustDelAIU" localSheetId="6">#REF!</definedName>
    <definedName name="AjustDelAIU" localSheetId="7">#REF!</definedName>
    <definedName name="AjustDelAIU">#REF!</definedName>
    <definedName name="Alambre_ATT_2_22" localSheetId="6">#REF!</definedName>
    <definedName name="Alambre_ATT_2_22" localSheetId="7">#REF!</definedName>
    <definedName name="Alambre_ATT_2_22">#REF!</definedName>
    <definedName name="Alambre_de_puas_Cal_14" localSheetId="6">#REF!</definedName>
    <definedName name="Alambre_de_puas_Cal_14" localSheetId="7">#REF!</definedName>
    <definedName name="Alambre_de_puas_Cal_14">#REF!</definedName>
    <definedName name="Alambre_negro" localSheetId="6">#REF!</definedName>
    <definedName name="Alambre_negro" localSheetId="7">#REF!</definedName>
    <definedName name="Alambre_negro">#REF!</definedName>
    <definedName name="Alambre_No._8_THW" localSheetId="6">#REF!</definedName>
    <definedName name="Alambre_No._8_THW" localSheetId="7">#REF!</definedName>
    <definedName name="Alambre_No._8_THW">#REF!</definedName>
    <definedName name="Alambre_No_10_AWG_THW_75C" localSheetId="6">#REF!</definedName>
    <definedName name="Alambre_No_10_AWG_THW_75C" localSheetId="7">#REF!</definedName>
    <definedName name="Alambre_No_10_AWG_THW_75C">#REF!</definedName>
    <definedName name="Alambre_No_12_AWG_THW_75C" localSheetId="6">#REF!</definedName>
    <definedName name="Alambre_No_12_AWG_THW_75C" localSheetId="7">#REF!</definedName>
    <definedName name="Alambre_No_12_AWG_THW_75C">#REF!</definedName>
    <definedName name="Alambre_No_14_desnudo" localSheetId="6">#REF!</definedName>
    <definedName name="Alambre_No_14_desnudo" localSheetId="7">#REF!</definedName>
    <definedName name="Alambre_No_14_desnudo">#REF!</definedName>
    <definedName name="Alambre_teléfono_22_AWG" localSheetId="6">#REF!</definedName>
    <definedName name="Alambre_teléfono_22_AWG" localSheetId="7">#REF!</definedName>
    <definedName name="Alambre_teléfono_22_AWG">#REF!</definedName>
    <definedName name="Alambre_TW_10" localSheetId="6">#REF!</definedName>
    <definedName name="Alambre_TW_10" localSheetId="7">#REF!</definedName>
    <definedName name="Alambre_TW_10">#REF!</definedName>
    <definedName name="Alambre_TW_12" localSheetId="6">#REF!</definedName>
    <definedName name="Alambre_TW_12" localSheetId="7">#REF!</definedName>
    <definedName name="Alambre_TW_12">#REF!</definedName>
    <definedName name="Alambre_TW_14" localSheetId="6">#REF!</definedName>
    <definedName name="Alambre_TW_14" localSheetId="7">#REF!</definedName>
    <definedName name="Alambre_TW_14">#REF!</definedName>
    <definedName name="Alambre_TW_8" localSheetId="6">#REF!</definedName>
    <definedName name="Alambre_TW_8" localSheetId="7">#REF!</definedName>
    <definedName name="Alambre_TW_8">#REF!</definedName>
    <definedName name="alc" localSheetId="6">[21]!absc</definedName>
    <definedName name="alc" localSheetId="7">[21]!absc</definedName>
    <definedName name="alc">[21]!absc</definedName>
    <definedName name="alcVE" localSheetId="6">[22]Alcantarillas!#REF!</definedName>
    <definedName name="alcVE" localSheetId="7">[22]Alcantarillas!#REF!</definedName>
    <definedName name="alcVE">[22]Alcantarillas!#REF!</definedName>
    <definedName name="AlcVN" localSheetId="6">[22]Alcantarillas!#REF!</definedName>
    <definedName name="AlcVN" localSheetId="7">[22]Alcantarillas!#REF!</definedName>
    <definedName name="AlcVN">[22]Alcantarillas!#REF!</definedName>
    <definedName name="Alf._Alfa_Pasarella_1.080" localSheetId="6">#REF!</definedName>
    <definedName name="Alf._Alfa_Pasarella_1.080" localSheetId="7">#REF!</definedName>
    <definedName name="Alf._Alfa_Pasarella_1.080">#REF!</definedName>
    <definedName name="Alfombra_argollada_7mm." localSheetId="6">#REF!</definedName>
    <definedName name="Alfombra_argollada_7mm." localSheetId="7">#REF!</definedName>
    <definedName name="Alfombra_argollada_7mm.">#REF!</definedName>
    <definedName name="Alistado_.03x.03" localSheetId="6">#REF!</definedName>
    <definedName name="Alistado_.03x.03" localSheetId="7">#REF!</definedName>
    <definedName name="Alistado_.03x.03">#REF!</definedName>
    <definedName name="Alumol" localSheetId="6">#REF!</definedName>
    <definedName name="Alumol" localSheetId="7">#REF!</definedName>
    <definedName name="Alumol">#REF!</definedName>
    <definedName name="Amarre_galv._caballete" localSheetId="6">#REF!</definedName>
    <definedName name="Amarre_galv._caballete" localSheetId="7">#REF!</definedName>
    <definedName name="Amarre_galv._caballete">#REF!</definedName>
    <definedName name="AMO">'[17]Datos Generales'!$B$14</definedName>
    <definedName name="ANCLAJE" localSheetId="6">'[23]MC SF GAVIONES'!#REF!</definedName>
    <definedName name="ANCLAJE" localSheetId="7">'[23]MC SF GAVIONES'!#REF!</definedName>
    <definedName name="ANCLAJE">'[23]MC SF GAVIONES'!#REF!</definedName>
    <definedName name="ANE" localSheetId="6">'[24]ANEXO 7'!#REF!</definedName>
    <definedName name="ANE" localSheetId="7">'[24]ANEXO 7'!#REF!</definedName>
    <definedName name="ANE">'[24]ANEXO 7'!#REF!</definedName>
    <definedName name="Angulo_1_8x3_4" localSheetId="6">#REF!</definedName>
    <definedName name="Angulo_1_8x3_4" localSheetId="7">#REF!</definedName>
    <definedName name="Angulo_1_8x3_4">#REF!</definedName>
    <definedName name="Angulo_1_x1_x3_16" localSheetId="6">#REF!</definedName>
    <definedName name="Angulo_1_x1_x3_16" localSheetId="7">#REF!</definedName>
    <definedName name="Angulo_1_x1_x3_16">#REF!</definedName>
    <definedName name="Angulo_Al_3_4_x3_4_x1_16" localSheetId="6">#REF!</definedName>
    <definedName name="Angulo_Al_3_4_x3_4_x1_16" localSheetId="7">#REF!</definedName>
    <definedName name="Angulo_Al_3_4_x3_4_x1_16">#REF!</definedName>
    <definedName name="anscount" hidden="1">1</definedName>
    <definedName name="Antic">[25]BASES!$B$33</definedName>
    <definedName name="ANTICIPO">[26]BASES!$B$33</definedName>
    <definedName name="Anticorrosivo__Pintuco" localSheetId="6">#REF!</definedName>
    <definedName name="Anticorrosivo__Pintuco" localSheetId="7">#REF!</definedName>
    <definedName name="Anticorrosivo__Pintuco">#REF!</definedName>
    <definedName name="AÑO">[10]PRESUPUESTO!$D$13</definedName>
    <definedName name="AÑOWUIE">'[27]Res-Accide-10'!$R$2:$R$7</definedName>
    <definedName name="ao" localSheetId="6">#REF!</definedName>
    <definedName name="ao" localSheetId="7">#REF!</definedName>
    <definedName name="ao">#REF!</definedName>
    <definedName name="Aplique_en_bronce" localSheetId="6">#REF!</definedName>
    <definedName name="Aplique_en_bronce" localSheetId="7">#REF!</definedName>
    <definedName name="Aplique_en_bronce">#REF!</definedName>
    <definedName name="APOYONAL">[28]DEPENDENCIAS!$E$2:$E$6</definedName>
    <definedName name="APU" localSheetId="6">[1]!absc</definedName>
    <definedName name="APU" localSheetId="7">[1]!absc</definedName>
    <definedName name="APU" localSheetId="4">[29]!absc</definedName>
    <definedName name="APU">[1]!absc</definedName>
    <definedName name="APU_directos" localSheetId="6">#REF!</definedName>
    <definedName name="APU_directos" localSheetId="7">#REF!</definedName>
    <definedName name="APU_directos">#REF!</definedName>
    <definedName name="APU221.1" localSheetId="6">#REF!</definedName>
    <definedName name="APU221.1" localSheetId="7">#REF!</definedName>
    <definedName name="APU221.1" localSheetId="0">#REF!</definedName>
    <definedName name="APU221.1" localSheetId="4">#REF!</definedName>
    <definedName name="APU221.1">#REF!</definedName>
    <definedName name="APU221.2" localSheetId="6">#REF!</definedName>
    <definedName name="APU221.2" localSheetId="7">#REF!</definedName>
    <definedName name="APU221.2" localSheetId="0">#REF!</definedName>
    <definedName name="APU221.2" localSheetId="4">#REF!</definedName>
    <definedName name="APU221.2">#REF!</definedName>
    <definedName name="aq" localSheetId="4">[0]!ERR</definedName>
    <definedName name="aq">[0]!ERR</definedName>
    <definedName name="aqaq" hidden="1">{"TAB1",#N/A,TRUE,"GENERAL";"TAB2",#N/A,TRUE,"GENERAL";"TAB3",#N/A,TRUE,"GENERAL";"TAB4",#N/A,TRUE,"GENERAL";"TAB5",#N/A,TRUE,"GENERAL"}</definedName>
    <definedName name="area">[16]INTRO!$B$3</definedName>
    <definedName name="_xlnm.Print_Area" localSheetId="6">#REF!</definedName>
    <definedName name="_xlnm.Print_Area" localSheetId="7">#REF!</definedName>
    <definedName name="_xlnm.Print_Area" localSheetId="3">'MANO DE OBRA '!$A$1:$C$11</definedName>
    <definedName name="_xlnm.Print_Area" localSheetId="2">MATERIALES!$A$1:$C$59</definedName>
    <definedName name="_xlnm.Print_Area" localSheetId="0">'PRESUPUESTO INVIAS'!$A$1:$K$76</definedName>
    <definedName name="_xlnm.Print_Area" localSheetId="4">'PRESUPUESTO OBRA'!$A$1:$L$49</definedName>
    <definedName name="_xlnm.Print_Area">#REF!</definedName>
    <definedName name="Arena_de_rio" localSheetId="6">#REF!</definedName>
    <definedName name="Arena_de_rio" localSheetId="7">#REF!</definedName>
    <definedName name="Arena_de_rio">#REF!</definedName>
    <definedName name="Arena_lavada_de_peña" localSheetId="6">#REF!</definedName>
    <definedName name="Arena_lavada_de_peña" localSheetId="7">#REF!</definedName>
    <definedName name="Arena_lavada_de_peña">#REF!</definedName>
    <definedName name="Arena_lavada_de_Rio" localSheetId="6">#REF!</definedName>
    <definedName name="Arena_lavada_de_Rio" localSheetId="7">#REF!</definedName>
    <definedName name="Arena_lavada_de_Rio">#REF!</definedName>
    <definedName name="armuve" localSheetId="4">[0]!ERR</definedName>
    <definedName name="armuve">[0]!ERR</definedName>
    <definedName name="as" localSheetId="6">#REF!</definedName>
    <definedName name="as" localSheetId="7">#REF!</definedName>
    <definedName name="as" localSheetId="4">[0]!ERR</definedName>
    <definedName name="as">#REF!</definedName>
    <definedName name="asasdasd">#N/A</definedName>
    <definedName name="ASB">[2]AASHTO!$A$8:$F$11</definedName>
    <definedName name="asd" localSheetId="6">#REF!</definedName>
    <definedName name="asd" localSheetId="7">#REF!</definedName>
    <definedName name="ASD" localSheetId="4" hidden="1">{"via1",#N/A,TRUE,"general";"via2",#N/A,TRUE,"general";"via3",#N/A,TRUE,"general"}</definedName>
    <definedName name="asd">#REF!</definedName>
    <definedName name="ASDA" hidden="1">{"via1",#N/A,TRUE,"general";"via2",#N/A,TRUE,"general";"via3",#N/A,TRUE,"general"}</definedName>
    <definedName name="asdaS">[16]INTRO!#REF!</definedName>
    <definedName name="asdasd" hidden="1">{"TAB1",#N/A,TRUE,"GENERAL";"TAB2",#N/A,TRUE,"GENERAL";"TAB3",#N/A,TRUE,"GENERAL";"TAB4",#N/A,TRUE,"GENERAL";"TAB5",#N/A,TRUE,"GENERAL"}</definedName>
    <definedName name="asdf" localSheetId="6">#REF!</definedName>
    <definedName name="asdf" localSheetId="7">#REF!</definedName>
    <definedName name="asdf" localSheetId="4" hidden="1">{"via1",#N/A,TRUE,"general";"via2",#N/A,TRUE,"general";"via3",#N/A,TRUE,"general"}</definedName>
    <definedName name="asdf">#REF!</definedName>
    <definedName name="asdfa" hidden="1">{"via1",#N/A,TRUE,"general";"via2",#N/A,TRUE,"general";"via3",#N/A,TRUE,"general"}</definedName>
    <definedName name="ASDFGHJKLÑ" localSheetId="4">[0]!ERR</definedName>
    <definedName name="ASDFGHJKLÑ">[0]!ERR</definedName>
    <definedName name="asdfñk">#N/A</definedName>
    <definedName name="ASFALTO">'[30]5.2'!$D$21</definedName>
    <definedName name="Asfalto_190_tipo_II" localSheetId="6">#REF!</definedName>
    <definedName name="Asfalto_190_tipo_II" localSheetId="7">#REF!</definedName>
    <definedName name="Asfalto_190_tipo_II">#REF!</definedName>
    <definedName name="Asfalto_190_tipo_III" localSheetId="6">#REF!</definedName>
    <definedName name="Asfalto_190_tipo_III" localSheetId="7">#REF!</definedName>
    <definedName name="Asfalto_190_tipo_III">#REF!</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persor_NANN_322" localSheetId="6">#REF!</definedName>
    <definedName name="Aspersor_NANN_322" localSheetId="7">#REF!</definedName>
    <definedName name="Aspersor_NANN_322">#REF!</definedName>
    <definedName name="ATR">'[17]Datos Generales'!$B$15</definedName>
    <definedName name="au" localSheetId="6">#REF!</definedName>
    <definedName name="au" localSheetId="7">#REF!</definedName>
    <definedName name="au">#REF!</definedName>
    <definedName name="aur" localSheetId="6">#REF!</definedName>
    <definedName name="aur" localSheetId="7">#REF!</definedName>
    <definedName name="aur">#REF!</definedName>
    <definedName name="auto1" localSheetId="6">#REF!</definedName>
    <definedName name="auto1" localSheetId="7">#REF!</definedName>
    <definedName name="auto1" localSheetId="0">#REF!</definedName>
    <definedName name="auto1" localSheetId="4">#REF!</definedName>
    <definedName name="auto1">#REF!</definedName>
    <definedName name="auto123" localSheetId="6">#REF!</definedName>
    <definedName name="auto123" localSheetId="7">#REF!</definedName>
    <definedName name="auto123">#REF!</definedName>
    <definedName name="auto2" localSheetId="6">#REF!</definedName>
    <definedName name="auto2" localSheetId="7">#REF!</definedName>
    <definedName name="auto2" localSheetId="0">#REF!</definedName>
    <definedName name="auto2" localSheetId="4">#REF!</definedName>
    <definedName name="auto2">#REF!</definedName>
    <definedName name="AUTO22" localSheetId="6">#REF!</definedName>
    <definedName name="AUTO22" localSheetId="7">#REF!</definedName>
    <definedName name="AUTO22">#REF!</definedName>
    <definedName name="Automaticos_Ref_GHC_50A." localSheetId="6">#REF!</definedName>
    <definedName name="Automaticos_Ref_GHC_50A." localSheetId="7">#REF!</definedName>
    <definedName name="Automaticos_Ref_GHC_50A.">#REF!</definedName>
    <definedName name="av" localSheetId="6">#REF!</definedName>
    <definedName name="av" localSheetId="7">#REF!</definedName>
    <definedName name="av">#REF!</definedName>
    <definedName name="AW" localSheetId="6">#REF!</definedName>
    <definedName name="AW" localSheetId="7">#REF!</definedName>
    <definedName name="AW">#REF!</definedName>
    <definedName name="ax" localSheetId="6">#REF!</definedName>
    <definedName name="ax" localSheetId="7">#REF!</definedName>
    <definedName name="ax">#REF!</definedName>
    <definedName name="AY">'[17]Datos Generales'!$B$4</definedName>
    <definedName name="Ayudante" localSheetId="6">#REF!</definedName>
    <definedName name="Ayudante" localSheetId="7">#REF!</definedName>
    <definedName name="Ayudante">#REF!</definedName>
    <definedName name="azaz" hidden="1">{"TAB1",#N/A,TRUE,"GENERAL";"TAB2",#N/A,TRUE,"GENERAL";"TAB3",#N/A,TRUE,"GENERAL";"TAB4",#N/A,TRUE,"GENERAL";"TAB5",#N/A,TRUE,"GENERAL"}</definedName>
    <definedName name="b" localSheetId="6">#REF!</definedName>
    <definedName name="b" localSheetId="7">#REF!</definedName>
    <definedName name="b" localSheetId="0">#REF!</definedName>
    <definedName name="B" localSheetId="4" hidden="1">{"via1",#N/A,TRUE,"general";"via2",#N/A,TRUE,"general";"via3",#N/A,TRUE,"general"}</definedName>
    <definedName name="b">#REF!</definedName>
    <definedName name="B_impresión_IM" localSheetId="6">#REF!</definedName>
    <definedName name="B_impresión_IM" localSheetId="7">#REF!</definedName>
    <definedName name="B_impresión_IM">#REF!</definedName>
    <definedName name="Bala_de_incrustar" localSheetId="6">#REF!</definedName>
    <definedName name="Bala_de_incrustar" localSheetId="7">#REF!</definedName>
    <definedName name="Bala_de_incrustar">#REF!</definedName>
    <definedName name="Balasto_20_w.Alta_pot." localSheetId="6">#REF!</definedName>
    <definedName name="Balasto_20_w.Alta_pot." localSheetId="7">#REF!</definedName>
    <definedName name="Balasto_20_w.Alta_pot.">#REF!</definedName>
    <definedName name="Bald._Alfa_Blanco_Huila_5" localSheetId="6">#REF!</definedName>
    <definedName name="Bald._Alfa_Blanco_Huila_5" localSheetId="7">#REF!</definedName>
    <definedName name="Bald._Alfa_Blanco_Huila_5">#REF!</definedName>
    <definedName name="Bald._Alfa_PerlatoClaro_5" localSheetId="6">#REF!</definedName>
    <definedName name="Bald._Alfa_PerlatoClaro_5" localSheetId="7">#REF!</definedName>
    <definedName name="Bald._Alfa_PerlatoClaro_5">#REF!</definedName>
    <definedName name="Bald_Alfa_Exp_33_33_P1" localSheetId="6">#REF!</definedName>
    <definedName name="Bald_Alfa_Exp_33_33_P1" localSheetId="7">#REF!</definedName>
    <definedName name="Bald_Alfa_Exp_33_33_P1">#REF!</definedName>
    <definedName name="Bald_Alfa_Exp_40_40.7_Perlato" localSheetId="6">#REF!</definedName>
    <definedName name="Bald_Alfa_Exp_40_40.7_Perlato" localSheetId="7">#REF!</definedName>
    <definedName name="Bald_Alfa_Exp_40_40.7_Perlato">#REF!</definedName>
    <definedName name="Baldos_n_de_cemento_20x20" localSheetId="6">#REF!</definedName>
    <definedName name="Baldos_n_de_cemento_20x20" localSheetId="7">#REF!</definedName>
    <definedName name="Baldos_n_de_cemento_20x20">#REF!</definedName>
    <definedName name="Baldosa_Alfa_G5_B" localSheetId="6">#REF!</definedName>
    <definedName name="Baldosa_Alfa_G5_B" localSheetId="7">#REF!</definedName>
    <definedName name="Baldosa_Alfa_G5_B">#REF!</definedName>
    <definedName name="Baldosa_Alfa_Porrino_masc" localSheetId="6">#REF!</definedName>
    <definedName name="Baldosa_Alfa_Porrino_masc" localSheetId="7">#REF!</definedName>
    <definedName name="Baldosa_Alfa_Porrino_masc">#REF!</definedName>
    <definedName name="Baldosin_de_cemento" localSheetId="6">#REF!</definedName>
    <definedName name="Baldosin_de_cemento" localSheetId="7">#REF!</definedName>
    <definedName name="Baldosin_de_cemento">#REF!</definedName>
    <definedName name="Baldosín_granito_.33x.33" localSheetId="6">#REF!</definedName>
    <definedName name="Baldosín_granito_.33x.33" localSheetId="7">#REF!</definedName>
    <definedName name="Baldosín_granito_.33x.33">#REF!</definedName>
    <definedName name="Baldosín_Monserrate_15_30" localSheetId="6">#REF!</definedName>
    <definedName name="Baldosín_Monserrate_15_30" localSheetId="7">#REF!</definedName>
    <definedName name="Baldosín_Monserrate_15_30">#REF!</definedName>
    <definedName name="Baranda_hierro_forjado" localSheetId="6">#REF!</definedName>
    <definedName name="Baranda_hierro_forjado" localSheetId="7">#REF!</definedName>
    <definedName name="Baranda_hierro_forjado">#REF!</definedName>
    <definedName name="Barniz_sintetico_Pintuco_559" localSheetId="6">#REF!</definedName>
    <definedName name="Barniz_sintetico_Pintuco_559" localSheetId="7">#REF!</definedName>
    <definedName name="Barniz_sintetico_Pintuco_559">#REF!</definedName>
    <definedName name="Barniz_sintetico_Pintuco_SD1" localSheetId="6">#REF!</definedName>
    <definedName name="Barniz_sintetico_Pintuco_SD1" localSheetId="7">#REF!</definedName>
    <definedName name="Barniz_sintetico_Pintuco_SD1">#REF!</definedName>
    <definedName name="Barniz_Transp_Pintuco" localSheetId="6">#REF!</definedName>
    <definedName name="Barniz_Transp_Pintuco" localSheetId="7">#REF!</definedName>
    <definedName name="Barniz_Transp_Pintuco">#REF!</definedName>
    <definedName name="Barra_colect._Cu_11_2x1_4x30" localSheetId="6">#REF!</definedName>
    <definedName name="Barra_colect._Cu_11_2x1_4x30" localSheetId="7">#REF!</definedName>
    <definedName name="Barra_colect._Cu_11_2x1_4x30">#REF!</definedName>
    <definedName name="Barra_protect.Cu_11_2x1_4x30" localSheetId="6">#REF!</definedName>
    <definedName name="Barra_protect.Cu_11_2x1_4x30" localSheetId="7">#REF!</definedName>
    <definedName name="Barra_protect.Cu_11_2x1_4x30">#REF!</definedName>
    <definedName name="BASE" localSheetId="6">#REF!</definedName>
    <definedName name="BASE" localSheetId="7">#REF!</definedName>
    <definedName name="BASE">#REF!</definedName>
    <definedName name="base_VaR" localSheetId="6">#REF!</definedName>
    <definedName name="base_VaR" localSheetId="7">#REF!</definedName>
    <definedName name="base_VaR">#REF!</definedName>
    <definedName name="BASEDATOS" localSheetId="6">#REF!</definedName>
    <definedName name="BASEDATOS" localSheetId="7">#REF!</definedName>
    <definedName name="BASEDATOS">#REF!</definedName>
    <definedName name="_xlnm.Database" localSheetId="6">#REF!</definedName>
    <definedName name="_xlnm.Database" localSheetId="7">#REF!</definedName>
    <definedName name="_xlnm.Database" localSheetId="0">#REF!</definedName>
    <definedName name="_xlnm.Database" localSheetId="4">#REF!</definedName>
    <definedName name="_xlnm.Database">#REF!</definedName>
    <definedName name="bb" localSheetId="6">#REF!</definedName>
    <definedName name="bb" localSheetId="7">#REF!</definedName>
    <definedName name="BB" localSheetId="4">[0]!ERR</definedName>
    <definedName name="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arg1">[15]INTRO!$C$37</definedName>
    <definedName name="bcarg2">[15]INTRO!$C$40</definedName>
    <definedName name="bcarg3" localSheetId="6">[16]INTRO!#REF!</definedName>
    <definedName name="bcarg3" localSheetId="7">[16]INTRO!#REF!</definedName>
    <definedName name="bcarg3">[16]INTRO!#REF!</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 localSheetId="6">#REF!</definedName>
    <definedName name="Beg_Bal" localSheetId="7">#REF!</definedName>
    <definedName name="Beg_Bal">#REF!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 localSheetId="6">#REF!</definedName>
    <definedName name="bgh" localSheetId="7">#REF!</definedName>
    <definedName name="bgh">#REF!</definedName>
    <definedName name="bgvfcdx" hidden="1">{"via1",#N/A,TRUE,"general";"via2",#N/A,TRUE,"general";"via3",#N/A,TRUE,"general"}</definedName>
    <definedName name="BHT" localSheetId="6">#REF!</definedName>
    <definedName name="BHT" localSheetId="7">#REF!</definedName>
    <definedName name="BHT">#REF!</definedName>
    <definedName name="bimestre">'[31]ESTADO RED'!$E$8</definedName>
    <definedName name="Bisagra__GATO__cobrizada" localSheetId="6">#REF!</definedName>
    <definedName name="Bisagra__GATO__cobrizada" localSheetId="7">#REF!</definedName>
    <definedName name="Bisagra__GATO__cobrizada">#REF!</definedName>
    <definedName name="Bisagra_acero_cobrizado3" localSheetId="6">#REF!</definedName>
    <definedName name="Bisagra_acero_cobrizado3" localSheetId="7">#REF!</definedName>
    <definedName name="Bisagra_acero_cobrizado3">#REF!</definedName>
    <definedName name="Bisagra_cobriza_de_2" localSheetId="6">#REF!</definedName>
    <definedName name="Bisagra_cobriza_de_2" localSheetId="7">#REF!</definedName>
    <definedName name="Bisagra_cobriza_de_2">#REF!</definedName>
    <definedName name="Bisagra_pivote" localSheetId="6">#REF!</definedName>
    <definedName name="Bisagra_pivote" localSheetId="7">#REF!</definedName>
    <definedName name="Bisagra_pivote">#REF!</definedName>
    <definedName name="bl" localSheetId="6">#REF!</definedName>
    <definedName name="bl" localSheetId="7">#REF!</definedName>
    <definedName name="bl">#REF!</definedName>
    <definedName name="Bloque_calado" localSheetId="6">#REF!</definedName>
    <definedName name="Bloque_calado" localSheetId="7">#REF!</definedName>
    <definedName name="Bloque_calado">#REF!</definedName>
    <definedName name="Bloque_hueco_No._5" localSheetId="6">#REF!</definedName>
    <definedName name="Bloque_hueco_No._5" localSheetId="7">#REF!</definedName>
    <definedName name="Bloque_hueco_No._5">#REF!</definedName>
    <definedName name="Bloque_Hueco_No_4" localSheetId="6">#REF!</definedName>
    <definedName name="Bloque_Hueco_No_4" localSheetId="7">#REF!</definedName>
    <definedName name="Bloque_Hueco_No_4">#REF!</definedName>
    <definedName name="bn" localSheetId="6">#REF!</definedName>
    <definedName name="bn" localSheetId="7">#REF!</definedName>
    <definedName name="bn" localSheetId="4">#REF!</definedName>
    <definedName name="bn">#REF!</definedName>
    <definedName name="bnm" localSheetId="6">#REF!</definedName>
    <definedName name="bnm" localSheetId="7">#REF!</definedName>
    <definedName name="bnm">#REF!</definedName>
    <definedName name="Bocel_Md_en_media_caña" localSheetId="6">#REF!</definedName>
    <definedName name="Bocel_Md_en_media_caña" localSheetId="7">#REF!</definedName>
    <definedName name="Bocel_Md_en_media_caña">#REF!</definedName>
    <definedName name="Bocel_porcelana_l_0_11" localSheetId="6">#REF!</definedName>
    <definedName name="Bocel_porcelana_l_0_11" localSheetId="7">#REF!</definedName>
    <definedName name="Bocel_porcelana_l_0_11">#REF!</definedName>
    <definedName name="Boton_de_timbre" localSheetId="6">#REF!</definedName>
    <definedName name="Boton_de_timbre" localSheetId="7">#REF!</definedName>
    <definedName name="Boton_de_timbre">#REF!</definedName>
    <definedName name="br" hidden="1">{"TAB1",#N/A,TRUE,"GENERAL";"TAB2",#N/A,TRUE,"GENERAL";"TAB3",#N/A,TRUE,"GENERAL";"TAB4",#N/A,TRUE,"GENERAL";"TAB5",#N/A,TRUE,"GENERAL"}</definedName>
    <definedName name="Breaker_1x20_Amp" localSheetId="6">#REF!</definedName>
    <definedName name="Breaker_1x20_Amp" localSheetId="7">#REF!</definedName>
    <definedName name="Breaker_1x20_Amp">#REF!</definedName>
    <definedName name="Breaker_1x30_Amp" localSheetId="6">#REF!</definedName>
    <definedName name="Breaker_1x30_Amp" localSheetId="7">#REF!</definedName>
    <definedName name="Breaker_1x30_Amp">#REF!</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iltIn_Print_Area" localSheetId="6">'[32]Form5 _Pág_ 1'!#REF!</definedName>
    <definedName name="BuiltIn_Print_Area" localSheetId="7">'[32]Form5 _Pág_ 1'!#REF!</definedName>
    <definedName name="BuiltIn_Print_Area">'[32]Form5 _Pág_ 1'!#REF!</definedName>
    <definedName name="BuiltIn_Print_Area___0" localSheetId="6">'[32]Form5 _Pág_ 2'!#REF!</definedName>
    <definedName name="BuiltIn_Print_Area___0" localSheetId="7">'[32]Form5 _Pág_ 2'!#REF!</definedName>
    <definedName name="BuiltIn_Print_Area___0">'[32]Form5 _Pág_ 2'!#REF!</definedName>
    <definedName name="BuiltIn_Print_Titles" localSheetId="6">#REF!</definedName>
    <definedName name="BuiltIn_Print_Titles" localSheetId="7">#REF!</definedName>
    <definedName name="BuiltIn_Print_Titles">#REF!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 localSheetId="6">#REF!</definedName>
    <definedName name="bw" localSheetId="7">#REF!</definedName>
    <definedName name="bw">#REF!</definedName>
    <definedName name="by" hidden="1">{"via1",#N/A,TRUE,"general";"via2",#N/A,TRUE,"general";"via3",#N/A,TRUE,"general"}</definedName>
    <definedName name="C_" localSheetId="6">#REF!</definedName>
    <definedName name="C_" localSheetId="7">#REF!</definedName>
    <definedName name="C_" localSheetId="0">#REF!</definedName>
    <definedName name="C_" localSheetId="4">#REF!</definedName>
    <definedName name="C_">#REF!</definedName>
    <definedName name="CA">'[17]Datos Generales'!$B$7</definedName>
    <definedName name="CAB" localSheetId="6">#REF!</definedName>
    <definedName name="CAB" localSheetId="7">#REF!</definedName>
    <definedName name="CAB">#REF!</definedName>
    <definedName name="Caballete_art._Eternit" localSheetId="6">#REF!</definedName>
    <definedName name="Caballete_art._Eternit" localSheetId="7">#REF!</definedName>
    <definedName name="Caballete_art._Eternit">#REF!</definedName>
    <definedName name="Cable_coaxial" localSheetId="6">#REF!</definedName>
    <definedName name="Cable_coaxial" localSheetId="7">#REF!</definedName>
    <definedName name="Cable_coaxial">#REF!</definedName>
    <definedName name="Cable_desnudo_Cu_1_0" localSheetId="6">#REF!</definedName>
    <definedName name="Cable_desnudo_Cu_1_0" localSheetId="7">#REF!</definedName>
    <definedName name="Cable_desnudo_Cu_1_0">#REF!</definedName>
    <definedName name="Cable_desnudo_Cu_2_0" localSheetId="6">#REF!</definedName>
    <definedName name="Cable_desnudo_Cu_2_0" localSheetId="7">#REF!</definedName>
    <definedName name="Cable_desnudo_Cu_2_0">#REF!</definedName>
    <definedName name="Cable_No_4_AWG_THW_75C" localSheetId="6">#REF!</definedName>
    <definedName name="Cable_No_4_AWG_THW_75C" localSheetId="7">#REF!</definedName>
    <definedName name="Cable_No_4_AWG_THW_75C">#REF!</definedName>
    <definedName name="Caja_galvanizada_2400" localSheetId="6">#REF!</definedName>
    <definedName name="Caja_galvanizada_2400" localSheetId="7">#REF!</definedName>
    <definedName name="Caja_galvanizada_2400">#REF!</definedName>
    <definedName name="Caja_galvanizada_2800" localSheetId="6">#REF!</definedName>
    <definedName name="Caja_galvanizada_2800" localSheetId="7">#REF!</definedName>
    <definedName name="Caja_galvanizada_2800">#REF!</definedName>
    <definedName name="Caja_galvanizada_4" localSheetId="6">#REF!</definedName>
    <definedName name="Caja_galvanizada_4" localSheetId="7">#REF!</definedName>
    <definedName name="Caja_galvanizada_4">#REF!</definedName>
    <definedName name="Caja_galvanizada_5800" localSheetId="6">#REF!</definedName>
    <definedName name="Caja_galvanizada_5800" localSheetId="7">#REF!</definedName>
    <definedName name="Caja_galvanizada_5800">#REF!</definedName>
    <definedName name="Caja_Gvnzd_10_10" localSheetId="6">#REF!</definedName>
    <definedName name="Caja_Gvnzd_10_10" localSheetId="7">#REF!</definedName>
    <definedName name="Caja_Gvnzd_10_10">#REF!</definedName>
    <definedName name="Caja_p_cortador_60_60" localSheetId="6">#REF!</definedName>
    <definedName name="Caja_p_cortador_60_60" localSheetId="7">#REF!</definedName>
    <definedName name="Caja_p_cortador_60_60">#REF!</definedName>
    <definedName name="Caja_p_strip_Tel_10_pares" localSheetId="6">#REF!</definedName>
    <definedName name="Caja_p_strip_Tel_10_pares" localSheetId="7">#REF!</definedName>
    <definedName name="Caja_p_strip_Tel_10_pares">#REF!</definedName>
    <definedName name="Caja_registro_agua_12___12" localSheetId="6">#REF!</definedName>
    <definedName name="Caja_registro_agua_12___12" localSheetId="7">#REF!</definedName>
    <definedName name="Caja_registro_agua_12___12">#REF!</definedName>
    <definedName name="Caja_SEGURIT_cajero_7546" localSheetId="6">#REF!</definedName>
    <definedName name="Caja_SEGURIT_cajero_7546" localSheetId="7">#REF!</definedName>
    <definedName name="Caja_SEGURIT_cajero_7546">#REF!</definedName>
    <definedName name="Caja_Taco_Monofasica_CT1_4" localSheetId="6">#REF!</definedName>
    <definedName name="Caja_Taco_Monofasica_CT1_4" localSheetId="7">#REF!</definedName>
    <definedName name="Caja_Taco_Monofasica_CT1_4">#REF!</definedName>
    <definedName name="Caja_Taco_Trifasica_CT1_12" localSheetId="6">#REF!</definedName>
    <definedName name="Caja_Taco_Trifasica_CT1_12" localSheetId="7">#REF!</definedName>
    <definedName name="Caja_Taco_Trifasica_CT1_12">#REF!</definedName>
    <definedName name="Calentador_elec.s__espec" localSheetId="6">#REF!</definedName>
    <definedName name="Calentador_elec.s__espec" localSheetId="7">#REF!</definedName>
    <definedName name="Calentador_elec.s__espec">#REF!</definedName>
    <definedName name="Canal_lám_galv_cal_18_d_1m" localSheetId="6">#REF!</definedName>
    <definedName name="Canal_lám_galv_cal_18_d_1m" localSheetId="7">#REF!</definedName>
    <definedName name="Canal_lám_galv_cal_18_d_1m">#REF!</definedName>
    <definedName name="Canastilla_L_platos" localSheetId="6">#REF!</definedName>
    <definedName name="Canastilla_L_platos" localSheetId="7">#REF!</definedName>
    <definedName name="Canastilla_L_platos">#REF!</definedName>
    <definedName name="CANT" localSheetId="6">#REF!</definedName>
    <definedName name="CANT" localSheetId="7">#REF!</definedName>
    <definedName name="CANT" localSheetId="0">#REF!</definedName>
    <definedName name="CANT" localSheetId="4">#REF!</definedName>
    <definedName name="CANT">#REF!</definedName>
    <definedName name="Caolin" localSheetId="6">#REF!</definedName>
    <definedName name="Caolin" localSheetId="7">#REF!</definedName>
    <definedName name="Caolin">#REF!</definedName>
    <definedName name="Capacete_1" localSheetId="6">#REF!</definedName>
    <definedName name="Capacete_1" localSheetId="7">#REF!</definedName>
    <definedName name="Capacete_1">#REF!</definedName>
    <definedName name="CapFinanciera1">[33]Puntajes!$C$12</definedName>
    <definedName name="CapFinanciera2">[33]Puntajes!$C$13</definedName>
    <definedName name="CapFinanciera3">[33]Puntajes!$C$14</definedName>
    <definedName name="CapFinanciera4">[33]Puntajes!$C$15</definedName>
    <definedName name="Capitel_piedra" localSheetId="6">#REF!</definedName>
    <definedName name="Capitel_piedra" localSheetId="7">#REF!</definedName>
    <definedName name="Capitel_piedra">#REF!</definedName>
    <definedName name="CapTecnica1">[33]Puntajes!$G$4</definedName>
    <definedName name="CapTecnica2">[33]Puntajes!$G$5</definedName>
    <definedName name="Carburo" localSheetId="6">#REF!</definedName>
    <definedName name="Carburo" localSheetId="7">#REF!</definedName>
    <definedName name="Carburo">#REF!</definedName>
    <definedName name="CARGO1">[15]INTRO!$B$14</definedName>
    <definedName name="CARGO2">[15]INTRO!$B$15</definedName>
    <definedName name="CARGO3" localSheetId="6">'[34]INFORMACION DEL PROCESO'!#REF!</definedName>
    <definedName name="CARGO3" localSheetId="7">'[34]INFORMACION DEL PROCESO'!#REF!</definedName>
    <definedName name="CARGO3">'[34]INFORMACION DEL PROCESO'!#REF!</definedName>
    <definedName name="CargoPrestSociales" localSheetId="6">#REF!</definedName>
    <definedName name="CargoPrestSociales" localSheetId="7">#REF!</definedName>
    <definedName name="CargoPrestSociales">#REF!</definedName>
    <definedName name="Caseton" localSheetId="6">#REF!</definedName>
    <definedName name="Caseton" localSheetId="7">#REF!</definedName>
    <definedName name="Caseton">#REF!</definedName>
    <definedName name="Caseton_de_guadua" localSheetId="6">#REF!</definedName>
    <definedName name="Caseton_de_guadua" localSheetId="7">#REF!</definedName>
    <definedName name="Caseton_de_guadua">#REF!</definedName>
    <definedName name="Casilla_para_cajero" localSheetId="6">#REF!</definedName>
    <definedName name="Casilla_para_cajero" localSheetId="7">#REF!</definedName>
    <definedName name="Casilla_para_cajero">#REF!</definedName>
    <definedName name="causa" localSheetId="6">#REF!</definedName>
    <definedName name="causa" localSheetId="7">#REF!</definedName>
    <definedName name="causa">#REF!</definedName>
    <definedName name="CB">'[17]Datos Generales'!$B$8</definedName>
    <definedName name="cc" localSheetId="6">#REF!</definedName>
    <definedName name="cc" localSheetId="7">#REF!</definedName>
    <definedName name="cc">#REF!</definedName>
    <definedName name="ccarg1">[15]INTRO!$C$44</definedName>
    <definedName name="ccarg2">[15]INTRO!$C$46</definedName>
    <definedName name="ccarg3" localSheetId="6">[16]INTRO!#REF!</definedName>
    <definedName name="ccarg3" localSheetId="7">[16]INTRO!#REF!</definedName>
    <definedName name="ccarg3">[16]INTRO!#REF!</definedName>
    <definedName name="ccccc" hidden="1">{"TAB1",#N/A,TRUE,"GENERAL";"TAB2",#N/A,TRUE,"GENERAL";"TAB3",#N/A,TRUE,"GENERAL";"TAB4",#N/A,TRUE,"GENERAL";"TAB5",#N/A,TRUE,"GENERAL"}</definedName>
    <definedName name="CCCCCC" localSheetId="6">'[35]A. P. U.'!#REF!</definedName>
    <definedName name="CCCCCC" localSheetId="7">'[35]A. P. U.'!#REF!</definedName>
    <definedName name="CCCCCC" localSheetId="0">'[35]A. P. U.'!#REF!</definedName>
    <definedName name="CCCCCC" localSheetId="4">'[35]A. P. U.'!#REF!</definedName>
    <definedName name="CCCCCC">'[35]A. P. U.'!#REF!</definedName>
    <definedName name="ccccccccccccccccccccccccccccccccccccccccccccccccccccccccccccccccccccccccccccccccccccccccccccccccccccccccccccccccccccccccccccccccccccccccccccccccccccccccccccccccccccccccccccccccccccccccccccccccccccccccccccccccccccccccccccccccccccccccccccccccccccccccccccccc" localSheetId="6">#REF!</definedName>
    <definedName name="ccccccccccccccccccccccccccccccccccccccccccccccccccccccccccccccccccccccccccccccccccccccccccccccccccccccccccccccccccccccccccccccccccccccccccccccccccccccccccccccccccccccccccccccccccccccccccccccccccccccccccccccccccccccccccccccccccccccccccccccccccccccccccccccc" localSheetId="7">#REF!</definedName>
    <definedName name="ccccccccccccccccccccccccccccccccccccccccccccccccccccccccccccccccccccccccccccccccccccccccccccccccccccccccccccccccccccccccccccccccccccccccccccccccccccccccccccccccccccccccccccccccccccccccccccccccccccccccccccccccccccccccccccccccccccccccccccccccccccccccccccccc">#REF!</definedName>
    <definedName name="ccto210" localSheetId="6">#REF!</definedName>
    <definedName name="ccto210" localSheetId="7">#REF!</definedName>
    <definedName name="ccto210" localSheetId="0">#REF!</definedName>
    <definedName name="ccto210" localSheetId="4">#REF!</definedName>
    <definedName name="ccto210">#REF!</definedName>
    <definedName name="cd" localSheetId="6">#REF!</definedName>
    <definedName name="cd" localSheetId="7">#REF!</definedName>
    <definedName name="cd" localSheetId="4">[36]Hoja1!$C$81</definedName>
    <definedName name="cd">#REF!</definedName>
    <definedName name="cdcdc" hidden="1">{"via1",#N/A,TRUE,"general";"via2",#N/A,TRUE,"general";"via3",#N/A,TRUE,"general"}</definedName>
    <definedName name="CDctrl">[25]CDItem!$G$8</definedName>
    <definedName name="Cedro_Caqueta" localSheetId="6">#REF!</definedName>
    <definedName name="Cedro_Caqueta" localSheetId="7">#REF!</definedName>
    <definedName name="Cedro_Caqueta">#REF!</definedName>
    <definedName name="ceerf" hidden="1">{"TAB1",#N/A,TRUE,"GENERAL";"TAB2",#N/A,TRUE,"GENERAL";"TAB3",#N/A,TRUE,"GENERAL";"TAB4",#N/A,TRUE,"GENERAL";"TAB5",#N/A,TRUE,"GENERAL"}</definedName>
    <definedName name="cegris" localSheetId="6">#REF!</definedName>
    <definedName name="cegris" localSheetId="7">#REF!</definedName>
    <definedName name="cegris">#REF!</definedName>
    <definedName name="CEMENTO">[37]Insum!$A$3:$H$63</definedName>
    <definedName name="Cemento_blanco" localSheetId="6">#REF!</definedName>
    <definedName name="Cemento_blanco" localSheetId="7">#REF!</definedName>
    <definedName name="Cemento_blanco">#REF!</definedName>
    <definedName name="Cemento_gris" localSheetId="6">#REF!</definedName>
    <definedName name="Cemento_gris" localSheetId="7">#REF!</definedName>
    <definedName name="Cemento_gris">#REF!</definedName>
    <definedName name="Cenefa_cedro_A_15" localSheetId="6">#REF!</definedName>
    <definedName name="Cenefa_cedro_A_15" localSheetId="7">#REF!</definedName>
    <definedName name="Cenefa_cedro_A_15">#REF!</definedName>
    <definedName name="Cera_pisos" localSheetId="6">#REF!</definedName>
    <definedName name="Cera_pisos" localSheetId="7">#REF!</definedName>
    <definedName name="Cera_pisos">#REF!</definedName>
    <definedName name="Cerám._Venecia_0.20x_0.20" localSheetId="6">#REF!</definedName>
    <definedName name="Cerám._Venecia_0.20x_0.20" localSheetId="7">#REF!</definedName>
    <definedName name="Cerám._Venecia_0.20x_0.20">#REF!</definedName>
    <definedName name="Ceram._Venecia_0.20x0.20" localSheetId="6">#REF!</definedName>
    <definedName name="Ceram._Venecia_0.20x0.20" localSheetId="7">#REF!</definedName>
    <definedName name="Ceram._Venecia_0.20x0.20">#REF!</definedName>
    <definedName name="Cerámica_Alfa_Pieme_Must" localSheetId="6">#REF!</definedName>
    <definedName name="Cerámica_Alfa_Pieme_Must" localSheetId="7">#REF!</definedName>
    <definedName name="Cerámica_Alfa_Pieme_Must">#REF!</definedName>
    <definedName name="Ceramica_Corona_33_33" localSheetId="6">#REF!</definedName>
    <definedName name="Ceramica_Corona_33_33" localSheetId="7">#REF!</definedName>
    <definedName name="Ceramica_Corona_33_33">#REF!</definedName>
    <definedName name="Cerrad_Schlage_A40S_TWG" localSheetId="6">#REF!</definedName>
    <definedName name="Cerrad_Schlage_A40S_TWG" localSheetId="7">#REF!</definedName>
    <definedName name="Cerrad_Schlage_A40S_TWG">#REF!</definedName>
    <definedName name="Cerrad_Schlage_A50PD_TWG" localSheetId="6">#REF!</definedName>
    <definedName name="Cerrad_Schlage_A50PD_TWG" localSheetId="7">#REF!</definedName>
    <definedName name="Cerrad_Schlage_A50PD_TWG">#REF!</definedName>
    <definedName name="Cerrad_Yale_doble_pasador" localSheetId="6">#REF!</definedName>
    <definedName name="Cerrad_Yale_doble_pasador" localSheetId="7">#REF!</definedName>
    <definedName name="Cerrad_Yale_doble_pasador">#REF!</definedName>
    <definedName name="Cerradura_Schlage_B262PX" localSheetId="6">#REF!</definedName>
    <definedName name="Cerradura_Schlage_B262PX" localSheetId="7">#REF!</definedName>
    <definedName name="Cerradura_Schlage_B262PX">#REF!</definedName>
    <definedName name="Cerradura_Schlage_F_160" localSheetId="6">#REF!</definedName>
    <definedName name="Cerradura_Schlage_F_160" localSheetId="7">#REF!</definedName>
    <definedName name="Cerradura_Schlage_F_160">#REF!</definedName>
    <definedName name="Cerradura_Yale_poma_baño" localSheetId="6">#REF!</definedName>
    <definedName name="Cerradura_Yale_poma_baño" localSheetId="7">#REF!</definedName>
    <definedName name="Cerradura_Yale_poma_baño">#REF!</definedName>
    <definedName name="Cerradura_Yale_poma_mad." localSheetId="6">#REF!</definedName>
    <definedName name="Cerradura_Yale_poma_mad." localSheetId="7">#REF!</definedName>
    <definedName name="Cerradura_Yale_poma_mad.">#REF!</definedName>
    <definedName name="cert" localSheetId="6">#REF!</definedName>
    <definedName name="cert" localSheetId="7">#REF!</definedName>
    <definedName name="cert">#REF!</definedName>
    <definedName name="Chapa_piedra_abusardada" localSheetId="6">[38]BASE!#REF!</definedName>
    <definedName name="Chapa_piedra_abusardada" localSheetId="7">[38]BASE!#REF!</definedName>
    <definedName name="Chapa_piedra_abusardada">[38]BASE!#REF!</definedName>
    <definedName name="Chapa_piedra_pulida" localSheetId="6">[38]BASE!#REF!</definedName>
    <definedName name="Chapa_piedra_pulida" localSheetId="7">[38]BASE!#REF!</definedName>
    <definedName name="Chapa_piedra_pulida">[38]BASE!#REF!</definedName>
    <definedName name="Chapa_piedra_puntereada" localSheetId="6">[38]BASE!#REF!</definedName>
    <definedName name="Chapa_piedra_puntereada" localSheetId="7">[38]BASE!#REF!</definedName>
    <definedName name="Chapa_piedra_puntereada">[38]BASE!#REF!</definedName>
    <definedName name="Chapa_piedra_Ranurada" localSheetId="6">[38]BASE!#REF!</definedName>
    <definedName name="Chapa_piedra_Ranurada" localSheetId="7">[38]BASE!#REF!</definedName>
    <definedName name="Chapa_piedra_Ranurada">[38]BASE!#REF!</definedName>
    <definedName name="Chazo_madera__tarugo" localSheetId="6">#REF!</definedName>
    <definedName name="Chazo_madera__tarugo" localSheetId="7">#REF!</definedName>
    <definedName name="Chazo_madera__tarugo">#REF!</definedName>
    <definedName name="Chazos_plasticos_1_4" localSheetId="6">#REF!</definedName>
    <definedName name="Chazos_plasticos_1_4" localSheetId="7">#REF!</definedName>
    <definedName name="Chazos_plasticos_1_4">#REF!</definedName>
    <definedName name="Cheque_1_2õRed_White" localSheetId="6">#REF!</definedName>
    <definedName name="Cheque_1_2õRed_White" localSheetId="7">#REF!</definedName>
    <definedName name="Cheque_1_2õRed_White">#REF!</definedName>
    <definedName name="Cinta_Aislante__rollo" localSheetId="6">#REF!</definedName>
    <definedName name="Cinta_Aislante__rollo" localSheetId="7">#REF!</definedName>
    <definedName name="Cinta_Aislante__rollo">#REF!</definedName>
    <definedName name="Cinta_polietileno" localSheetId="6">#REF!</definedName>
    <definedName name="Cinta_polietileno" localSheetId="7">#REF!</definedName>
    <definedName name="Cinta_polietileno">#REF!</definedName>
    <definedName name="Cinta_teflon_rollo" localSheetId="6">#REF!</definedName>
    <definedName name="Cinta_teflon_rollo" localSheetId="7">#REF!</definedName>
    <definedName name="Cinta_teflon_rollo">#REF!</definedName>
    <definedName name="CIRCUITOS">[39]Circuitos!$C$2:$C$891</definedName>
    <definedName name="clase" localSheetId="6">#REF!</definedName>
    <definedName name="clase" localSheetId="7">#REF!</definedName>
    <definedName name="clase">#REF!</definedName>
    <definedName name="cldCoordinador">[40]Formato!$J$43</definedName>
    <definedName name="cldDepartamento">[40]Formato!$E$43</definedName>
    <definedName name="cldResumen">[40]Formato!$C$44</definedName>
    <definedName name="co" localSheetId="6">#REF!</definedName>
    <definedName name="co" localSheetId="7">#REF!</definedName>
    <definedName name="co">#REF!</definedName>
    <definedName name="Codo_6__RDE41_45_Gr." localSheetId="6">#REF!</definedName>
    <definedName name="Codo_6__RDE41_45_Gr." localSheetId="7">#REF!</definedName>
    <definedName name="Codo_6__RDE41_45_Gr.">#REF!</definedName>
    <definedName name="Codo_galvanizado_1_2" localSheetId="6">#REF!</definedName>
    <definedName name="Codo_galvanizado_1_2" localSheetId="7">#REF!</definedName>
    <definedName name="Codo_galvanizado_1_2">#REF!</definedName>
    <definedName name="Codo_galvanizado_2_1_2" localSheetId="6">#REF!</definedName>
    <definedName name="Codo_galvanizado_2_1_2" localSheetId="7">#REF!</definedName>
    <definedName name="Codo_galvanizado_2_1_2">#REF!</definedName>
    <definedName name="Codo_PVC_1" localSheetId="6">#REF!</definedName>
    <definedName name="Codo_PVC_1" localSheetId="7">#REF!</definedName>
    <definedName name="Codo_PVC_1">#REF!</definedName>
    <definedName name="Codo_PVC_2_sanitario" localSheetId="6">#REF!</definedName>
    <definedName name="Codo_PVC_2_sanitario" localSheetId="7">#REF!</definedName>
    <definedName name="Codo_PVC_2_sanitario">#REF!</definedName>
    <definedName name="Codo_PVC_45_C_C_212500_6" localSheetId="6">#REF!</definedName>
    <definedName name="Codo_PVC_45_C_C_212500_6" localSheetId="7">#REF!</definedName>
    <definedName name="Codo_PVC_45_C_C_212500_6">#REF!</definedName>
    <definedName name="Codo_PVC_45_C_C_212580_3" localSheetId="6">#REF!</definedName>
    <definedName name="Codo_PVC_45_C_C_212580_3" localSheetId="7">#REF!</definedName>
    <definedName name="Codo_PVC_45_C_C_212580_3">#REF!</definedName>
    <definedName name="Codo_PVC_45_C_C_212590_4" localSheetId="6">#REF!</definedName>
    <definedName name="Codo_PVC_45_C_C_212590_4" localSheetId="7">#REF!</definedName>
    <definedName name="Codo_PVC_45_C_C_212590_4">#REF!</definedName>
    <definedName name="Codo_PVC_pres._3_4" localSheetId="6">#REF!</definedName>
    <definedName name="Codo_PVC_pres._3_4" localSheetId="7">#REF!</definedName>
    <definedName name="Codo_PVC_pres._3_4">#REF!</definedName>
    <definedName name="Codo_PVC_presion_1_1_2" localSheetId="6">#REF!</definedName>
    <definedName name="Codo_PVC_presion_1_1_2" localSheetId="7">#REF!</definedName>
    <definedName name="Codo_PVC_presion_1_1_2">#REF!</definedName>
    <definedName name="Codo_PVC_presion_1_1_4" localSheetId="6">#REF!</definedName>
    <definedName name="Codo_PVC_presion_1_1_4" localSheetId="7">#REF!</definedName>
    <definedName name="Codo_PVC_presion_1_1_4">#REF!</definedName>
    <definedName name="Codo_PVC_presion_1_2" localSheetId="6">#REF!</definedName>
    <definedName name="Codo_PVC_presion_1_2" localSheetId="7">#REF!</definedName>
    <definedName name="Codo_PVC_presion_1_2">#REF!</definedName>
    <definedName name="Codo_PVC_presion_2" localSheetId="6">#REF!</definedName>
    <definedName name="Codo_PVC_presion_2" localSheetId="7">#REF!</definedName>
    <definedName name="Codo_PVC_presion_2">#REF!</definedName>
    <definedName name="Codo_PVC_presion_2_1_2" localSheetId="6">#REF!</definedName>
    <definedName name="Codo_PVC_presion_2_1_2" localSheetId="7">#REF!</definedName>
    <definedName name="Codo_PVC_presion_2_1_2">#REF!</definedName>
    <definedName name="Codo_PVC_presion_3" localSheetId="6">#REF!</definedName>
    <definedName name="Codo_PVC_presion_3" localSheetId="7">#REF!</definedName>
    <definedName name="Codo_PVC_presion_3">#REF!</definedName>
    <definedName name="Codo_PVC_Presion_412010_1_2" localSheetId="6">#REF!</definedName>
    <definedName name="Codo_PVC_Presion_412010_1_2" localSheetId="7">#REF!</definedName>
    <definedName name="Codo_PVC_Presion_412010_1_2">#REF!</definedName>
    <definedName name="Codo_PVC_Presion_412020_3_4" localSheetId="6">#REF!</definedName>
    <definedName name="Codo_PVC_Presion_412020_3_4" localSheetId="7">#REF!</definedName>
    <definedName name="Codo_PVC_Presion_412020_3_4">#REF!</definedName>
    <definedName name="Codo_PVC_Presion_412030_1" localSheetId="6">#REF!</definedName>
    <definedName name="Codo_PVC_Presion_412030_1" localSheetId="7">#REF!</definedName>
    <definedName name="Codo_PVC_Presion_412030_1">#REF!</definedName>
    <definedName name="Codo_PVC_Presion_412050_1.5" localSheetId="6">#REF!</definedName>
    <definedName name="Codo_PVC_Presion_412050_1.5" localSheetId="7">#REF!</definedName>
    <definedName name="Codo_PVC_Presion_412050_1.5">#REF!</definedName>
    <definedName name="Codo_PVC_Presion_412060_2" localSheetId="6">#REF!</definedName>
    <definedName name="Codo_PVC_Presion_412060_2" localSheetId="7">#REF!</definedName>
    <definedName name="Codo_PVC_Presion_412060_2">#REF!</definedName>
    <definedName name="Codo_PVC_sanitario_2" localSheetId="6">#REF!</definedName>
    <definedName name="Codo_PVC_sanitario_2" localSheetId="7">#REF!</definedName>
    <definedName name="Codo_PVC_sanitario_2">#REF!</definedName>
    <definedName name="Codo_PVC_sanitario_3" localSheetId="6">#REF!</definedName>
    <definedName name="Codo_PVC_sanitario_3" localSheetId="7">#REF!</definedName>
    <definedName name="Codo_PVC_sanitario_3">#REF!</definedName>
    <definedName name="Codo_PVC_sanitario_4" localSheetId="6">#REF!</definedName>
    <definedName name="Codo_PVC_sanitario_4" localSheetId="7">#REF!</definedName>
    <definedName name="Codo_PVC_sanitario_4">#REF!</definedName>
    <definedName name="CodoCPVC_Presion492510_1_2" localSheetId="6">#REF!</definedName>
    <definedName name="CodoCPVC_Presion492510_1_2" localSheetId="7">#REF!</definedName>
    <definedName name="CodoCPVC_Presion492510_1_2">#REF!</definedName>
    <definedName name="CodoCPVC_Presion492520_3_4" localSheetId="6">#REF!</definedName>
    <definedName name="CodoCPVC_Presion492520_3_4" localSheetId="7">#REF!</definedName>
    <definedName name="CodoCPVC_Presion492520_3_4">#REF!</definedName>
    <definedName name="Collares_de_derivacion_4_x3_4" localSheetId="6">#REF!</definedName>
    <definedName name="Collares_de_derivacion_4_x3_4" localSheetId="7">#REF!</definedName>
    <definedName name="Collares_de_derivacion_4_x3_4">#REF!</definedName>
    <definedName name="Collarin_2_1_2" localSheetId="6">#REF!</definedName>
    <definedName name="Collarin_2_1_2" localSheetId="7">#REF!</definedName>
    <definedName name="Collarin_2_1_2">#REF!</definedName>
    <definedName name="Color_Mineral" localSheetId="6">#REF!</definedName>
    <definedName name="Color_Mineral" localSheetId="7">#REF!</definedName>
    <definedName name="Color_Mineral">#REF!</definedName>
    <definedName name="Column._piedra_abus._L_1m" localSheetId="6">[38]BASE!#REF!</definedName>
    <definedName name="Column._piedra_abus._L_1m" localSheetId="7">[38]BASE!#REF!</definedName>
    <definedName name="Column._piedra_abus._L_1m">[38]BASE!#REF!</definedName>
    <definedName name="Compresor" localSheetId="6">#REF!</definedName>
    <definedName name="Compresor" localSheetId="7">#REF!</definedName>
    <definedName name="Compresor">#REF!</definedName>
    <definedName name="COMPROBANTE_DE_PAGO" localSheetId="6">#REF!</definedName>
    <definedName name="COMPROBANTE_DE_PAGO" localSheetId="7">#REF!</definedName>
    <definedName name="COMPROBANTE_DE_PAGO">#REF!</definedName>
    <definedName name="Compuerta_met._desliz._.40x.40" localSheetId="6">#REF!</definedName>
    <definedName name="Compuerta_met._desliz._.40x.40" localSheetId="7">#REF!</definedName>
    <definedName name="Compuerta_met._desliz._.40x.40">#REF!</definedName>
    <definedName name="Compuerta_metalica_0.5x0.5" localSheetId="6">#REF!</definedName>
    <definedName name="Compuerta_metalica_0.5x0.5" localSheetId="7">#REF!</definedName>
    <definedName name="Compuerta_metalica_0.5x0.5">#REF!</definedName>
    <definedName name="Concreto_2.500_psi__Clase_C" localSheetId="6">#REF!</definedName>
    <definedName name="Concreto_2.500_psi__Clase_C" localSheetId="7">#REF!</definedName>
    <definedName name="Concreto_2.500_psi__Clase_C">#REF!</definedName>
    <definedName name="Concreto_2000_psi" localSheetId="6">#REF!</definedName>
    <definedName name="Concreto_2000_psi" localSheetId="7">#REF!</definedName>
    <definedName name="Concreto_2000_psi">#REF!</definedName>
    <definedName name="Concreto_3.000_psi" localSheetId="6">#REF!</definedName>
    <definedName name="Concreto_3.000_psi" localSheetId="7">#REF!</definedName>
    <definedName name="Concreto_3.000_psi">#REF!</definedName>
    <definedName name="Concreto_pobre_clase_F" localSheetId="6">#REF!</definedName>
    <definedName name="Concreto_pobre_clase_F" localSheetId="7">#REF!</definedName>
    <definedName name="Concreto_pobre_clase_F">#REF!</definedName>
    <definedName name="Conductor_No._6_THW" localSheetId="6">#REF!</definedName>
    <definedName name="Conductor_No._6_THW" localSheetId="7">#REF!</definedName>
    <definedName name="Conductor_No._6_THW">#REF!</definedName>
    <definedName name="Conductor_No.4_THW" localSheetId="6">#REF!</definedName>
    <definedName name="Conductor_No.4_THW" localSheetId="7">#REF!</definedName>
    <definedName name="Conductor_No.4_THW">#REF!</definedName>
    <definedName name="CONSORCIO" localSheetId="6">#REF!</definedName>
    <definedName name="CONSORCIO" localSheetId="7">#REF!</definedName>
    <definedName name="CONSORCIO">#REF!</definedName>
    <definedName name="Consultor">'[41]Datos básicos'!$B$2</definedName>
    <definedName name="Contratante">'[41]Datos básicos'!$B$1</definedName>
    <definedName name="Contrato">'[41]Datos básicos'!$B$3</definedName>
    <definedName name="COPIA" localSheetId="4">[0]!ERR</definedName>
    <definedName name="COPIA">[0]!ERR</definedName>
    <definedName name="copiao4" localSheetId="4">[0]!ERR</definedName>
    <definedName name="copiao4">[0]!ERR</definedName>
    <definedName name="Corona_00210_Bocel" localSheetId="6">#REF!</definedName>
    <definedName name="Corona_00210_Bocel" localSheetId="7">#REF!</definedName>
    <definedName name="Corona_00210_Bocel">#REF!</definedName>
    <definedName name="Corona_00215_Media_caña" localSheetId="6">#REF!</definedName>
    <definedName name="Corona_00215_Media_caña" localSheetId="7">#REF!</definedName>
    <definedName name="Corona_00215_Media_caña">#REF!</definedName>
    <definedName name="Corona_11___11_B00012_blanco" localSheetId="6">#REF!</definedName>
    <definedName name="Corona_11___11_B00012_blanco" localSheetId="7">#REF!</definedName>
    <definedName name="Corona_11___11_B00012_blanco">#REF!</definedName>
    <definedName name="Corona_11___11_B00012_grabado" localSheetId="6">#REF!</definedName>
    <definedName name="Corona_11___11_B00012_grabado" localSheetId="7">#REF!</definedName>
    <definedName name="Corona_11___11_B00012_grabado">#REF!</definedName>
    <definedName name="Corona_12___22_11503_decorpiso" localSheetId="6">#REF!</definedName>
    <definedName name="Corona_12___22_11503_decorpiso" localSheetId="7">#REF!</definedName>
    <definedName name="Corona_12___22_11503_decorpiso">#REF!</definedName>
    <definedName name="Corona_20_25_B14254_gales" localSheetId="6">#REF!</definedName>
    <definedName name="Corona_20_25_B14254_gales" localSheetId="7">#REF!</definedName>
    <definedName name="Corona_20_25_B14254_gales">#REF!</definedName>
    <definedName name="Corona_21_21_B20100_color" localSheetId="6">#REF!</definedName>
    <definedName name="Corona_21_21_B20100_color" localSheetId="7">#REF!</definedName>
    <definedName name="Corona_21_21_B20100_color">#REF!</definedName>
    <definedName name="Corona_30_x_30_30900_capri_172" localSheetId="6">#REF!</definedName>
    <definedName name="Corona_30_x_30_30900_capri_172" localSheetId="7">#REF!</definedName>
    <definedName name="Corona_30_x_30_30900_capri_172">#REF!</definedName>
    <definedName name="Corona_6_20_B14254_Jonico" localSheetId="6">#REF!</definedName>
    <definedName name="Corona_6_20_B14254_Jonico" localSheetId="7">#REF!</definedName>
    <definedName name="Corona_6_20_B14254_Jonico">#REF!</definedName>
    <definedName name="Corona_Piso_21x21_22800_Hueso" localSheetId="6">#REF!</definedName>
    <definedName name="Corona_Piso_21x21_22800_Hueso" localSheetId="7">#REF!</definedName>
    <definedName name="Corona_Piso_21x21_22800_Hueso">#REF!</definedName>
    <definedName name="Correa_métalica_en_obra" localSheetId="6">#REF!</definedName>
    <definedName name="Correa_métalica_en_obra" localSheetId="7">#REF!</definedName>
    <definedName name="Correa_métalica_en_obra">#REF!</definedName>
    <definedName name="corri" localSheetId="4">[0]!ERR</definedName>
    <definedName name="corri">[0]!ERR</definedName>
    <definedName name="COSTODIRECTO" localSheetId="6">#REF!</definedName>
    <definedName name="COSTODIRECTO" localSheetId="7">#REF!</definedName>
    <definedName name="COSTODIRECTO" localSheetId="4">#REF!</definedName>
    <definedName name="COSTODIRECTO">#REF!</definedName>
    <definedName name="COSTOS" localSheetId="4">[42]TARIFAS!$A$1:$F$52</definedName>
    <definedName name="COSTOS">[42]TARIFAS!$A$1:$F$52</definedName>
    <definedName name="cp" localSheetId="6">#REF!</definedName>
    <definedName name="cp" localSheetId="7">#REF!</definedName>
    <definedName name="cp">#REF!</definedName>
    <definedName name="Cristina_Corona_2x2_corriente" localSheetId="6">#REF!</definedName>
    <definedName name="Cristina_Corona_2x2_corriente" localSheetId="7">#REF!</definedName>
    <definedName name="Cristina_Corona_2x2_corriente">#REF!</definedName>
    <definedName name="CRITERIOCUMPLE" localSheetId="6">#REF!</definedName>
    <definedName name="CRITERIOCUMPLE" localSheetId="7">#REF!</definedName>
    <definedName name="CRITERIOCUMPLE">#REF!</definedName>
    <definedName name="Criticos" localSheetId="6">#REF!</definedName>
    <definedName name="Criticos" localSheetId="7">#REF!</definedName>
    <definedName name="Criticos">#REF!</definedName>
    <definedName name="CTA" localSheetId="6">#REF!</definedName>
    <definedName name="CTA" localSheetId="7">#REF!</definedName>
    <definedName name="CTA">#REF!</definedName>
    <definedName name="cuad1" localSheetId="6">#REF!</definedName>
    <definedName name="cuad1" localSheetId="7">#REF!</definedName>
    <definedName name="cuad1">#REF!</definedName>
    <definedName name="cuad2" localSheetId="6">#REF!</definedName>
    <definedName name="cuad2" localSheetId="7">#REF!</definedName>
    <definedName name="cuad2">#REF!</definedName>
    <definedName name="cuad3" localSheetId="6">#REF!</definedName>
    <definedName name="cuad3" localSheetId="7">#REF!</definedName>
    <definedName name="cuad3">#REF!</definedName>
    <definedName name="cuad4" localSheetId="6">#REF!</definedName>
    <definedName name="cuad4" localSheetId="7">#REF!</definedName>
    <definedName name="cuad4">#REF!</definedName>
    <definedName name="CUAD5" localSheetId="6">#REF!</definedName>
    <definedName name="CUAD5" localSheetId="7">#REF!</definedName>
    <definedName name="CUAD5">#REF!</definedName>
    <definedName name="cuado" localSheetId="6">#REF!</definedName>
    <definedName name="cuado" localSheetId="7">#REF!</definedName>
    <definedName name="cuado">#REF!</definedName>
    <definedName name="CUAL" localSheetId="4">[0]!ERR</definedName>
    <definedName name="CUAL">[0]!ERR</definedName>
    <definedName name="CUATRO" localSheetId="6">#REF!</definedName>
    <definedName name="CUATRO" localSheetId="7">#REF!</definedName>
    <definedName name="CUATRO">#REF!</definedName>
    <definedName name="CUBS" localSheetId="4">#REF!</definedName>
    <definedName name="CUBS">[43]Hoja4!$A:$IV</definedName>
    <definedName name="CUMPLE_NO_CUMPLE" localSheetId="6">#REF!</definedName>
    <definedName name="CUMPLE_NO_CUMPLE" localSheetId="7">#REF!</definedName>
    <definedName name="CUMPLE_NO_CUMPLE">#REF!</definedName>
    <definedName name="CUMPLENOCUMPLE" localSheetId="6">#REF!</definedName>
    <definedName name="CUMPLENOCUMPLE" localSheetId="7">#REF!</definedName>
    <definedName name="CUMPLENOCUMPLE">#REF!</definedName>
    <definedName name="CUNET" hidden="1">{"via1",#N/A,TRUE,"general";"via2",#N/A,TRUE,"general";"via3",#N/A,TRUE,"general"}</definedName>
    <definedName name="cunVE" localSheetId="6">#REF!</definedName>
    <definedName name="cunVE" localSheetId="7">#REF!</definedName>
    <definedName name="cunVE">#REF!</definedName>
    <definedName name="cunVN" localSheetId="6">#REF!</definedName>
    <definedName name="cunVN" localSheetId="7">#REF!</definedName>
    <definedName name="cunVN">#REF!</definedName>
    <definedName name="Curva_PVC_conduit_1_2" localSheetId="6">#REF!</definedName>
    <definedName name="Curva_PVC_conduit_1_2" localSheetId="7">#REF!</definedName>
    <definedName name="Curva_PVC_conduit_1_2">#REF!</definedName>
    <definedName name="Curva_PVC_conduit_3_4" localSheetId="6">#REF!</definedName>
    <definedName name="Curva_PVC_conduit_3_4" localSheetId="7">#REF!</definedName>
    <definedName name="Curva_PVC_conduit_3_4">#REF!</definedName>
    <definedName name="cv" localSheetId="6">#REF!</definedName>
    <definedName name="cv" localSheetId="7">#REF!</definedName>
    <definedName name="cv" localSheetId="4">#REF!</definedName>
    <definedName name="cv">#REF!</definedName>
    <definedName name="cv_51" localSheetId="6">#REF!</definedName>
    <definedName name="cv_51" localSheetId="7">#REF!</definedName>
    <definedName name="cv_51">#REF!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 localSheetId="6">#REF!</definedName>
    <definedName name="cx" localSheetId="7">#REF!</definedName>
    <definedName name="cx">#REF!</definedName>
    <definedName name="d" hidden="1">{"TAB1",#N/A,TRUE,"GENERAL";"TAB2",#N/A,TRUE,"GENERAL";"TAB3",#N/A,TRUE,"GENERAL";"TAB4",#N/A,TRUE,"GENERAL";"TAB5",#N/A,TRUE,"GENERAL"}</definedName>
    <definedName name="d_percápita">[44]Sanitario!$AC$9:$AD$9</definedName>
    <definedName name="dario" localSheetId="6">'[8]GPI 526'!#REF!</definedName>
    <definedName name="dario" localSheetId="7">'[8]GPI 526'!#REF!</definedName>
    <definedName name="dario">'[8]GPI 526'!#REF!</definedName>
    <definedName name="DASD" hidden="1">{"TAB1",#N/A,TRUE,"GENERAL";"TAB2",#N/A,TRUE,"GENERAL";"TAB3",#N/A,TRUE,"GENERAL";"TAB4",#N/A,TRUE,"GENERAL";"TAB5",#N/A,TRUE,"GENERAL"}</definedName>
    <definedName name="DAT" localSheetId="6">#REF!</definedName>
    <definedName name="DAT" localSheetId="7">#REF!</definedName>
    <definedName name="DAT">#REF!</definedName>
    <definedName name="Data" localSheetId="6">#REF!</definedName>
    <definedName name="Data" localSheetId="7">#REF!</definedName>
    <definedName name="Data">#REF!</definedName>
    <definedName name="Datos" localSheetId="6">#REF!</definedName>
    <definedName name="Datos" localSheetId="7">#REF!</definedName>
    <definedName name="Datos">#REF!</definedName>
    <definedName name="dbfdfbi" hidden="1">{"TAB1",#N/A,TRUE,"GENERAL";"TAB2",#N/A,TRUE,"GENERAL";"TAB3",#N/A,TRUE,"GENERAL";"TAB4",#N/A,TRUE,"GENERAL";"TAB5",#N/A,TRUE,"GENERAL"}</definedName>
    <definedName name="Dbgcm" localSheetId="6">#REF!</definedName>
    <definedName name="Dbgcm" localSheetId="7">#REF!</definedName>
    <definedName name="Dbgcm">#REF!</definedName>
    <definedName name="dc" localSheetId="6">#REF!</definedName>
    <definedName name="dc" localSheetId="7">#REF!</definedName>
    <definedName name="dc">#REF!</definedName>
    <definedName name="Dcacm" localSheetId="6">#REF!</definedName>
    <definedName name="Dcacm" localSheetId="7">#REF!</definedName>
    <definedName name="Dcacm">#REF!</definedName>
    <definedName name="dcarg1">[15]INTRO!$C$45</definedName>
    <definedName name="dcarg2">[15]INTRO!$C$47</definedName>
    <definedName name="dcarg3" localSheetId="6">[16]INTRO!#REF!</definedName>
    <definedName name="dcarg3" localSheetId="7">[16]INTRO!#REF!</definedName>
    <definedName name="dcarg3">[16]INTRO!#REF!</definedName>
    <definedName name="DCF" localSheetId="6">#REF!</definedName>
    <definedName name="DCF" localSheetId="7">#REF!</definedName>
    <definedName name="DCF">#REF!</definedName>
    <definedName name="DCSDCTV" hidden="1">{"via1",#N/A,TRUE,"general";"via2",#N/A,TRUE,"general";"via3",#N/A,TRUE,"general"}</definedName>
    <definedName name="dd" localSheetId="6">#REF!</definedName>
    <definedName name="dd" localSheetId="7">#REF!</definedName>
    <definedName name="DD" localSheetId="0">#REF!</definedName>
    <definedName name="dd" localSheetId="4">#REF!</definedName>
    <definedName name="dd">#REF!</definedName>
    <definedName name="ddd" hidden="1">{"via1",#N/A,TRUE,"general";"via2",#N/A,TRUE,"general";"via3",#N/A,TRUE,"general"}</definedName>
    <definedName name="DDDD">#N/A</definedName>
    <definedName name="ddddddddddddddddddddddddddddddddddddddddddddddddddddddddddd" localSheetId="6">#REF!</definedName>
    <definedName name="ddddddddddddddddddddddddddddddddddddddddddddddddddddddddddd" localSheetId="7">#REF!</definedName>
    <definedName name="ddddddddddddddddddddddddddddddddddddddddddddddddddddddddddd">#REF!</definedName>
    <definedName name="ddddt" hidden="1">{"via1",#N/A,TRUE,"general";"via2",#N/A,TRUE,"general";"via3",#N/A,TRUE,"general"}</definedName>
    <definedName name="ddee" localSheetId="6">#REF!</definedName>
    <definedName name="ddee" localSheetId="7">#REF!</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EFLEXION_GG" localSheetId="6">TRUNC(ABS(#REF!))</definedName>
    <definedName name="DEFLEXION_GG" localSheetId="7">TRUNC(ABS(#REF!))</definedName>
    <definedName name="DEFLEXION_GG">TRUNC(ABS(#REF!))</definedName>
    <definedName name="DEFLEXION_ID" localSheetId="6">IF(#REF!&lt;0,"I","D")</definedName>
    <definedName name="DEFLEXION_ID" localSheetId="7">IF(#REF!&lt;0,"I","D")</definedName>
    <definedName name="DEFLEXION_ID">IF(#REF!&lt;0,"I","D")</definedName>
    <definedName name="DEFLEXION_MM" localSheetId="6">TRUNC(60*(ABS(#REF!)-'310.1'!DEFLEXION_GG))</definedName>
    <definedName name="DEFLEXION_MM" localSheetId="7">TRUNC(60*(ABS(#REF!)-'311.1'!DEFLEXION_GG))</definedName>
    <definedName name="DEFLEXION_MM">TRUNC(60*(ABS(#REF!)-DEFLEXION_GG))</definedName>
    <definedName name="DEFLEXION_SS" localSheetId="6">ROUND(3600*(ABS(#REF!)-'310.1'!DEFLEXION_GG-'310.1'!DEFLEXION_MM/60),0)</definedName>
    <definedName name="DEFLEXION_SS" localSheetId="7">ROUND(3600*(ABS(#REF!)-'311.1'!DEFLEXION_GG-'311.1'!DEFLEXION_MM/60),0)</definedName>
    <definedName name="DEFLEXION_SS">ROUND(3600*(ABS(#REF!)-DEFLEXION_GG-DEFLEXION_MM/60),0)</definedName>
    <definedName name="demanto" localSheetId="6">#REF!</definedName>
    <definedName name="demanto" localSheetId="7">#REF!</definedName>
    <definedName name="demanto">#REF!</definedName>
    <definedName name="demanto_51" localSheetId="6">#REF!</definedName>
    <definedName name="demanto_51" localSheetId="7">#REF!</definedName>
    <definedName name="demanto_51">#REF!</definedName>
    <definedName name="DER">[45]DIST!$C$7:$D$2942</definedName>
    <definedName name="Detergentes" localSheetId="6">#REF!</definedName>
    <definedName name="Detergentes" localSheetId="7">#REF!</definedName>
    <definedName name="Detergentes">#REF!</definedName>
    <definedName name="DEX" localSheetId="6">#REF!</definedName>
    <definedName name="DEX" localSheetId="7">#REF!</definedName>
    <definedName name="DEX" localSheetId="4">#REF!</definedName>
    <definedName name="DEX">#REF!</definedName>
    <definedName name="df" localSheetId="6">#REF!</definedName>
    <definedName name="df" localSheetId="7">#REF!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gsdggh" localSheetId="6">#REF!</definedName>
    <definedName name="dgsdggh" localSheetId="7">#REF!</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 localSheetId="6">#REF!</definedName>
    <definedName name="di" localSheetId="7">#REF!</definedName>
    <definedName name="di">#REF!</definedName>
    <definedName name="DIA">[10]PRESUPUESTO!$B$13</definedName>
    <definedName name="dia16ex" localSheetId="6">#REF!</definedName>
    <definedName name="dia16ex" localSheetId="7">#REF!</definedName>
    <definedName name="dia16ex">#REF!</definedName>
    <definedName name="dia24ex" localSheetId="6">#REF!</definedName>
    <definedName name="dia24ex" localSheetId="7">#REF!</definedName>
    <definedName name="dia24ex">#REF!</definedName>
    <definedName name="dia24nue" localSheetId="6">#REF!</definedName>
    <definedName name="dia24nue" localSheetId="7">#REF!</definedName>
    <definedName name="dia24nue">#REF!</definedName>
    <definedName name="dia25ex" localSheetId="6">#REF!</definedName>
    <definedName name="dia25ex" localSheetId="7">#REF!</definedName>
    <definedName name="dia25ex">#REF!</definedName>
    <definedName name="dia26ex" localSheetId="6">#REF!</definedName>
    <definedName name="dia26ex" localSheetId="7">#REF!</definedName>
    <definedName name="dia26ex">#REF!</definedName>
    <definedName name="dia36ex" localSheetId="6">#REF!</definedName>
    <definedName name="dia36ex" localSheetId="7">#REF!</definedName>
    <definedName name="dia36ex">#REF!</definedName>
    <definedName name="dia36nue" localSheetId="6">#REF!</definedName>
    <definedName name="dia36nue" localSheetId="7">#REF!</definedName>
    <definedName name="dia36nue">#REF!</definedName>
    <definedName name="dia37ex" localSheetId="6">#REF!</definedName>
    <definedName name="dia37ex" localSheetId="7">#REF!</definedName>
    <definedName name="dia37ex">#REF!</definedName>
    <definedName name="diego" localSheetId="6">#REF!</definedName>
    <definedName name="diego" localSheetId="7">#REF!</definedName>
    <definedName name="diego" localSheetId="0">#REF!</definedName>
    <definedName name="diego">#REF!</definedName>
    <definedName name="diego1" localSheetId="6">#REF!</definedName>
    <definedName name="diego1" localSheetId="7">#REF!</definedName>
    <definedName name="diego1" localSheetId="0">#REF!</definedName>
    <definedName name="diego1">#REF!</definedName>
    <definedName name="Difusor_luz_flor_morado" localSheetId="6">#REF!</definedName>
    <definedName name="Difusor_luz_flor_morado" localSheetId="7">#REF!</definedName>
    <definedName name="Difusor_luz_flor_morado">#REF!</definedName>
    <definedName name="Dilatacion_en_Bronce" localSheetId="6">#REF!</definedName>
    <definedName name="Dilatacion_en_Bronce" localSheetId="7">#REF!</definedName>
    <definedName name="Dilatacion_en_Bronce">#REF!</definedName>
    <definedName name="DIR" localSheetId="6">#REF!</definedName>
    <definedName name="DIR" localSheetId="7">#REF!</definedName>
    <definedName name="DIR">#REF!</definedName>
    <definedName name="Disp._jabón_liq_x_22_oz." localSheetId="6">#REF!</definedName>
    <definedName name="Disp._jabón_liq_x_22_oz." localSheetId="7">#REF!</definedName>
    <definedName name="Disp._jabón_liq_x_22_oz.">#REF!</definedName>
    <definedName name="Div_Mod_llenas_h_0.95_m" localSheetId="6">#REF!</definedName>
    <definedName name="Div_Mod_llenas_h_0.95_m" localSheetId="7">#REF!</definedName>
    <definedName name="Div_Mod_llenas_h_0.95_m">#REF!</definedName>
    <definedName name="Div_Mod_llenas_h_1.35_m." localSheetId="6">#REF!</definedName>
    <definedName name="Div_Mod_llenas_h_1.35_m." localSheetId="7">#REF!</definedName>
    <definedName name="Div_Mod_llenas_h_1.35_m.">#REF!</definedName>
    <definedName name="Div_Mod_llenas_h_2.5_p_te" localSheetId="6">#REF!</definedName>
    <definedName name="Div_Mod_llenas_h_2.5_p_te" localSheetId="7">#REF!</definedName>
    <definedName name="Div_Mod_llenas_h_2.5_p_te">#REF!</definedName>
    <definedName name="Div_Mod_mixtas_h_1.75_m" localSheetId="6">#REF!</definedName>
    <definedName name="Div_Mod_mixtas_h_1.75_m" localSheetId="7">#REF!</definedName>
    <definedName name="Div_Mod_mixtas_h_1.75_m">#REF!</definedName>
    <definedName name="Div_Mod_mixtas_h_2.5_p_te" localSheetId="6">#REF!</definedName>
    <definedName name="Div_Mod_mixtas_h_2.5_p_te" localSheetId="7">#REF!</definedName>
    <definedName name="Div_Mod_mixtas_h_2.5_p_te">#REF!</definedName>
    <definedName name="Divis_ducha_en_Al_y_acril" localSheetId="6">#REF!</definedName>
    <definedName name="Divis_ducha_en_Al_y_acril" localSheetId="7">#REF!</definedName>
    <definedName name="Divis_ducha_en_Al_y_acril">#REF!</definedName>
    <definedName name="División_Asbesto_Cemento" localSheetId="6">#REF!</definedName>
    <definedName name="División_Asbesto_Cemento" localSheetId="7">#REF!</definedName>
    <definedName name="División_Asbesto_Cemento">#REF!</definedName>
    <definedName name="División_mad._tipo_panel" localSheetId="6">#REF!</definedName>
    <definedName name="División_mad._tipo_panel" localSheetId="7">#REF!</definedName>
    <definedName name="División_mad._tipo_panel">#REF!</definedName>
    <definedName name="dj" localSheetId="6">#REF!</definedName>
    <definedName name="dj" localSheetId="7">#REF!</definedName>
    <definedName name="dj">#REF!</definedName>
    <definedName name="djdytj" hidden="1">{"TAB1",#N/A,TRUE,"GENERAL";"TAB2",#N/A,TRUE,"GENERAL";"TAB3",#N/A,TRUE,"GENERAL";"TAB4",#N/A,TRUE,"GENERAL";"TAB5",#N/A,TRUE,"GENERAL"}</definedName>
    <definedName name="dl" localSheetId="6">#REF!</definedName>
    <definedName name="dl" localSheetId="7">#REF!</definedName>
    <definedName name="dl">#REF!</definedName>
    <definedName name="dm" localSheetId="6">#REF!</definedName>
    <definedName name="dm" localSheetId="7">#REF!</definedName>
    <definedName name="dm">#REF!</definedName>
    <definedName name="do" localSheetId="6">#REF!</definedName>
    <definedName name="do" localSheetId="7">#REF!</definedName>
    <definedName name="do">#REF!</definedName>
    <definedName name="DOR" localSheetId="6">#REF!</definedName>
    <definedName name="DOR" localSheetId="7">#REF!</definedName>
    <definedName name="DOR">#REF!</definedName>
    <definedName name="DOS" localSheetId="6">#REF!</definedName>
    <definedName name="DOS" localSheetId="7">#REF!</definedName>
    <definedName name="DOS">#REF!</definedName>
    <definedName name="Dovelas_piedra_L_0_80_m." localSheetId="6">[38]BASE!#REF!</definedName>
    <definedName name="Dovelas_piedra_L_0_80_m." localSheetId="7">[38]BASE!#REF!</definedName>
    <definedName name="Dovelas_piedra_L_0_80_m.">[38]BASE!#REF!</definedName>
    <definedName name="Dovelas_piedra_l_1_20" localSheetId="6">[38]BASE!#REF!</definedName>
    <definedName name="Dovelas_piedra_l_1_20" localSheetId="7">[38]BASE!#REF!</definedName>
    <definedName name="Dovelas_piedra_l_1_20">[38]BASE!#REF!</definedName>
    <definedName name="Dp">[44]Sanitario!$AC$8:$AD$8</definedName>
    <definedName name="drf" localSheetId="6">#REF!</definedName>
    <definedName name="drf" localSheetId="7">#REF!</definedName>
    <definedName name="drf">#REF!</definedName>
    <definedName name="dry" hidden="1">{"via1",#N/A,TRUE,"general";"via2",#N/A,TRUE,"general";"via3",#N/A,TRUE,"general"}</definedName>
    <definedName name="DSA" localSheetId="6">#REF!</definedName>
    <definedName name="DSA" localSheetId="7">#REF!</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bcm" localSheetId="6">#REF!</definedName>
    <definedName name="Dsbcm" localSheetId="7">#REF!</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 localSheetId="6">#REF!</definedName>
    <definedName name="dt" localSheetId="7">#REF!</definedName>
    <definedName name="dt">#REF!</definedName>
    <definedName name="dtrhj" hidden="1">{"via1",#N/A,TRUE,"general";"via2",#N/A,TRUE,"general";"via3",#N/A,TRUE,"general"}</definedName>
    <definedName name="DTS" localSheetId="6">#REF!</definedName>
    <definedName name="DTS" localSheetId="7">#REF!</definedName>
    <definedName name="DTS">#REF!</definedName>
    <definedName name="Ducto_PVC_3__T._pesado" localSheetId="6">#REF!</definedName>
    <definedName name="Ducto_PVC_3__T._pesado" localSheetId="7">#REF!</definedName>
    <definedName name="Ducto_PVC_3__T._pesado">#REF!</definedName>
    <definedName name="Durmiente_4_4_cm" localSheetId="6">#REF!</definedName>
    <definedName name="Durmiente_4_4_cm" localSheetId="7">#REF!</definedName>
    <definedName name="Durmiente_4_4_cm">#REF!</definedName>
    <definedName name="Durmiente_5_5" localSheetId="6">#REF!</definedName>
    <definedName name="Durmiente_5_5" localSheetId="7">#REF!</definedName>
    <definedName name="Durmiente_5_5">#REF!</definedName>
    <definedName name="Duropiso_Corona_33x33" localSheetId="6">#REF!</definedName>
    <definedName name="Duropiso_Corona_33x33" localSheetId="7">#REF!</definedName>
    <definedName name="Duropiso_Corona_33x33">#REF!</definedName>
    <definedName name="Dv">[44]Sanitario!$AC$7:$AD$7</definedName>
    <definedName name="dxfgg" hidden="1">{"via1",#N/A,TRUE,"general";"via2",#N/A,TRUE,"general";"via3",#N/A,TRUE,"general"}</definedName>
    <definedName name="e" localSheetId="6">#REF!</definedName>
    <definedName name="e" localSheetId="7">#REF!</definedName>
    <definedName name="e">#REF!</definedName>
    <definedName name="E_03" localSheetId="6">#REF!</definedName>
    <definedName name="E_03" localSheetId="7">#REF!</definedName>
    <definedName name="E_03">#REF!</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 localSheetId="6">#REF!</definedName>
    <definedName name="ee" localSheetId="7">#REF!</definedName>
    <definedName name="EE" localSheetId="4">[0]!ERR</definedName>
    <definedName nam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 localSheetId="6">#REF!</definedName>
    <definedName name="ef" localSheetId="7">#REF!</definedName>
    <definedName name="ef">#REF!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[10]PRESUPUESTO!$E$7</definedName>
    <definedName name="el" localSheetId="6">#REF!</definedName>
    <definedName name="el" localSheetId="7">#REF!</definedName>
    <definedName name="el">#REF!</definedName>
    <definedName name="elemnto" localSheetId="6">#REF!</definedName>
    <definedName name="elemnto" localSheetId="7">#REF!</definedName>
    <definedName name="elemnto">#REF!</definedName>
    <definedName name="emanto" localSheetId="6">#REF!</definedName>
    <definedName name="emanto" localSheetId="7">#REF!</definedName>
    <definedName name="emanto">#REF!</definedName>
    <definedName name="emanto_51" localSheetId="6">#REF!</definedName>
    <definedName name="emanto_51" localSheetId="7">#REF!</definedName>
    <definedName name="emanto_51">#REF!</definedName>
    <definedName name="eme" localSheetId="4">[0]!ERR</definedName>
    <definedName name="eme">[0]!ERR</definedName>
    <definedName name="Empaque_de_caucho_16" localSheetId="6">#REF!</definedName>
    <definedName name="Empaque_de_caucho_16" localSheetId="7">#REF!</definedName>
    <definedName name="Empaque_de_caucho_16">#REF!</definedName>
    <definedName name="Emulsion_Px_900" localSheetId="6">#REF!</definedName>
    <definedName name="Emulsion_Px_900" localSheetId="7">#REF!</definedName>
    <definedName name="Emulsion_Px_900">#REF!</definedName>
    <definedName name="Enchape_Corona_Marm.21_21" localSheetId="6">#REF!</definedName>
    <definedName name="Enchape_Corona_Marm.21_21" localSheetId="7">#REF!</definedName>
    <definedName name="Enchape_Corona_Marm.21_21">#REF!</definedName>
    <definedName name="End_Bal" localSheetId="6">#REF!</definedName>
    <definedName name="End_Bal" localSheetId="7">#REF!</definedName>
    <definedName name="End_Bal">#REF!</definedName>
    <definedName name="ENTRADASP" localSheetId="6">#REF!</definedName>
    <definedName name="ENTRADASP" localSheetId="7">#REF!</definedName>
    <definedName name="ENTRADASP">#REF!</definedName>
    <definedName name="Entrepaño_madera_para_M1" localSheetId="6">#REF!</definedName>
    <definedName name="Entrepaño_madera_para_M1" localSheetId="7">#REF!</definedName>
    <definedName name="Entrepaño_madera_para_M1">#REF!</definedName>
    <definedName name="EQ" localSheetId="6">#REF!</definedName>
    <definedName name="EQ" localSheetId="7">#REF!</definedName>
    <definedName name="EQ">#REF!</definedName>
    <definedName name="EQUI">[46]EQUIPOS!$A:$IV</definedName>
    <definedName name="EQUIPO" localSheetId="6">#REF!</definedName>
    <definedName name="EQUIPO" localSheetId="7">#REF!</definedName>
    <definedName name="EQUIPO" localSheetId="0">#REF!</definedName>
    <definedName name="equipo" localSheetId="4">[47]Equipo!$A$7:$A$65536</definedName>
    <definedName name="EQUIPO">#REF!</definedName>
    <definedName name="eqw" hidden="1">{"via1",#N/A,TRUE,"general";"via2",#N/A,TRUE,"general";"via3",#N/A,TRUE,"general"}</definedName>
    <definedName name="er" localSheetId="6">#REF!</definedName>
    <definedName name="er" localSheetId="7">#REF!</definedName>
    <definedName name="er">#REF!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{"TAB1",#N/A,TRUE,"GENERAL";"TAB2",#N/A,TRUE,"GENERAL";"TAB3",#N/A,TRUE,"GENERAL";"TAB4",#N/A,TRUE,"GENERAL";"TAB5",#N/A,TRUE,"GENERAL"}</definedName>
    <definedName name="ERROR" localSheetId="6">#REF!</definedName>
    <definedName name="ERROR" localSheetId="7">#REF!</definedName>
    <definedName name="ERROR">#REF!</definedName>
    <definedName name="ERROR1" localSheetId="6">#REF!</definedName>
    <definedName name="ERROR1" localSheetId="7">#REF!</definedName>
    <definedName name="ERROR1">#REF!</definedName>
    <definedName name="ERROR2" localSheetId="6">#REF!</definedName>
    <definedName name="ERROR2" localSheetId="7">#REF!</definedName>
    <definedName name="ERROR2">#REF!</definedName>
    <definedName name="ERROR3" localSheetId="6">[48]TARIF2002!#REF!</definedName>
    <definedName name="ERROR3" localSheetId="7">[48]TARIF2002!#REF!</definedName>
    <definedName name="ERROR3">[48]TARIF2002!#REF!</definedName>
    <definedName name="ERROR5" localSheetId="6">[48]TARIF2002!#REF!</definedName>
    <definedName name="ERROR5" localSheetId="7">[48]TARIF2002!#REF!</definedName>
    <definedName name="ERROR5">[48]TARIF2002!#REF!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 localSheetId="4">[0]!ERR</definedName>
    <definedName name="ES">[0]!ERR</definedName>
    <definedName name="Escalera_portacab._20cm" localSheetId="6">#REF!</definedName>
    <definedName name="Escalera_portacab._20cm" localSheetId="7">#REF!</definedName>
    <definedName name="Escalera_portacab._20cm">#REF!</definedName>
    <definedName name="Escalera_portacab._30_cm." localSheetId="6">#REF!</definedName>
    <definedName name="Escalera_portacab._30_cm." localSheetId="7">#REF!</definedName>
    <definedName name="Escalera_portacab._30_cm.">#REF!</definedName>
    <definedName name="Escudo_5_8__cortinera_ducha" localSheetId="6">#REF!</definedName>
    <definedName name="Escudo_5_8__cortinera_ducha" localSheetId="7">#REF!</definedName>
    <definedName name="Escudo_5_8__cortinera_ducha">#REF!</definedName>
    <definedName name="Esmalte_Pintuco_semimate" localSheetId="6">#REF!</definedName>
    <definedName name="Esmalte_Pintuco_semimate" localSheetId="7">#REF!</definedName>
    <definedName name="Esmalte_Pintuco_semimate">#REF!</definedName>
    <definedName name="Esmalte_Pintulux" localSheetId="6">#REF!</definedName>
    <definedName name="Esmalte_Pintulux" localSheetId="7">#REF!</definedName>
    <definedName name="Esmalte_Pintulux">#REF!</definedName>
    <definedName name="Esmalte_sintetico_mate" localSheetId="6">#REF!</definedName>
    <definedName name="Esmalte_sintetico_mate" localSheetId="7">#REF!</definedName>
    <definedName name="Esmalte_sintetico_mate">#REF!</definedName>
    <definedName name="ESPECIFICACION" localSheetId="6">#REF!</definedName>
    <definedName name="ESPECIFICACION" localSheetId="7">#REF!</definedName>
    <definedName name="ESPECIFICACION" localSheetId="0">#REF!</definedName>
    <definedName name="ESPECIFICACION" localSheetId="4">#REF!</definedName>
    <definedName name="ESPECIFICACION">#REF!</definedName>
    <definedName name="Especificación" localSheetId="6">#REF!</definedName>
    <definedName name="Especificación" localSheetId="7">#REF!</definedName>
    <definedName name="Especificación" localSheetId="0">#REF!</definedName>
    <definedName name="Especificación" localSheetId="4">#REF!</definedName>
    <definedName name="Especificación">#REF!</definedName>
    <definedName name="Espejo_4mm" localSheetId="6">#REF!</definedName>
    <definedName name="Espejo_4mm" localSheetId="7">#REF!</definedName>
    <definedName name="Espejo_4mm">#REF!</definedName>
    <definedName name="Espejo_bicelado_4mm" localSheetId="6">#REF!</definedName>
    <definedName name="Espejo_bicelado_4mm" localSheetId="7">#REF!</definedName>
    <definedName name="Espejo_bicelado_4mm">#REF!</definedName>
    <definedName name="ESPERANZA" localSheetId="6">[38]Hoja1!#REF!</definedName>
    <definedName name="ESPERANZA" localSheetId="7">[38]Hoja1!#REF!</definedName>
    <definedName name="ESPERANZA">[38]Hoja1!#REF!</definedName>
    <definedName name="Esquinera_H_2_40_mts" localSheetId="6">#REF!</definedName>
    <definedName name="Esquinera_H_2_40_mts" localSheetId="7">#REF!</definedName>
    <definedName name="Esquinera_H_2_40_mts">#REF!</definedName>
    <definedName name="Estado1">[49]LISTAS!$F$2:$F$3</definedName>
    <definedName name="Estopa" localSheetId="6">#REF!</definedName>
    <definedName name="Estopa" localSheetId="7">#REF!</definedName>
    <definedName name="Estopa">#REF!</definedName>
    <definedName name="Estructura_lam._galv." localSheetId="6">#REF!</definedName>
    <definedName name="Estructura_lam._galv." localSheetId="7">#REF!</definedName>
    <definedName name="Estructura_lam._galv.">#REF!</definedName>
    <definedName name="Estuco" localSheetId="6">#REF!</definedName>
    <definedName name="Estuco" localSheetId="7">#REF!</definedName>
    <definedName name="Estuco">#REF!</definedName>
    <definedName name="ESTUDIOS">[14]DEPENDENCIAS!$F$2:$F$60</definedName>
    <definedName name="Estufa_elec._s__especif" localSheetId="6">#REF!</definedName>
    <definedName name="Estufa_elec._s__especif" localSheetId="7">#REF!</definedName>
    <definedName name="Estufa_elec._s__especif">#REF!</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 localSheetId="6">#REF!</definedName>
    <definedName name="EXC" localSheetId="7">#REF!</definedName>
    <definedName name="EXC">#REF!</definedName>
    <definedName name="exCEL" localSheetId="6">#REF!</definedName>
    <definedName name="exCEL" localSheetId="7">#REF!</definedName>
    <definedName name="exCEL">#REF!</definedName>
    <definedName name="exCEL_51" localSheetId="6">#REF!</definedName>
    <definedName name="exCEL_51" localSheetId="7">#REF!</definedName>
    <definedName name="exCEL_51">#REF!</definedName>
    <definedName name="Excel_BuiltIn_Print_Area_3" localSheetId="6">#REF!</definedName>
    <definedName name="Excel_BuiltIn_Print_Area_3" localSheetId="7">#REF!</definedName>
    <definedName name="Excel_BuiltIn_Print_Area_3">#REF!</definedName>
    <definedName name="Excel_BuiltIn_Print_Area_3_51" localSheetId="6">#REF!</definedName>
    <definedName name="Excel_BuiltIn_Print_Area_3_51" localSheetId="7">#REF!</definedName>
    <definedName name="Excel_BuiltIn_Print_Area_3_51">#REF!</definedName>
    <definedName name="Excel_BuiltIn_Print_Area_3_X" localSheetId="6">#REF!</definedName>
    <definedName name="Excel_BuiltIn_Print_Area_3_X" localSheetId="7">#REF!</definedName>
    <definedName name="Excel_BuiltIn_Print_Area_3_X">#REF!</definedName>
    <definedName name="Excel_BuiltIn_Print_Area_3_X_51" localSheetId="6">#REF!</definedName>
    <definedName name="Excel_BuiltIn_Print_Area_3_X_51" localSheetId="7">#REF!</definedName>
    <definedName name="Excel_BuiltIn_Print_Area_3_X_51">#REF!</definedName>
    <definedName name="Excel_BuiltIn_Print_Titles_10" localSheetId="6">[8]SKJ452!#REF!</definedName>
    <definedName name="Excel_BuiltIn_Print_Titles_10" localSheetId="7">[8]SKJ452!#REF!</definedName>
    <definedName name="Excel_BuiltIn_Print_Titles_10">[8]SKJ452!#REF!</definedName>
    <definedName name="Excel_BuiltIn_Print_Titles_10_51" localSheetId="6">#REF!</definedName>
    <definedName name="Excel_BuiltIn_Print_Titles_10_51" localSheetId="7">#REF!</definedName>
    <definedName name="Excel_BuiltIn_Print_Titles_10_51">#REF!</definedName>
    <definedName name="Excel_BuiltIn_Print_Titles_11" localSheetId="6">[8]ITA878!#REF!</definedName>
    <definedName name="Excel_BuiltIn_Print_Titles_11" localSheetId="7">[8]ITA878!#REF!</definedName>
    <definedName name="Excel_BuiltIn_Print_Titles_11">[8]ITA878!#REF!</definedName>
    <definedName name="Excel_BuiltIn_Print_Titles_11_51" localSheetId="6">#REF!</definedName>
    <definedName name="Excel_BuiltIn_Print_Titles_11_51" localSheetId="7">#REF!</definedName>
    <definedName name="Excel_BuiltIn_Print_Titles_11_51">#REF!</definedName>
    <definedName name="Excel_BuiltIn_Print_Titles_12" localSheetId="6">'[8]AEA-944'!#REF!</definedName>
    <definedName name="Excel_BuiltIn_Print_Titles_12" localSheetId="7">'[8]AEA-944'!#REF!</definedName>
    <definedName name="Excel_BuiltIn_Print_Titles_12">'[8]AEA-944'!#REF!</definedName>
    <definedName name="Excel_BuiltIn_Print_Titles_12_51" localSheetId="6">#REF!</definedName>
    <definedName name="Excel_BuiltIn_Print_Titles_12_51" localSheetId="7">#REF!</definedName>
    <definedName name="Excel_BuiltIn_Print_Titles_12_51">#REF!</definedName>
    <definedName name="Excel_BuiltIn_Print_Titles_13" localSheetId="6">'[8]DUB-823'!#REF!</definedName>
    <definedName name="Excel_BuiltIn_Print_Titles_13" localSheetId="7">'[8]DUB-823'!#REF!</definedName>
    <definedName name="Excel_BuiltIn_Print_Titles_13">'[8]DUB-823'!#REF!</definedName>
    <definedName name="Excel_BuiltIn_Print_Titles_13_51" localSheetId="6">#REF!</definedName>
    <definedName name="Excel_BuiltIn_Print_Titles_13_51" localSheetId="7">#REF!</definedName>
    <definedName name="Excel_BuiltIn_Print_Titles_13_51">#REF!</definedName>
    <definedName name="Excel_BuiltIn_Print_Titles_14" localSheetId="6">'[8]GPI 526'!#REF!</definedName>
    <definedName name="Excel_BuiltIn_Print_Titles_14" localSheetId="7">'[8]GPI 526'!#REF!</definedName>
    <definedName name="Excel_BuiltIn_Print_Titles_14">'[8]GPI 526'!#REF!</definedName>
    <definedName name="Excel_BuiltIn_Print_Titles_14_51" localSheetId="6">#REF!</definedName>
    <definedName name="Excel_BuiltIn_Print_Titles_14_51" localSheetId="7">#REF!</definedName>
    <definedName name="Excel_BuiltIn_Print_Titles_14_51">#REF!</definedName>
    <definedName name="Excel_BuiltIn_Print_Titles_15" localSheetId="6">#REF!</definedName>
    <definedName name="Excel_BuiltIn_Print_Titles_15" localSheetId="7">#REF!</definedName>
    <definedName name="Excel_BuiltIn_Print_Titles_15">#REF!</definedName>
    <definedName name="Excel_BuiltIn_Print_Titles_15_51" localSheetId="6">#REF!</definedName>
    <definedName name="Excel_BuiltIn_Print_Titles_15_51" localSheetId="7">#REF!</definedName>
    <definedName name="Excel_BuiltIn_Print_Titles_15_51">#REF!</definedName>
    <definedName name="Excel_BuiltIn_Print_Titles_16" localSheetId="6">#REF!</definedName>
    <definedName name="Excel_BuiltIn_Print_Titles_16" localSheetId="7">#REF!</definedName>
    <definedName name="Excel_BuiltIn_Print_Titles_16">#REF!</definedName>
    <definedName name="Excel_BuiltIn_Print_Titles_16_51" localSheetId="6">#REF!</definedName>
    <definedName name="Excel_BuiltIn_Print_Titles_16_51" localSheetId="7">#REF!</definedName>
    <definedName name="Excel_BuiltIn_Print_Titles_16_51">#REF!</definedName>
    <definedName name="Excel_BuiltIn_Print_Titles_17" localSheetId="6">#REF!</definedName>
    <definedName name="Excel_BuiltIn_Print_Titles_17" localSheetId="7">#REF!</definedName>
    <definedName name="Excel_BuiltIn_Print_Titles_17">#REF!</definedName>
    <definedName name="Excel_BuiltIn_Print_Titles_17_51" localSheetId="6">#REF!</definedName>
    <definedName name="Excel_BuiltIn_Print_Titles_17_51" localSheetId="7">#REF!</definedName>
    <definedName name="Excel_BuiltIn_Print_Titles_17_51">#REF!</definedName>
    <definedName name="Excel_BuiltIn_Print_Titles_18" localSheetId="6">#REF!</definedName>
    <definedName name="Excel_BuiltIn_Print_Titles_18" localSheetId="7">#REF!</definedName>
    <definedName name="Excel_BuiltIn_Print_Titles_18">#REF!</definedName>
    <definedName name="Excel_BuiltIn_Print_Titles_18_51" localSheetId="6">#REF!</definedName>
    <definedName name="Excel_BuiltIn_Print_Titles_18_51" localSheetId="7">#REF!</definedName>
    <definedName name="Excel_BuiltIn_Print_Titles_18_51">#REF!</definedName>
    <definedName name="Excel_BuiltIn_Print_Titles_19" localSheetId="6">[8]XXJ617!#REF!</definedName>
    <definedName name="Excel_BuiltIn_Print_Titles_19" localSheetId="7">[8]XXJ617!#REF!</definedName>
    <definedName name="Excel_BuiltIn_Print_Titles_19">[8]XXJ617!#REF!</definedName>
    <definedName name="Excel_BuiltIn_Print_Titles_19_51" localSheetId="6">#REF!</definedName>
    <definedName name="Excel_BuiltIn_Print_Titles_19_51" localSheetId="7">#REF!</definedName>
    <definedName name="Excel_BuiltIn_Print_Titles_19_51">#REF!</definedName>
    <definedName name="Excel_BuiltIn_Print_Titles_20" localSheetId="6">#REF!</definedName>
    <definedName name="Excel_BuiltIn_Print_Titles_20" localSheetId="7">#REF!</definedName>
    <definedName name="Excel_BuiltIn_Print_Titles_20">#REF!</definedName>
    <definedName name="Excel_BuiltIn_Print_Titles_20_51" localSheetId="6">#REF!</definedName>
    <definedName name="Excel_BuiltIn_Print_Titles_20_51" localSheetId="7">#REF!</definedName>
    <definedName name="Excel_BuiltIn_Print_Titles_20_51">#REF!</definedName>
    <definedName name="Excel_BuiltIn_Print_Titles_21" localSheetId="6">[8]SNG_855!#REF!</definedName>
    <definedName name="Excel_BuiltIn_Print_Titles_21" localSheetId="7">[8]SNG_855!#REF!</definedName>
    <definedName name="Excel_BuiltIn_Print_Titles_21">[8]SNG_855!#REF!</definedName>
    <definedName name="Excel_BuiltIn_Print_Titles_21_51" localSheetId="6">#REF!</definedName>
    <definedName name="Excel_BuiltIn_Print_Titles_21_51" localSheetId="7">#REF!</definedName>
    <definedName name="Excel_BuiltIn_Print_Titles_21_51">#REF!</definedName>
    <definedName name="Excel_BuiltIn_Print_Titles_23" localSheetId="6">#REF!</definedName>
    <definedName name="Excel_BuiltIn_Print_Titles_23" localSheetId="7">#REF!</definedName>
    <definedName name="Excel_BuiltIn_Print_Titles_23">#REF!</definedName>
    <definedName name="Excel_BuiltIn_Print_Titles_23_51" localSheetId="6">#REF!</definedName>
    <definedName name="Excel_BuiltIn_Print_Titles_23_51" localSheetId="7">#REF!</definedName>
    <definedName name="Excel_BuiltIn_Print_Titles_23_51">#REF!</definedName>
    <definedName name="Excel_BuiltIn_Print_Titles_3" localSheetId="6">#REF!</definedName>
    <definedName name="Excel_BuiltIn_Print_Titles_3" localSheetId="7">#REF!</definedName>
    <definedName name="Excel_BuiltIn_Print_Titles_3">#REF!</definedName>
    <definedName name="Excel_BuiltIn_Print_Titles_3_51" localSheetId="6">#REF!</definedName>
    <definedName name="Excel_BuiltIn_Print_Titles_3_51" localSheetId="7">#REF!</definedName>
    <definedName name="Excel_BuiltIn_Print_Titles_3_51">#REF!</definedName>
    <definedName name="Excel_BuiltIn_Print_Titles_5" localSheetId="6">'[8]VEA 374'!#REF!</definedName>
    <definedName name="Excel_BuiltIn_Print_Titles_5" localSheetId="7">'[8]VEA 374'!#REF!</definedName>
    <definedName name="Excel_BuiltIn_Print_Titles_5">'[8]VEA 374'!#REF!</definedName>
    <definedName name="Excel_BuiltIn_Print_Titles_5_51" localSheetId="6">#REF!</definedName>
    <definedName name="Excel_BuiltIn_Print_Titles_5_51" localSheetId="7">#REF!</definedName>
    <definedName name="Excel_BuiltIn_Print_Titles_5_51">#REF!</definedName>
    <definedName name="Excel_BuiltIn_Print_Titles_5_XX" localSheetId="6">'[8]VEA 374'!#REF!</definedName>
    <definedName name="Excel_BuiltIn_Print_Titles_5_XX" localSheetId="7">'[8]VEA 374'!#REF!</definedName>
    <definedName name="Excel_BuiltIn_Print_Titles_5_XX">'[8]VEA 374'!#REF!</definedName>
    <definedName name="Excel_BuiltIn_Print_Titles_5_XX_51" localSheetId="6">#REF!</definedName>
    <definedName name="Excel_BuiltIn_Print_Titles_5_XX_51" localSheetId="7">#REF!</definedName>
    <definedName name="Excel_BuiltIn_Print_Titles_5_XX_51">#REF!</definedName>
    <definedName name="Excel_BuiltIn_Print_Titles_6" localSheetId="6">#REF!</definedName>
    <definedName name="Excel_BuiltIn_Print_Titles_6" localSheetId="7">#REF!</definedName>
    <definedName name="Excel_BuiltIn_Print_Titles_6">#REF!</definedName>
    <definedName name="Excel_BuiltIn_Print_Titles_6_51" localSheetId="6">#REF!</definedName>
    <definedName name="Excel_BuiltIn_Print_Titles_6_51" localSheetId="7">#REF!</definedName>
    <definedName name="Excel_BuiltIn_Print_Titles_6_51">#REF!</definedName>
    <definedName name="Excel_BuiltIn_Print_Titles_7" localSheetId="6">[8]HFB024!#REF!</definedName>
    <definedName name="Excel_BuiltIn_Print_Titles_7" localSheetId="7">[8]HFB024!#REF!</definedName>
    <definedName name="Excel_BuiltIn_Print_Titles_7">[8]HFB024!#REF!</definedName>
    <definedName name="Excel_BuiltIn_Print_Titles_7_51" localSheetId="6">#REF!</definedName>
    <definedName name="Excel_BuiltIn_Print_Titles_7_51" localSheetId="7">#REF!</definedName>
    <definedName name="Excel_BuiltIn_Print_Titles_7_51">#REF!</definedName>
    <definedName name="Excel_BuiltIn_Print_Titles_8" localSheetId="6">#REF!</definedName>
    <definedName name="Excel_BuiltIn_Print_Titles_8" localSheetId="7">#REF!</definedName>
    <definedName name="Excel_BuiltIn_Print_Titles_8">#REF!</definedName>
    <definedName name="Excel_BuiltIn_Print_Titles_8_51" localSheetId="6">#REF!</definedName>
    <definedName name="Excel_BuiltIn_Print_Titles_8_51" localSheetId="7">#REF!</definedName>
    <definedName name="Excel_BuiltIn_Print_Titles_8_51">#REF!</definedName>
    <definedName name="Excel_BuiltIn_Print_Titles_9" localSheetId="6">[8]PAJ825!#REF!</definedName>
    <definedName name="Excel_BuiltIn_Print_Titles_9" localSheetId="7">[8]PAJ825!#REF!</definedName>
    <definedName name="Excel_BuiltIn_Print_Titles_9">[8]PAJ825!#REF!</definedName>
    <definedName name="Excel_BuiltIn_Print_Titles_9_51" localSheetId="6">#REF!</definedName>
    <definedName name="Excel_BuiltIn_Print_Titles_9_51" localSheetId="7">#REF!</definedName>
    <definedName name="Excel_BuiltIn_Print_Titles_9_51">#REF!</definedName>
    <definedName name="EXCROC">'[50]Análisis de precios'!$H$52</definedName>
    <definedName name="exespcargo1">[16]INTRO!$D$14</definedName>
    <definedName name="exespcargo2">[16]INTRO!$D$15</definedName>
    <definedName name="exespcargo3" localSheetId="6">[16]INTRO!#REF!</definedName>
    <definedName name="exespcargo3" localSheetId="7">[16]INTRO!#REF!</definedName>
    <definedName name="exespcargo3">[16]INTRO!#REF!</definedName>
    <definedName name="exgencargo1">[16]INTRO!$C$14</definedName>
    <definedName name="exgencargo2">[16]INTRO!$C$15</definedName>
    <definedName name="exgencargo3" localSheetId="6">[16]INTRO!#REF!</definedName>
    <definedName name="exgencargo3" localSheetId="7">[16]INTRO!#REF!</definedName>
    <definedName name="exgencargo3">[16]INTRO!#REF!</definedName>
    <definedName name="Experiencia1">[33]Puntajes!$C$4</definedName>
    <definedName name="Experiencia2">[33]Puntajes!$C$5</definedName>
    <definedName name="Experiencia3">[33]Puntajes!$C$6</definedName>
    <definedName name="EXPGEN">[28]DEPENDENCIAS!$F$2:$F$4</definedName>
    <definedName name="Extra_Pay" localSheetId="6">#REF!</definedName>
    <definedName name="Extra_Pay" localSheetId="7">#REF!</definedName>
    <definedName name="Extra_Pay">#REF!</definedName>
    <definedName name="Extractor_de_aire" localSheetId="6">#REF!</definedName>
    <definedName name="Extractor_de_aire" localSheetId="7">#REF!</definedName>
    <definedName name="Extractor_de_aire">#REF!</definedName>
    <definedName name="fa" localSheetId="6">#REF!</definedName>
    <definedName name="fa" localSheetId="7">#REF!</definedName>
    <definedName name="fa">#REF!</definedName>
    <definedName name="FAC" localSheetId="6" hidden="1">#REF!</definedName>
    <definedName name="FAC" localSheetId="7" hidden="1">#REF!</definedName>
    <definedName name="FAC" hidden="1">#REF!</definedName>
    <definedName name="FAPR">'[17]Datos Generales'!$B$1</definedName>
    <definedName name="fb" localSheetId="6">#REF!</definedName>
    <definedName name="fb" localSheetId="7">#REF!</definedName>
    <definedName name="fb">#REF!</definedName>
    <definedName name="fcierre" localSheetId="6">#REF!</definedName>
    <definedName name="fcierre" localSheetId="7">#REF!</definedName>
    <definedName name="fcierre">#REF!</definedName>
    <definedName name="fcierrecal">[16]INTRO!$B$11</definedName>
    <definedName name="fcierrepre">[16]INTRO!$B$10</definedName>
    <definedName name="fd" localSheetId="6">#REF!</definedName>
    <definedName name="fd" localSheetId="7">#REF!</definedName>
    <definedName name="fd" localSheetId="0">'[35]A. P. U.'!#REF!</definedName>
    <definedName name="FD" localSheetId="4">[0]!ERR</definedName>
    <definedName name="fd">#REF!</definedName>
    <definedName name="fda" localSheetId="6">#REF!</definedName>
    <definedName name="fda" localSheetId="7">#REF!</definedName>
    <definedName name="fda" localSheetId="4" hidden="1">{"TAB1",#N/A,TRUE,"GENERAL";"TAB2",#N/A,TRUE,"GENERAL";"TAB3",#N/A,TRUE,"GENERAL";"TAB4",#N/A,TRUE,"GENERAL";"TAB5",#N/A,TRUE,"GENERAL"}</definedName>
    <definedName name="fda">#REF!</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 localSheetId="6">#REF!</definedName>
    <definedName name="FE" localSheetId="7">#REF!</definedName>
    <definedName name="FE">#REF!</definedName>
    <definedName name="Fecha">[41]Datos!$B$5</definedName>
    <definedName name="fer" localSheetId="6">'[27]Res-Accide-10'!#REF!</definedName>
    <definedName name="fer" localSheetId="7">'[27]Res-Accide-10'!#REF!</definedName>
    <definedName name="fer">'[27]Res-Accide-10'!#REF!</definedName>
    <definedName name="ferfer" hidden="1">{"via1",#N/A,TRUE,"general";"via2",#N/A,TRUE,"general";"via3",#N/A,TRUE,"general"}</definedName>
    <definedName name="ff" localSheetId="6">#REF!</definedName>
    <definedName name="ff" localSheetId="7">#REF!</definedName>
    <definedName name="ff" localSheetId="4">[0]!ERR</definedName>
    <definedName name="ff">#REF!</definedName>
    <definedName name="fff" hidden="1">{"via1",#N/A,TRUE,"general";"via2",#N/A,TRUE,"general";"via3",#N/A,TRUE,"general"}</definedName>
    <definedName name="ffffd" hidden="1">{"via1",#N/A,TRUE,"general";"via2",#N/A,TRUE,"general";"via3",#N/A,TRUE,"general"}</definedName>
    <definedName name="FFFFFFFFFFFFFFFFFFFFFFFFFFFFFFFFFFFFFFFFFFFFFFFFFFFFFFFFFFFFFFFFFFFFFFFFFFFFFFFFFFFFFFFFFFFFFFFFFFFFFFFFFFFFFFFFFFFFFFFFFFFFFFFFFFFFFFFFFFFFFFFFFFFFFFFFFFFFFFFFFFFFFFFFFFFFFFFFFFFFFFFFFFFFFFFFFFFFFFFFFFFFFFFFFFFFFFFFFFFFFFFFFFFFFFFFFFFFFFFFFFFFFFFFFFFFFFF" localSheetId="6">#REF!</definedName>
    <definedName name="FFFFFFFFFFFFFFFFFFFFFFFFFFFFFFFFFFFFFFFFFFFFFFFFFFFFFFFFFFFFFFFFFFFFFFFFFFFFFFFFFFFFFFFFFFFFFFFFFFFFFFFFFFFFFFFFFFFFFFFFFFFFFFFFFFFFFFFFFFFFFFFFFFFFFFFFFFFFFFFFFFFFFFFFFFFFFFFFFFFFFFFFFFFFFFFFFFFFFFFFFFFFFFFFFFFFFFFFFFFFFFFFFFFFFFFFFFFFFFFFFFFFFFFFFFFFFFF" localSheetId="7">#REF!</definedName>
    <definedName name="FFFFFFFFFFFFFFFFFFFFFFFFFFFFFFFFFFFFFFFFFFFFFFFFFFFFFFFFFFFFFFFFFFFFFFFFFFFFFFFFFFFFFFFFFFFFFFFFFFFFFFFFFFFFFFFFFFFFFFFFFFFFFFFFFFFFFFFFFFFFFFFFFFFFFFFFFFFFFFFFFFFFFFFFFFFFFFFFFFFFFFFFFFFFFFFFFFFFFFFFFFFFFFFFFFFFFFFFFFFFFFFFFFFFFFFFFFFFFFFFFFFFFFFFFFFFFFF">#REF!</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 localSheetId="6">#REF!</definedName>
    <definedName name="fg" localSheetId="7">#REF!</definedName>
    <definedName name="fg" localSheetId="4">[0]!ERR</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 localSheetId="6">#REF!</definedName>
    <definedName name="FGV" localSheetId="7">#REF!</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 localSheetId="6">#REF!</definedName>
    <definedName name="fi" localSheetId="7">#REF!</definedName>
    <definedName name="fi">#REF!</definedName>
    <definedName name="Ficus_o_Cheflera" localSheetId="6">#REF!</definedName>
    <definedName name="Ficus_o_Cheflera" localSheetId="7">#REF!</definedName>
    <definedName name="Ficus_o_Cheflera">#REF!</definedName>
    <definedName name="FIL" localSheetId="6">'[17]Datos Generales'!#REF!</definedName>
    <definedName name="FIL" localSheetId="7">'[17]Datos Generales'!#REF!</definedName>
    <definedName name="FIL">'[17]Datos Generales'!#REF!</definedName>
    <definedName name="FILB1">'[17]Datos Generales'!$B$18</definedName>
    <definedName name="FILB2">'[17]Datos Generales'!$B$19</definedName>
    <definedName name="FILB3">'[17]Datos Generales'!$B$20</definedName>
    <definedName name="FILC1">'[17]Datos Generales'!$B$23</definedName>
    <definedName name="FILC2">'[17]Datos Generales'!$B$24</definedName>
    <definedName name="FILCAR">'[17]Datos Generales'!$B$26</definedName>
    <definedName name="FILCO">'[17]Datos Generales'!$B$28</definedName>
    <definedName name="FILEX">'[17]Datos Generales'!$B$22</definedName>
    <definedName name="FILMO">'[17]Datos Generales'!$B$21</definedName>
    <definedName name="FILSOL">'[17]Datos Generales'!$B$29</definedName>
    <definedName name="FILV">'[17]Datos Generales'!$B$25</definedName>
    <definedName name="FILVOL">'[17]Datos Generales'!$B$27</definedName>
    <definedName name="FIN" localSheetId="6">#REF!</definedName>
    <definedName name="FIN" localSheetId="7">#REF!</definedName>
    <definedName name="FIN">#REF!</definedName>
    <definedName name="FINANCIACION" localSheetId="4">[0]!ERR</definedName>
    <definedName name="FINANCIACION">[0]!ERR</definedName>
    <definedName name="Fique" localSheetId="6">#REF!</definedName>
    <definedName name="Fique" localSheetId="7">#REF!</definedName>
    <definedName name="Fique">#REF!</definedName>
    <definedName name="fk" localSheetId="6">#REF!</definedName>
    <definedName name="fk" localSheetId="7">#REF!</definedName>
    <definedName name="fk">#REF!</definedName>
    <definedName name="Flanche_lam_galv_18_d_0.6m" localSheetId="6">#REF!</definedName>
    <definedName name="Flanche_lam_galv_18_d_0.6m" localSheetId="7">#REF!</definedName>
    <definedName name="Flanche_lam_galv_18_d_0.6m">#REF!</definedName>
    <definedName name="Flashing_lam._galv_cal_22" localSheetId="6">#REF!</definedName>
    <definedName name="Flashing_lam._galv_cal_22" localSheetId="7">#REF!</definedName>
    <definedName name="Flashing_lam._galv_cal_22">#REF!</definedName>
    <definedName name="Flor_morado__Pieza" localSheetId="6">#REF!</definedName>
    <definedName name="Flor_morado__Pieza" localSheetId="7">#REF!</definedName>
    <definedName name="Flor_morado__Pieza">#REF!</definedName>
    <definedName name="flq" localSheetId="6">#REF!</definedName>
    <definedName name="flq" localSheetId="7">#REF!</definedName>
    <definedName name="flq">#REF!</definedName>
    <definedName name="Fluxom._Gen_orinal" localSheetId="6">#REF!</definedName>
    <definedName name="Fluxom._Gen_orinal" localSheetId="7">#REF!</definedName>
    <definedName name="Fluxom._Gen_orinal">#REF!</definedName>
    <definedName name="Fluxom._Gen_p_._inodoro" localSheetId="6">#REF!</definedName>
    <definedName name="Fluxom._Gen_p_._inodoro" localSheetId="7">#REF!</definedName>
    <definedName name="Fluxom._Gen_p_._inodoro">#REF!</definedName>
    <definedName name="fm" localSheetId="6">#REF!</definedName>
    <definedName name="fm" localSheetId="7">#REF!</definedName>
    <definedName name="fm" localSheetId="0">#REF!</definedName>
    <definedName name="fm">#REF!</definedName>
    <definedName name="FMINEXP">[28]REQUISITOS!$H$18</definedName>
    <definedName name="FORMA" localSheetId="6">#REF!</definedName>
    <definedName name="FORMA" localSheetId="7">#REF!</definedName>
    <definedName name="FORMA">#REF!</definedName>
    <definedName name="FORMACION_ACADEMICA" localSheetId="6">#REF!</definedName>
    <definedName name="FORMACION_ACADEMICA" localSheetId="7">#REF!</definedName>
    <definedName name="FORMACION_ACADEMICA">#REF!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 localSheetId="6">#REF!</definedName>
    <definedName name="fu" localSheetId="7">#REF!</definedName>
    <definedName name="fu" localSheetId="4">[0]!ERR</definedName>
    <definedName name="fu">#REF!</definedName>
    <definedName name="Full_Print" localSheetId="6">#REF!</definedName>
    <definedName name="Full_Print" localSheetId="7">#REF!</definedName>
    <definedName name="Full_Print">#REF!</definedName>
    <definedName name="fv" localSheetId="6">#REF!</definedName>
    <definedName name="fv" localSheetId="7">#REF!</definedName>
    <definedName name="fv">#REF!</definedName>
    <definedName name="fwff" hidden="1">{"via1",#N/A,TRUE,"general";"via2",#N/A,TRUE,"general";"via3",#N/A,TRUE,"general"}</definedName>
    <definedName name="fwwe" hidden="1">{"via1",#N/A,TRUE,"general";"via2",#N/A,TRUE,"general";"via3",#N/A,TRUE,"general"}</definedName>
    <definedName name="fy" localSheetId="6">#REF!</definedName>
    <definedName name="fy" localSheetId="7">#REF!</definedName>
    <definedName name="fy">#REF!</definedName>
    <definedName name="g" localSheetId="6">#REF!</definedName>
    <definedName name="g" localSheetId="7">#REF!</definedName>
    <definedName name="g">#REF!</definedName>
    <definedName name="ga" localSheetId="6">#REF!</definedName>
    <definedName name="ga" localSheetId="7">#REF!</definedName>
    <definedName name="ga">#REF!</definedName>
    <definedName name="Gabinete_incendio77x77x22" localSheetId="6">#REF!</definedName>
    <definedName name="Gabinete_incendio77x77x22" localSheetId="7">#REF!</definedName>
    <definedName name="Gabinete_incendio77x77x22">#REF!</definedName>
    <definedName name="GAJ" localSheetId="6">#REF!</definedName>
    <definedName name="GAJ" localSheetId="7">#REF!</definedName>
    <definedName name="GAJ">#REF!</definedName>
    <definedName name="Gancho_15p_teja_A.C." localSheetId="6">#REF!</definedName>
    <definedName name="Gancho_15p_teja_A.C." localSheetId="7">#REF!</definedName>
    <definedName name="Gancho_15p_teja_A.C.">#REF!</definedName>
    <definedName name="Gancho_espejo" localSheetId="6">#REF!</definedName>
    <definedName name="Gancho_espejo" localSheetId="7">#REF!</definedName>
    <definedName name="Gancho_espejo">#REF!</definedName>
    <definedName name="Gancho_galv._teja_Eternit" localSheetId="6">#REF!</definedName>
    <definedName name="Gancho_galv._teja_Eternit" localSheetId="7">#REF!</definedName>
    <definedName name="Gancho_galv._teja_Eternit">#REF!</definedName>
    <definedName name="Gancho_para_ropa" localSheetId="6">#REF!</definedName>
    <definedName name="Gancho_para_ropa" localSheetId="7">#REF!</definedName>
    <definedName name="Gancho_para_ropa">#REF!</definedName>
    <definedName name="Ganchos_Royal_color" localSheetId="6">#REF!</definedName>
    <definedName name="Ganchos_Royal_color" localSheetId="7">#REF!</definedName>
    <definedName name="Ganchos_Royal_color">#REF!</definedName>
    <definedName name="Ganchos_royal_corona_630" localSheetId="6">#REF!</definedName>
    <definedName name="Ganchos_royal_corona_630" localSheetId="7">#REF!</definedName>
    <definedName name="Ganchos_royal_corona_630">#REF!</definedName>
    <definedName name="GAS">'[17]Datos Generales'!$B$13</definedName>
    <definedName name="gb" localSheetId="6">#REF!</definedName>
    <definedName name="gb" localSheetId="7">#REF!</definedName>
    <definedName name="gb">#REF!</definedName>
    <definedName name="gbbfghghj" hidden="1">{"TAB1",#N/A,TRUE,"GENERAL";"TAB2",#N/A,TRUE,"GENERAL";"TAB3",#N/A,TRUE,"GENERAL";"TAB4",#N/A,TRUE,"GENERAL";"TAB5",#N/A,TRUE,"GENERAL"}</definedName>
    <definedName name="gc" localSheetId="6">#REF!</definedName>
    <definedName name="gc" localSheetId="7">#REF!</definedName>
    <definedName name="gc">#REF!</definedName>
    <definedName name="gd" localSheetId="6">#REF!</definedName>
    <definedName name="gd" localSheetId="7">#REF!</definedName>
    <definedName name="gd">#REF!</definedName>
    <definedName name="gddfgdfgdf" localSheetId="6">#REF!</definedName>
    <definedName name="gddfgdfgdf" localSheetId="7">#REF!</definedName>
    <definedName name="gddfgdfgdf">#REF!</definedName>
    <definedName name="gdj" localSheetId="6">#REF!</definedName>
    <definedName name="gdj" localSheetId="7">#REF!</definedName>
    <definedName name="gdj">#REF!</definedName>
    <definedName name="Gdscb_Monserrate_10_20_cem" localSheetId="6">#REF!</definedName>
    <definedName name="Gdscb_Monserrate_10_20_cem" localSheetId="7">#REF!</definedName>
    <definedName name="Gdscb_Monserrate_10_20_cem">#REF!</definedName>
    <definedName name="Gdscb_Moore_25_x_7.5__731" localSheetId="6">#REF!</definedName>
    <definedName name="Gdscb_Moore_25_x_7.5__731" localSheetId="7">#REF!</definedName>
    <definedName name="Gdscb_Moore_25_x_7.5__731">#REF!</definedName>
    <definedName name="gdt" hidden="1">{"TAB1",#N/A,TRUE,"GENERAL";"TAB2",#N/A,TRUE,"GENERAL";"TAB3",#N/A,TRUE,"GENERAL";"TAB4",#N/A,TRUE,"GENERAL";"TAB5",#N/A,TRUE,"GENERAL"}</definedName>
    <definedName name="geg" hidden="1">{"via1",#N/A,TRUE,"general";"via2",#N/A,TRUE,"general";"via3",#N/A,TRUE,"general"}</definedName>
    <definedName name="GEM_25" localSheetId="6">#REF!</definedName>
    <definedName name="GEM_25" localSheetId="7">#REF!</definedName>
    <definedName name="GEM_25">#REF!</definedName>
    <definedName name="Geotex" localSheetId="6">#REF!</definedName>
    <definedName name="Geotex" localSheetId="7">#REF!</definedName>
    <definedName name="Geotex">#REF!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 localSheetId="6">#REF!</definedName>
    <definedName name="gf" localSheetId="7">#REF!</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 localSheetId="6">#REF!</definedName>
    <definedName name="gft" localSheetId="7">#REF!</definedName>
    <definedName name="gft">#REF!</definedName>
    <definedName name="gfutyj6" hidden="1">{"via1",#N/A,TRUE,"general";"via2",#N/A,TRUE,"general";"via3",#N/A,TRUE,"general"}</definedName>
    <definedName name="gg" localSheetId="6">#REF!</definedName>
    <definedName name="gg" localSheetId="7">#REF!</definedName>
    <definedName name="gg" localSheetId="4" hidden="1">{"TAB1",#N/A,TRUE,"GENERAL";"TAB2",#N/A,TRUE,"GENERAL";"TAB3",#N/A,TRUE,"GENERAL";"TAB4",#N/A,TRUE,"GENERAL";"TAB5",#N/A,TRUE,"GENERAL"}</definedName>
    <definedName name="gg">#REF!</definedName>
    <definedName name="ggdr" hidden="1">{"via1",#N/A,TRUE,"general";"via2",#N/A,TRUE,"general";"via3",#N/A,TRUE,"general"}</definedName>
    <definedName name="ggerg" hidden="1">{"TAB1",#N/A,TRUE,"GENERAL";"TAB2",#N/A,TRUE,"GENERAL";"TAB3",#N/A,TRUE,"GENERAL";"TAB4",#N/A,TRUE,"GENERAL";"TAB5",#N/A,TRUE,"GENERAL"}</definedName>
    <definedName name="GGG" localSheetId="4">[0]!ERR</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 localSheetId="6">#REF!</definedName>
    <definedName name="gh" localSheetId="7">#REF!</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 localSheetId="6">#REF!</definedName>
    <definedName name="ghu" localSheetId="7">#REF!</definedName>
    <definedName name="ghu">#REF!</definedName>
    <definedName name="GI" localSheetId="6">MATCH(0.01,'310.1'!End_Bal,-1)+1</definedName>
    <definedName name="GI" localSheetId="7">MATCH(0.01,'311.1'!End_Bal,-1)+1</definedName>
    <definedName name="GI">MATCH(0.01,End_Bal,-1)+1</definedName>
    <definedName name="gj" localSheetId="6">#REF!</definedName>
    <definedName name="gj" localSheetId="7">#REF!</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 localSheetId="6">#REF!</definedName>
    <definedName name="gl" localSheetId="7">#REF!</definedName>
    <definedName name="gl">#REF!</definedName>
    <definedName name="GM">#N/A</definedName>
    <definedName name="gmt" localSheetId="6">#REF!</definedName>
    <definedName name="gmt" localSheetId="7">#REF!</definedName>
    <definedName name="gmt">#REF!</definedName>
    <definedName name="gn" localSheetId="6">#REF!</definedName>
    <definedName name="gn" localSheetId="7">#REF!</definedName>
    <definedName name="gn">#REF!</definedName>
    <definedName name="gnm" localSheetId="6">#REF!</definedName>
    <definedName name="gnm" localSheetId="7">#REF!</definedName>
    <definedName name="gnm">#REF!</definedName>
    <definedName name="gñ" localSheetId="6">#REF!</definedName>
    <definedName name="gñ" localSheetId="7">#REF!</definedName>
    <definedName name="gñ">#REF!</definedName>
    <definedName name="gp" localSheetId="6">#REF!</definedName>
    <definedName name="gp" localSheetId="7">#REF!</definedName>
    <definedName name="gp">#REF!</definedName>
    <definedName name="GRA">'[17]Datos Generales'!$B$17</definedName>
    <definedName name="GRAF1ANO" hidden="1">{"via1",#N/A,TRUE,"general";"via2",#N/A,TRUE,"general";"via3",#N/A,TRUE,"general"}</definedName>
    <definedName name="GRAF1AÑO" hidden="1">{"TAB1",#N/A,TRUE,"GENERAL";"TAB2",#N/A,TRUE,"GENERAL";"TAB3",#N/A,TRUE,"GENERAL";"TAB4",#N/A,TRUE,"GENERAL";"TAB5",#N/A,TRUE,"GENERAL"}</definedName>
    <definedName name="GRAF2" localSheetId="6">#REF!</definedName>
    <definedName name="GRAF2" localSheetId="7">#REF!</definedName>
    <definedName name="GRAF2">#REF!</definedName>
    <definedName name="GRAF3" localSheetId="6">#REF!</definedName>
    <definedName name="GRAF3" localSheetId="7">#REF!</definedName>
    <definedName name="GRAF3">#REF!</definedName>
    <definedName name="Graniplast__Imperplast" localSheetId="6">#REF!</definedName>
    <definedName name="Graniplast__Imperplast" localSheetId="7">#REF!</definedName>
    <definedName name="Graniplast__Imperplast">#REF!</definedName>
    <definedName name="Granito___mezcla" localSheetId="6">#REF!</definedName>
    <definedName name="Granito___mezcla" localSheetId="7">#REF!</definedName>
    <definedName name="Granito___mezcla">#REF!</definedName>
    <definedName name="Grapa_1" localSheetId="6">#REF!</definedName>
    <definedName name="Grapa_1" localSheetId="7">#REF!</definedName>
    <definedName name="Grapa_1">#REF!</definedName>
    <definedName name="Gravilla" localSheetId="6">#REF!</definedName>
    <definedName name="Gravilla" localSheetId="7">#REF!</definedName>
    <definedName name="Gravilla">#REF!</definedName>
    <definedName name="Gravilla_de_rio" localSheetId="6">#REF!</definedName>
    <definedName name="Gravilla_de_rio" localSheetId="7">#REF!</definedName>
    <definedName name="Gravilla_de_rio">#REF!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iferia_cuello_de_ganso" localSheetId="6">#REF!</definedName>
    <definedName name="Griferia_cuello_de_ganso" localSheetId="7">#REF!</definedName>
    <definedName name="Griferia_cuello_de_ganso">#REF!</definedName>
    <definedName name="Griferia_Tanque_sanitario" localSheetId="6">#REF!</definedName>
    <definedName name="Griferia_Tanque_sanitario" localSheetId="7">#REF!</definedName>
    <definedName name="Griferia_Tanque_sanitario">#REF!</definedName>
    <definedName name="Griferia_Tayrona_2_llav" localSheetId="6">#REF!</definedName>
    <definedName name="Griferia_Tayrona_2_llav" localSheetId="7">#REF!</definedName>
    <definedName name="Griferia_Tayrona_2_llav">#REF!</definedName>
    <definedName name="grl" localSheetId="6">#REF!</definedName>
    <definedName name="grl" localSheetId="7">#REF!</definedName>
    <definedName name="grl">#REF!</definedName>
    <definedName name="grtyerh" hidden="1">{"TAB1",#N/A,TRUE,"GENERAL";"TAB2",#N/A,TRUE,"GENERAL";"TAB3",#N/A,TRUE,"GENERAL";"TAB4",#N/A,TRUE,"GENERAL";"TAB5",#N/A,TRUE,"GENERAL"}</definedName>
    <definedName name="GRUPO1" localSheetId="6">#REF!</definedName>
    <definedName name="GRUPO1" localSheetId="7">#REF!</definedName>
    <definedName name="GRUPO1" localSheetId="0">#REF!</definedName>
    <definedName name="GRUPO1" localSheetId="4">#REF!</definedName>
    <definedName name="GRUPO1">#REF!</definedName>
    <definedName name="GRUPO123" localSheetId="6">#REF!</definedName>
    <definedName name="GRUPO123" localSheetId="7">#REF!</definedName>
    <definedName name="GRUPO123">#REF!</definedName>
    <definedName name="GRUPO13" localSheetId="6">#REF!</definedName>
    <definedName name="GRUPO13" localSheetId="7">#REF!</definedName>
    <definedName name="GRUPO13">#REF!</definedName>
    <definedName name="GRUPO2" localSheetId="6">#REF!</definedName>
    <definedName name="GRUPO2" localSheetId="7">#REF!</definedName>
    <definedName name="GRUPO2" localSheetId="0">#REF!</definedName>
    <definedName name="GRUPO2" localSheetId="4">#REF!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[51]BASE!$C$4:$H$255</definedName>
    <definedName name="gte" localSheetId="6">#REF!</definedName>
    <definedName name="gte" localSheetId="7">#REF!</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 localSheetId="6">#REF!</definedName>
    <definedName name="GTI" localSheetId="7">#REF!</definedName>
    <definedName name="GTI">#REF!</definedName>
    <definedName name="GTRE" localSheetId="6">#REF!</definedName>
    <definedName name="GTRE" localSheetId="7">#REF!</definedName>
    <definedName name="GTRE">#REF!</definedName>
    <definedName name="Guadua_en_esterilla" localSheetId="6">#REF!</definedName>
    <definedName name="Guadua_en_esterilla" localSheetId="7">#REF!</definedName>
    <definedName name="Guadua_en_esterilla">#REF!</definedName>
    <definedName name="Guardaesc._Alfa_Blc.Huila" localSheetId="6">#REF!</definedName>
    <definedName name="Guardaesc._Alfa_Blc.Huila" localSheetId="7">#REF!</definedName>
    <definedName name="Guardaesc._Alfa_Blc.Huila">#REF!</definedName>
    <definedName name="Guardaesc._Alfa_G5_B" localSheetId="6">#REF!</definedName>
    <definedName name="Guardaesc._Alfa_G5_B" localSheetId="7">#REF!</definedName>
    <definedName name="Guardaesc._Alfa_G5_B">#REF!</definedName>
    <definedName name="Guardaesc.Corona_Marm7_21" localSheetId="6">#REF!</definedName>
    <definedName name="Guardaesc.Corona_Marm7_21" localSheetId="7">#REF!</definedName>
    <definedName name="Guardaesc.Corona_Marm7_21">#REF!</definedName>
    <definedName name="Guardaesc_de_Cemento" localSheetId="6">#REF!</definedName>
    <definedName name="Guardaesc_de_Cemento" localSheetId="7">#REF!</definedName>
    <definedName name="Guardaesc_de_Cemento">#REF!</definedName>
    <definedName name="Guardaescoba_madera" localSheetId="6">#REF!</definedName>
    <definedName name="Guardaescoba_madera" localSheetId="7">#REF!</definedName>
    <definedName name="Guardaescoba_madera">#REF!</definedName>
    <definedName name="Guardaescoba_PAVCO_10_ctm" localSheetId="6">#REF!</definedName>
    <definedName name="Guardaescoba_PAVCO_10_ctm" localSheetId="7">#REF!</definedName>
    <definedName name="Guardaescoba_PAVCO_10_ctm">#REF!</definedName>
    <definedName name="Guardaescoba_vinilo_7cm." localSheetId="6">#REF!</definedName>
    <definedName name="Guardaescoba_vinilo_7cm." localSheetId="7">#REF!</definedName>
    <definedName name="Guardaescoba_vinilo_7cm.">#REF!</definedName>
    <definedName name="gy" localSheetId="6">#REF!</definedName>
    <definedName name="gy" localSheetId="7">#REF!</definedName>
    <definedName name="gy">#REF!</definedName>
    <definedName name="h">[44]perfil!$AG$10:$AG$111</definedName>
    <definedName name="h9h" hidden="1">{"via1",#N/A,TRUE,"general";"via2",#N/A,TRUE,"general";"via3",#N/A,TRUE,"general"}</definedName>
    <definedName name="ha" localSheetId="6">#REF!</definedName>
    <definedName name="ha" localSheetId="7">#REF!</definedName>
    <definedName name="ha">#REF!</definedName>
    <definedName name="hab___viv">[44]Sanitario!$AC$6:$AD$6</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 localSheetId="6">ROW(#REF!)</definedName>
    <definedName name="Header_Row" localSheetId="7">ROW(#REF!)</definedName>
    <definedName name="Header_Row">ROW(#REF!)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 localSheetId="6">#REF!</definedName>
    <definedName name="hgt" localSheetId="7">#REF!</definedName>
    <definedName name="hgt">#REF!</definedName>
    <definedName name="hgu" localSheetId="6">#REF!</definedName>
    <definedName name="hgu" localSheetId="7">#REF!</definedName>
    <definedName name="hgu">#REF!</definedName>
    <definedName name="hh" localSheetId="6">#REF!</definedName>
    <definedName name="hh" localSheetId="7">#REF!</definedName>
    <definedName name="hh" localSheetId="4">[0]!ERR</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rante" localSheetId="6">#REF!</definedName>
    <definedName name="Hidrante" localSheetId="7">#REF!</definedName>
    <definedName name="Hidrante">#REF!</definedName>
    <definedName name="hj" localSheetId="6">#REF!</definedName>
    <definedName name="hj" localSheetId="7">#REF!</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 localSheetId="6">#REF!</definedName>
    <definedName name="hjk" localSheetId="7">#REF!</definedName>
    <definedName name="hjk">#REF!</definedName>
    <definedName name="HJKH" hidden="1">{"via1",#N/A,TRUE,"general";"via2",#N/A,TRUE,"general";"via3",#N/A,TRUE,"general"}</definedName>
    <definedName name="hjkjk" hidden="1">{"via1",#N/A,TRUE,"general";"via2",#N/A,TRUE,"general";"via3",#N/A,TRUE,"general"}</definedName>
    <definedName name="HK" localSheetId="4">[0]!ERR</definedName>
    <definedName name="HK">[0]!ERR</definedName>
    <definedName name="hl" localSheetId="6">#REF!</definedName>
    <definedName name="hl" localSheetId="7">#REF!</definedName>
    <definedName name="hl">#REF!</definedName>
    <definedName name="hn" hidden="1">{"TAB1",#N/A,TRUE,"GENERAL";"TAB2",#N/A,TRUE,"GENERAL";"TAB3",#N/A,TRUE,"GENERAL";"TAB4",#N/A,TRUE,"GENERAL";"TAB5",#N/A,TRUE,"GENERAL"}</definedName>
    <definedName name="hnt" localSheetId="6">#REF!</definedName>
    <definedName name="hnt" localSheetId="7">#REF!</definedName>
    <definedName name="hnt">#REF!</definedName>
    <definedName name="Hoja_puerta_P2" localSheetId="6">#REF!</definedName>
    <definedName name="Hoja_puerta_P2" localSheetId="7">#REF!</definedName>
    <definedName name="Hoja_puerta_P2">#REF!</definedName>
    <definedName name="Hoja_puerta_P3" localSheetId="6">#REF!</definedName>
    <definedName name="Hoja_puerta_P3" localSheetId="7">#REF!</definedName>
    <definedName name="Hoja_puerta_P3">#REF!</definedName>
    <definedName name="Hoja_puerta_P5" localSheetId="6">#REF!</definedName>
    <definedName name="Hoja_puerta_P5" localSheetId="7">#REF!</definedName>
    <definedName name="Hoja_puerta_P5">#REF!</definedName>
    <definedName name="HOJA1" localSheetId="6">#REF!</definedName>
    <definedName name="HOJA1" localSheetId="7">#REF!</definedName>
    <definedName name="HOJA1" localSheetId="0">#REF!</definedName>
    <definedName name="HOJA1" localSheetId="4">#REF!</definedName>
    <definedName name="HOJA1">#REF!</definedName>
    <definedName name="hp" localSheetId="6">#REF!</definedName>
    <definedName name="hp" localSheetId="7">#REF!</definedName>
    <definedName name="hp">#REF!</definedName>
    <definedName name="hqi" localSheetId="6">#REF!</definedName>
    <definedName name="hqi" localSheetId="7">#REF!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 localSheetId="6">#REF!</definedName>
    <definedName name="ht" localSheetId="7">#REF!</definedName>
    <definedName name="ht">#REF!</definedName>
    <definedName name="hthdrf" hidden="1">{"TAB1",#N/A,TRUE,"GENERAL";"TAB2",#N/A,TRUE,"GENERAL";"TAB3",#N/A,TRUE,"GENERAL";"TAB4",#N/A,TRUE,"GENERAL";"TAB5",#N/A,TRUE,"GENERAL"}</definedName>
    <definedName name="htk" localSheetId="6">#REF!</definedName>
    <definedName name="htk" localSheetId="7">#REF!</definedName>
    <definedName name="htk">#REF!</definedName>
    <definedName name="htryrt7" hidden="1">{"via1",#N/A,TRUE,"general";"via2",#N/A,TRUE,"general";"via3",#N/A,TRUE,"general"}</definedName>
    <definedName name="HU" localSheetId="6">#REF!</definedName>
    <definedName name="HU" localSheetId="7">#REF!</definedName>
    <definedName name="HU">#REF!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 localSheetId="6">#REF!</definedName>
    <definedName name="HYT" localSheetId="7">#REF!</definedName>
    <definedName name="HYT">#REF!</definedName>
    <definedName name="hytirs" hidden="1">{"via1",#N/A,TRUE,"general";"via2",#N/A,TRUE,"general";"via3",#N/A,TRUE,"general"}</definedName>
    <definedName name="I" localSheetId="0">#REF!</definedName>
    <definedName name="I" localSheetId="4">#REF!</definedName>
    <definedName name="I">'[7]Constantes Generales'!$B$3</definedName>
    <definedName name="i8i" hidden="1">{"TAB1",#N/A,TRUE,"GENERAL";"TAB2",#N/A,TRUE,"GENERAL";"TAB3",#N/A,TRUE,"GENERAL";"TAB4",#N/A,TRUE,"GENERAL";"TAB5",#N/A,TRUE,"GENERAL"}</definedName>
    <definedName name="id" localSheetId="6">#REF!</definedName>
    <definedName name="id" localSheetId="7">#REF!</definedName>
    <definedName name="ID" localSheetId="4">[0]!ERR</definedName>
    <definedName name="id">#REF!</definedName>
    <definedName name="IF" localSheetId="6">'[35]A. P. U.'!#REF!</definedName>
    <definedName name="IF" localSheetId="7">'[35]A. P. U.'!#REF!</definedName>
    <definedName name="IF" localSheetId="0">'[35]A. P. U.'!#REF!</definedName>
    <definedName name="IF" localSheetId="4">'[35]A. P. U.'!#REF!</definedName>
    <definedName name="IF">'[35]A. P. U.'!#REF!</definedName>
    <definedName name="ig" localSheetId="6">#REF!</definedName>
    <definedName name="ig" localSheetId="7">#REF!</definedName>
    <definedName name="ig">#REF!</definedName>
    <definedName name="ii" localSheetId="6">#REF!</definedName>
    <definedName name="ii" localSheetId="7">#REF!</definedName>
    <definedName name="ii" localSheetId="4" hidden="1">{"TAB1",#N/A,TRUE,"GENERAL";"TAB2",#N/A,TRUE,"GENERAL";"TAB3",#N/A,TRUE,"GENERAL";"TAB4",#N/A,TRUE,"GENERAL";"TAB5",#N/A,TRUE,"GENERAL"}</definedName>
    <definedName name="ii">#REF!</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 localSheetId="6">#REF!</definedName>
    <definedName name="ik" localSheetId="7">#REF!</definedName>
    <definedName name="ik">#REF!</definedName>
    <definedName name="ikj" localSheetId="6">#REF!</definedName>
    <definedName name="ikj" localSheetId="7">#REF!</definedName>
    <definedName name="ikj">#REF!</definedName>
    <definedName name="iktgvfmu" hidden="1">{"TAB1",#N/A,TRUE,"GENERAL";"TAB2",#N/A,TRUE,"GENERAL";"TAB3",#N/A,TRUE,"GENERAL";"TAB4",#N/A,TRUE,"GENERAL";"TAB5",#N/A,TRUE,"GENERAL"}</definedName>
    <definedName name="ImagenCompañia">IF([40]Formato!$F$4="RAMSHORN INTERNATIONAL LIMITED",[40]Formato!$Z$2:$AC$4,IF([40]Formato!$F$4="COLUMBUS ENERGY",[40]Formato!$AE$2:$AG$4,""))</definedName>
    <definedName name="IMP">[10]otros!$C$3</definedName>
    <definedName name="IMPREVISTOS" localSheetId="6">#REF!</definedName>
    <definedName name="IMPREVISTOS" localSheetId="7">#REF!</definedName>
    <definedName name="IMPREVISTOS">#REF!</definedName>
    <definedName name="Imprimante_Pintuco" localSheetId="6">#REF!</definedName>
    <definedName name="Imprimante_Pintuco" localSheetId="7">#REF!</definedName>
    <definedName name="Imprimante_Pintuco">#REF!</definedName>
    <definedName name="INDI">[52]Indice!$A:$IV</definedName>
    <definedName name="INDICE" localSheetId="6">#REF!</definedName>
    <definedName name="INDICE" localSheetId="7">#REF!</definedName>
    <definedName name="INDICE">#REF!</definedName>
    <definedName name="inf" localSheetId="6">#REF!</definedName>
    <definedName name="inf" localSheetId="7">#REF!</definedName>
    <definedName name="inf" localSheetId="0">#REF!</definedName>
    <definedName name="inf" localSheetId="4">#REF!</definedName>
    <definedName name="inf">#REF!</definedName>
    <definedName name="INFG" localSheetId="6">#REF!</definedName>
    <definedName name="INFG" localSheetId="7">#REF!</definedName>
    <definedName name="INFG" localSheetId="0">#REF!</definedName>
    <definedName name="INFG">#REF!</definedName>
    <definedName name="Inicio">[25]BASES!$E$26</definedName>
    <definedName name="INSUMOS" localSheetId="6">#REF!</definedName>
    <definedName name="INSUMOS" localSheetId="7">#REF!</definedName>
    <definedName name="INSUMOS">#REF!</definedName>
    <definedName name="Insumos_auxiliares" localSheetId="6">[53]Insumos!#REF!</definedName>
    <definedName name="Insumos_auxiliares" localSheetId="7">[53]Insumos!#REF!</definedName>
    <definedName name="Insumos_auxiliares">[53]Insumos!#REF!</definedName>
    <definedName name="Insumos_basicos" localSheetId="6">#REF!</definedName>
    <definedName name="Insumos_basicos" localSheetId="7">#REF!</definedName>
    <definedName name="Insumos_basicos">#REF!</definedName>
    <definedName name="Int" localSheetId="6">#REF!</definedName>
    <definedName name="Int" localSheetId="7">#REF!</definedName>
    <definedName name="Int">#REF!</definedName>
    <definedName name="Interest_Rate" localSheetId="6">#REF!</definedName>
    <definedName name="Interest_Rate" localSheetId="7">#REF!</definedName>
    <definedName name="Interest_Rate">#REF!</definedName>
    <definedName name="Interruptor_doble" localSheetId="6">#REF!</definedName>
    <definedName name="Interruptor_doble" localSheetId="7">#REF!</definedName>
    <definedName name="Interruptor_doble">#REF!</definedName>
    <definedName name="Interruptor_Levinton" localSheetId="6">#REF!</definedName>
    <definedName name="Interruptor_Levinton" localSheetId="7">#REF!</definedName>
    <definedName name="Interruptor_Levinton">#REF!</definedName>
    <definedName name="Interruptor_Luminex" localSheetId="6">#REF!</definedName>
    <definedName name="Interruptor_Luminex" localSheetId="7">#REF!</definedName>
    <definedName name="Interruptor_Luminex">#REF!</definedName>
    <definedName name="INV" localSheetId="6">#REF!</definedName>
    <definedName name="INV" localSheetId="7">#REF!</definedName>
    <definedName name="INV">#REF!</definedName>
    <definedName name="INV_11">'[54]PR 1'!$A$2:$N$655</definedName>
    <definedName name="io" localSheetId="6">#REF!</definedName>
    <definedName name="io" localSheetId="7">#REF!</definedName>
    <definedName name="io">#REF!</definedName>
    <definedName name="io0ioprhyi0i90ryi90" localSheetId="6">#REF!</definedName>
    <definedName name="io0ioprhyi0i90ryi90" localSheetId="7">#REF!</definedName>
    <definedName name="io0ioprhyi0i90ryi90">#REF!</definedName>
    <definedName name="IOUHH" localSheetId="4">[0]!ERR</definedName>
    <definedName name="IOUHH">[0]!ERR</definedName>
    <definedName name="IPC" localSheetId="6">'[55]Anexo 2'!#REF!</definedName>
    <definedName name="IPC" localSheetId="7">'[55]Anexo 2'!#REF!</definedName>
    <definedName name="IPC">'[55]Anexo 2'!#REF!</definedName>
    <definedName name="ir" localSheetId="6">#REF!</definedName>
    <definedName name="ir" localSheetId="7">#REF!</definedName>
    <definedName name="ir">#REF!</definedName>
    <definedName name="it." localSheetId="6">#REF!</definedName>
    <definedName name="it." localSheetId="7">#REF!</definedName>
    <definedName name="it.">#REF!</definedName>
    <definedName name="ITEM" localSheetId="6">#REF!</definedName>
    <definedName name="ITEM" localSheetId="7">#REF!</definedName>
    <definedName name="ITEM" localSheetId="0">#REF!</definedName>
    <definedName name="ITEM" localSheetId="4">[51]BASE!$C$4:$H$255</definedName>
    <definedName name="ITEM">#REF!</definedName>
    <definedName name="ITEM1" localSheetId="6">#REF!</definedName>
    <definedName name="ITEM1" localSheetId="7">#REF!</definedName>
    <definedName name="ITEM1" localSheetId="4">#REF!</definedName>
    <definedName name="ITEM1">#REF!</definedName>
    <definedName name="ITEM1_133" localSheetId="6">#REF!</definedName>
    <definedName name="ITEM1_133" localSheetId="7">#REF!</definedName>
    <definedName name="ITEM1_133">#REF!</definedName>
    <definedName name="ITEM1_149" localSheetId="6">#REF!</definedName>
    <definedName name="ITEM1_149" localSheetId="7">#REF!</definedName>
    <definedName name="ITEM1_149">#REF!</definedName>
    <definedName name="ITEM1_186" localSheetId="6">#REF!</definedName>
    <definedName name="ITEM1_186" localSheetId="7">#REF!</definedName>
    <definedName name="ITEM1_186">#REF!</definedName>
    <definedName name="ITEM1_187" localSheetId="6">#REF!</definedName>
    <definedName name="ITEM1_187" localSheetId="7">#REF!</definedName>
    <definedName name="ITEM1_187">#REF!</definedName>
    <definedName name="ITEM15" localSheetId="6">#REF!</definedName>
    <definedName name="ITEM15" localSheetId="7">#REF!</definedName>
    <definedName name="ITEM15">#REF!</definedName>
    <definedName name="ITEM15_133" localSheetId="6">#REF!</definedName>
    <definedName name="ITEM15_133" localSheetId="7">#REF!</definedName>
    <definedName name="ITEM15_133">#REF!</definedName>
    <definedName name="ITEM15_149" localSheetId="6">#REF!</definedName>
    <definedName name="ITEM15_149" localSheetId="7">#REF!</definedName>
    <definedName name="ITEM15_149">#REF!</definedName>
    <definedName name="ITEM15_186" localSheetId="6">#REF!</definedName>
    <definedName name="ITEM15_186" localSheetId="7">#REF!</definedName>
    <definedName name="ITEM15_186">#REF!</definedName>
    <definedName name="ITEM15_187" localSheetId="6">#REF!</definedName>
    <definedName name="ITEM15_187" localSheetId="7">#REF!</definedName>
    <definedName name="ITEM15_187">#REF!</definedName>
    <definedName name="ITEM2" localSheetId="6">#REF!</definedName>
    <definedName name="ITEM2" localSheetId="7">#REF!</definedName>
    <definedName name="ITEM2" localSheetId="4">#REF!</definedName>
    <definedName name="ITEM2">#REF!</definedName>
    <definedName name="ITEM2_133" localSheetId="6">#REF!</definedName>
    <definedName name="ITEM2_133" localSheetId="7">#REF!</definedName>
    <definedName name="ITEM2_133">#REF!</definedName>
    <definedName name="ITEM2_149" localSheetId="6">#REF!</definedName>
    <definedName name="ITEM2_149" localSheetId="7">#REF!</definedName>
    <definedName name="ITEM2_149">#REF!</definedName>
    <definedName name="ITEM2_186" localSheetId="6">#REF!</definedName>
    <definedName name="ITEM2_186" localSheetId="7">#REF!</definedName>
    <definedName name="ITEM2_186">#REF!</definedName>
    <definedName name="ITEM2_187" localSheetId="6">#REF!</definedName>
    <definedName name="ITEM2_187" localSheetId="7">#REF!</definedName>
    <definedName name="ITEM2_187">#REF!</definedName>
    <definedName name="item210.3" localSheetId="6">#REF!</definedName>
    <definedName name="item210.3" localSheetId="7">#REF!</definedName>
    <definedName name="item210.3">#REF!</definedName>
    <definedName name="item230.1" localSheetId="6">#REF!</definedName>
    <definedName name="item230.1" localSheetId="7">#REF!</definedName>
    <definedName name="item230.1">#REF!</definedName>
    <definedName name="ITEM3" localSheetId="6">#REF!</definedName>
    <definedName name="ITEM3" localSheetId="7">#REF!</definedName>
    <definedName name="ITEM3" localSheetId="4">#REF!</definedName>
    <definedName name="ITEM3">#REF!</definedName>
    <definedName name="ITEM3_133" localSheetId="6">#REF!</definedName>
    <definedName name="ITEM3_133" localSheetId="7">#REF!</definedName>
    <definedName name="ITEM3_133">#REF!</definedName>
    <definedName name="ITEM3_149" localSheetId="6">#REF!</definedName>
    <definedName name="ITEM3_149" localSheetId="7">#REF!</definedName>
    <definedName name="ITEM3_149">#REF!</definedName>
    <definedName name="ITEM3_186" localSheetId="6">#REF!</definedName>
    <definedName name="ITEM3_186" localSheetId="7">#REF!</definedName>
    <definedName name="ITEM3_186">#REF!</definedName>
    <definedName name="ITEM3_187" localSheetId="6">#REF!</definedName>
    <definedName name="ITEM3_187" localSheetId="7">#REF!</definedName>
    <definedName name="ITEM3_187">#REF!</definedName>
    <definedName name="item310" localSheetId="6">#REF!</definedName>
    <definedName name="item310" localSheetId="7">#REF!</definedName>
    <definedName name="item310">#REF!</definedName>
    <definedName name="item320.2" localSheetId="6">#REF!</definedName>
    <definedName name="item320.2" localSheetId="7">#REF!</definedName>
    <definedName name="item320.2">#REF!</definedName>
    <definedName name="item330.1" localSheetId="6">#REF!</definedName>
    <definedName name="item330.1" localSheetId="7">#REF!</definedName>
    <definedName name="item330.1">#REF!</definedName>
    <definedName name="item420" localSheetId="6">#REF!</definedName>
    <definedName name="item420" localSheetId="7">#REF!</definedName>
    <definedName name="item420">#REF!</definedName>
    <definedName name="item450.2P" localSheetId="6">#REF!</definedName>
    <definedName name="item450.2P" localSheetId="7">#REF!</definedName>
    <definedName name="item450.2P">#REF!</definedName>
    <definedName name="item600.1" localSheetId="6">#REF!</definedName>
    <definedName name="item600.1" localSheetId="7">#REF!</definedName>
    <definedName name="item600.1">#REF!</definedName>
    <definedName name="item610.1" localSheetId="6">#REF!</definedName>
    <definedName name="item610.1" localSheetId="7">#REF!</definedName>
    <definedName name="item610.1">#REF!</definedName>
    <definedName name="item610.2" localSheetId="6">#REF!</definedName>
    <definedName name="item610.2" localSheetId="7">#REF!</definedName>
    <definedName name="item610.2">#REF!</definedName>
    <definedName name="item630.4" localSheetId="6">#REF!</definedName>
    <definedName name="item630.4" localSheetId="7">#REF!</definedName>
    <definedName name="item630.4">#REF!</definedName>
    <definedName name="item630.6" localSheetId="6">#REF!</definedName>
    <definedName name="item630.6" localSheetId="7">#REF!</definedName>
    <definedName name="item630.6">#REF!</definedName>
    <definedName name="item630.7" localSheetId="6">#REF!</definedName>
    <definedName name="item630.7" localSheetId="7">#REF!</definedName>
    <definedName name="item630.7">#REF!</definedName>
    <definedName name="item640.3" localSheetId="6">#REF!</definedName>
    <definedName name="item640.3" localSheetId="7">#REF!</definedName>
    <definedName name="item640.3">#REF!</definedName>
    <definedName name="item661" localSheetId="6">#REF!</definedName>
    <definedName name="item661" localSheetId="7">#REF!</definedName>
    <definedName name="item661">#REF!</definedName>
    <definedName name="item671" localSheetId="6">#REF!</definedName>
    <definedName name="item671" localSheetId="7">#REF!</definedName>
    <definedName name="item671">#REF!</definedName>
    <definedName name="item673.1" localSheetId="6">#REF!</definedName>
    <definedName name="item673.1" localSheetId="7">#REF!</definedName>
    <definedName name="item673.1">#REF!</definedName>
    <definedName name="item673.3" localSheetId="6">#REF!</definedName>
    <definedName name="item673.3" localSheetId="7">#REF!</definedName>
    <definedName name="item673.3">#REF!</definedName>
    <definedName name="item681" localSheetId="6">#REF!</definedName>
    <definedName name="item681" localSheetId="7">#REF!</definedName>
    <definedName name="item681">#REF!</definedName>
    <definedName name="item700.1" localSheetId="6">#REF!</definedName>
    <definedName name="item700.1" localSheetId="7">#REF!</definedName>
    <definedName name="item700.1">#REF!</definedName>
    <definedName name="item710.1" localSheetId="6">#REF!</definedName>
    <definedName name="item710.1" localSheetId="7">#REF!</definedName>
    <definedName name="item710.1">#REF!</definedName>
    <definedName name="item710.2" localSheetId="6">#REF!</definedName>
    <definedName name="item710.2" localSheetId="7">#REF!</definedName>
    <definedName name="item710.2">#REF!</definedName>
    <definedName name="item730.1" localSheetId="6">#REF!</definedName>
    <definedName name="item730.1" localSheetId="7">#REF!</definedName>
    <definedName name="item730.1">#REF!</definedName>
    <definedName name="item730.2" localSheetId="6">#REF!</definedName>
    <definedName name="item730.2" localSheetId="7">#REF!</definedName>
    <definedName name="item730.2">#REF!</definedName>
    <definedName name="item730.2.4" localSheetId="6">#REF!</definedName>
    <definedName name="item730.2.4" localSheetId="7">#REF!</definedName>
    <definedName name="item730.2.4">#REF!</definedName>
    <definedName name="item900.2" localSheetId="6">#REF!</definedName>
    <definedName name="item900.2" localSheetId="7">#REF!</definedName>
    <definedName name="item900.2">#REF!</definedName>
    <definedName name="ITEMS">[56]INDICE!$A$3:$F$400</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4">#REF!</definedName>
    <definedName name="IVA">[57]precios!$D$168</definedName>
    <definedName name="iyuiuyi" hidden="1">{"via1",#N/A,TRUE,"general";"via2",#N/A,TRUE,"general";"via3",#N/A,TRUE,"general"}</definedName>
    <definedName name="IZQ">[45]DIST!$G$7:$H$2413</definedName>
    <definedName name="j" hidden="1">{"TAB1",#N/A,TRUE,"GENERAL";"TAB2",#N/A,TRUE,"GENERAL";"TAB3",#N/A,TRUE,"GENERAL";"TAB4",#N/A,TRUE,"GENERAL";"TAB5",#N/A,TRUE,"GENERAL"}</definedName>
    <definedName name="JA" localSheetId="6">#REF!</definedName>
    <definedName name="JA" localSheetId="7">#REF!</definedName>
    <definedName name="JA">#REF!</definedName>
    <definedName name="Jabonera_Royal_color" localSheetId="6">#REF!</definedName>
    <definedName name="Jabonera_Royal_color" localSheetId="7">#REF!</definedName>
    <definedName name="Jabonera_Royal_color">#REF!</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IN_Royal_Corona_8521" localSheetId="6">#REF!</definedName>
    <definedName name="JgIN_Royal_Corona_8521" localSheetId="7">#REF!</definedName>
    <definedName name="JgIN_Royal_Corona_8521">#REF!</definedName>
    <definedName name="jgj" hidden="1">{"TAB1",#N/A,TRUE,"GENERAL";"TAB2",#N/A,TRUE,"GENERAL";"TAB3",#N/A,TRUE,"GENERAL";"TAB4",#N/A,TRUE,"GENERAL";"TAB5",#N/A,TRUE,"GENERAL"}</definedName>
    <definedName name="jh" localSheetId="6">#REF!</definedName>
    <definedName name="jh" localSheetId="7">#REF!</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localSheetId="6">#REF!</definedName>
    <definedName name="jj" localSheetId="7">#REF!</definedName>
    <definedName name="jj" localSheetId="4">[0]!ERR</definedName>
    <definedName name="jj">#REF!</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 localSheetId="6">#REF!</definedName>
    <definedName name="jk" localSheetId="7">#REF!</definedName>
    <definedName name="jk">#REF!</definedName>
    <definedName name="jkk" hidden="1">{"TAB1",#N/A,TRUE,"GENERAL";"TAB2",#N/A,TRUE,"GENERAL";"TAB3",#N/A,TRUE,"GENERAL";"TAB4",#N/A,TRUE,"GENERAL";"TAB5",#N/A,TRUE,"GENERAL"}</definedName>
    <definedName name="jkl" localSheetId="6">#REF!</definedName>
    <definedName name="jkl" localSheetId="7">#REF!</definedName>
    <definedName name="jkl">#REF!</definedName>
    <definedName name="jn" localSheetId="6">#REF!</definedName>
    <definedName name="jn" localSheetId="7">#REF!</definedName>
    <definedName name="jn">#REF!</definedName>
    <definedName name="jñ" localSheetId="6">#REF!</definedName>
    <definedName name="jñ" localSheetId="7">#REF!</definedName>
    <definedName name="jñ">#REF!</definedName>
    <definedName name="jo" localSheetId="6">#REF!</definedName>
    <definedName name="jo" localSheetId="7">#REF!</definedName>
    <definedName name="jo">#REF!</definedName>
    <definedName name="JOHNNY" localSheetId="4">[0]!ERR</definedName>
    <definedName name="JOHNNY">[0]!ERR</definedName>
    <definedName name="JRYJ" hidden="1">{"via1",#N/A,TRUE,"general";"via2",#N/A,TRUE,"general";"via3",#N/A,TRUE,"general"}</definedName>
    <definedName name="jt" localSheetId="6">#REF!</definedName>
    <definedName name="jt" localSheetId="7">#REF!</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ego_Boquillas__1" localSheetId="6">#REF!</definedName>
    <definedName name="Juego_Boquillas__1" localSheetId="7">#REF!</definedName>
    <definedName name="Juego_Boquillas__1">#REF!</definedName>
    <definedName name="Juego_boquillas_1_2" localSheetId="6">#REF!</definedName>
    <definedName name="Juego_boquillas_1_2" localSheetId="7">#REF!</definedName>
    <definedName name="Juego_boquillas_1_2">#REF!</definedName>
    <definedName name="Juego_Incrustac._NOVA" localSheetId="6">#REF!</definedName>
    <definedName name="Juego_Incrustac._NOVA" localSheetId="7">#REF!</definedName>
    <definedName name="Juego_Incrustac._NOVA">#REF!</definedName>
    <definedName name="Juego_Incrustac.4un_ROYAL" localSheetId="6">#REF!</definedName>
    <definedName name="Juego_Incrustac.4un_ROYAL" localSheetId="7">#REF!</definedName>
    <definedName name="Juego_Incrustac.4un_ROYAL">#REF!</definedName>
    <definedName name="jui" localSheetId="6">#REF!</definedName>
    <definedName name="jui" localSheetId="7">#REF!</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n" localSheetId="6">#REF!</definedName>
    <definedName name="jun" localSheetId="7">#REF!</definedName>
    <definedName name="jun">#REF!</definedName>
    <definedName name="Junta_de_expans._diam_4" localSheetId="6">#REF!</definedName>
    <definedName name="Junta_de_expans._diam_4" localSheetId="7">#REF!</definedName>
    <definedName name="Junta_de_expans._diam_4">#REF!</definedName>
    <definedName name="juuuhb" hidden="1">{"TAB1",#N/A,TRUE,"GENERAL";"TAB2",#N/A,TRUE,"GENERAL";"TAB3",#N/A,TRUE,"GENERAL";"TAB4",#N/A,TRUE,"GENERAL";"TAB5",#N/A,TRUE,"GENERAL"}</definedName>
    <definedName name="juy" localSheetId="6">#REF!</definedName>
    <definedName name="juy" localSheetId="7">#REF!</definedName>
    <definedName name="juy">#REF!</definedName>
    <definedName name="jvv" localSheetId="6">#REF!</definedName>
    <definedName name="jvv" localSheetId="7">#REF!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6">#REF!</definedName>
    <definedName name="K0F1" localSheetId="7">#REF!</definedName>
    <definedName name="K0F1">#REF!</definedName>
    <definedName name="K0F2" localSheetId="6">#REF!</definedName>
    <definedName name="K0F2" localSheetId="7">#REF!</definedName>
    <definedName name="K0F2">#REF!</definedName>
    <definedName name="K10ALO" localSheetId="6">#REF!</definedName>
    <definedName name="K10ALO" localSheetId="7">#REF!</definedName>
    <definedName name="K10ALO">#REF!</definedName>
    <definedName name="K11ALO" localSheetId="6">#REF!</definedName>
    <definedName name="K11ALO" localSheetId="7">#REF!</definedName>
    <definedName name="K11ALO">#REF!</definedName>
    <definedName name="K1F1" localSheetId="6">#REF!</definedName>
    <definedName name="K1F1" localSheetId="7">#REF!</definedName>
    <definedName name="K1F1">#REF!</definedName>
    <definedName name="K1F2" localSheetId="6">#REF!</definedName>
    <definedName name="K1F2" localSheetId="7">#REF!</definedName>
    <definedName name="K1F2">#REF!</definedName>
    <definedName name="K2F1" localSheetId="6">#REF!</definedName>
    <definedName name="K2F1" localSheetId="7">#REF!</definedName>
    <definedName name="K2F1">#REF!</definedName>
    <definedName name="K2F2" localSheetId="6">#REF!</definedName>
    <definedName name="K2F2" localSheetId="7">#REF!</definedName>
    <definedName name="K2F2">#REF!</definedName>
    <definedName name="K3F1" localSheetId="6">#REF!</definedName>
    <definedName name="K3F1" localSheetId="7">#REF!</definedName>
    <definedName name="K3F1">#REF!</definedName>
    <definedName name="K3F2" localSheetId="6">#REF!</definedName>
    <definedName name="K3F2" localSheetId="7">#REF!</definedName>
    <definedName name="K3F2">#REF!</definedName>
    <definedName name="K4F1" localSheetId="6">#REF!</definedName>
    <definedName name="K4F1" localSheetId="7">#REF!</definedName>
    <definedName name="K4F1">#REF!</definedName>
    <definedName name="K4F2" localSheetId="6">#REF!</definedName>
    <definedName name="K4F2" localSheetId="7">#REF!</definedName>
    <definedName name="K4F2">#REF!</definedName>
    <definedName name="K5F1" localSheetId="6">#REF!</definedName>
    <definedName name="K5F1" localSheetId="7">#REF!</definedName>
    <definedName name="K5F1">#REF!</definedName>
    <definedName name="K5F2" localSheetId="6">#REF!</definedName>
    <definedName name="K5F2" localSheetId="7">#REF!</definedName>
    <definedName name="K5F2">#REF!</definedName>
    <definedName name="K6F1" localSheetId="6">#REF!</definedName>
    <definedName name="K6F1" localSheetId="7">#REF!</definedName>
    <definedName name="K6F1">#REF!</definedName>
    <definedName name="K6F2" localSheetId="6">#REF!</definedName>
    <definedName name="K6F2" localSheetId="7">#REF!</definedName>
    <definedName name="K6F2">#REF!</definedName>
    <definedName name="K7F1" localSheetId="6">#REF!</definedName>
    <definedName name="K7F1" localSheetId="7">#REF!</definedName>
    <definedName name="K7F1">#REF!</definedName>
    <definedName name="K7F2" localSheetId="6">#REF!</definedName>
    <definedName name="K7F2" localSheetId="7">#REF!</definedName>
    <definedName name="K7F2">#REF!</definedName>
    <definedName name="K8ALO" localSheetId="6">#REF!</definedName>
    <definedName name="K8ALO" localSheetId="7">#REF!</definedName>
    <definedName name="K8ALO">#REF!</definedName>
    <definedName name="K8F1" localSheetId="6">#REF!</definedName>
    <definedName name="K8F1" localSheetId="7">#REF!</definedName>
    <definedName name="K8F1">#REF!</definedName>
    <definedName name="K8F2" localSheetId="6">#REF!</definedName>
    <definedName name="K8F2" localSheetId="7">#REF!</definedName>
    <definedName name="K8F2">#REF!</definedName>
    <definedName name="K9ALO" localSheetId="6">#REF!</definedName>
    <definedName name="K9ALO" localSheetId="7">#REF!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j" localSheetId="6">#REF!</definedName>
    <definedName name="kij" localSheetId="7">#REF!</definedName>
    <definedName name="kij" localSheetId="0">#REF!</definedName>
    <definedName name="kij">#REF!</definedName>
    <definedName name="kikik" hidden="1">{"via1",#N/A,TRUE,"general";"via2",#N/A,TRUE,"general";"via3",#N/A,TRUE,"general"}</definedName>
    <definedName name="kio" localSheetId="6">#REF!</definedName>
    <definedName name="kio" localSheetId="7">#REF!</definedName>
    <definedName name="kio">#REF!</definedName>
    <definedName name="kip" localSheetId="6">#REF!</definedName>
    <definedName name="kip" localSheetId="7">#REF!</definedName>
    <definedName name="kip">#REF!</definedName>
    <definedName name="KJH" localSheetId="6">#REF!</definedName>
    <definedName name="KJH" localSheetId="7">#REF!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l" localSheetId="6">#REF!</definedName>
    <definedName name="kl" localSheetId="7">#REF!</definedName>
    <definedName name="kl" localSheetId="4">[0]!ERR</definedName>
    <definedName name="kl">#REF!</definedName>
    <definedName name="klklk" localSheetId="6">#REF!</definedName>
    <definedName name="klklk" localSheetId="7">#REF!</definedName>
    <definedName name="klklk">#REF!</definedName>
    <definedName name="kñy" localSheetId="6">#REF!</definedName>
    <definedName name="kñy" localSheetId="7">#REF!</definedName>
    <definedName name="kñy">#REF!</definedName>
    <definedName name="ko">[58]items!$C$4:$J$247</definedName>
    <definedName name="krtrk" hidden="1">{"via1",#N/A,TRUE,"general";"via2",#N/A,TRUE,"general";"via3",#N/A,TRUE,"general"}</definedName>
    <definedName name="kuh" localSheetId="6">#REF!</definedName>
    <definedName name="kuh" localSheetId="7">#REF!</definedName>
    <definedName name="kuh">#REF!</definedName>
    <definedName name="kuy" localSheetId="6">#REF!</definedName>
    <definedName name="kuy" localSheetId="7">#REF!</definedName>
    <definedName name="kuy">#REF!</definedName>
    <definedName name="kyr" hidden="1">{"TAB1",#N/A,TRUE,"GENERAL";"TAB2",#N/A,TRUE,"GENERAL";"TAB3",#N/A,TRUE,"GENERAL";"TAB4",#N/A,TRUE,"GENERAL";"TAB5",#N/A,TRUE,"GENERAL"}</definedName>
    <definedName name="L" localSheetId="6">#REF!</definedName>
    <definedName name="L" localSheetId="7">#REF!</definedName>
    <definedName name="L">#REF!</definedName>
    <definedName name="L_L">#N/A</definedName>
    <definedName name="L_manos_Royal_colgar_clor" localSheetId="6">#REF!</definedName>
    <definedName name="L_manos_Royal_colgar_clor" localSheetId="7">#REF!</definedName>
    <definedName name="L_manos_Royal_colgar_clor">#REF!</definedName>
    <definedName name="L_manos_Royal_sobrep_clor" localSheetId="6">#REF!</definedName>
    <definedName name="L_manos_Royal_sobrep_clor" localSheetId="7">#REF!</definedName>
    <definedName name="L_manos_Royal_sobrep_clor">#REF!</definedName>
    <definedName name="Laca_semimate_Pintuco" localSheetId="6">#REF!</definedName>
    <definedName name="Laca_semimate_Pintuco" localSheetId="7">#REF!</definedName>
    <definedName name="Laca_semimate_Pintuco">#REF!</definedName>
    <definedName name="Laca_Transp_Phillac" localSheetId="6">#REF!</definedName>
    <definedName name="Laca_Transp_Phillac" localSheetId="7">#REF!</definedName>
    <definedName name="Laca_Transp_Phillac">#REF!</definedName>
    <definedName name="LAD">[6]CONS!$E$30</definedName>
    <definedName name="Ladrillo_cuartón_Moore" localSheetId="6">#REF!</definedName>
    <definedName name="Ladrillo_cuartón_Moore" localSheetId="7">#REF!</definedName>
    <definedName name="Ladrillo_cuartón_Moore">#REF!</definedName>
    <definedName name="Ladrillo_hueco_H_10" localSheetId="6">#REF!</definedName>
    <definedName name="Ladrillo_hueco_H_10" localSheetId="7">#REF!</definedName>
    <definedName name="Ladrillo_hueco_H_10">#REF!</definedName>
    <definedName name="Ladrillo_hueco_H_15" localSheetId="6">#REF!</definedName>
    <definedName name="Ladrillo_hueco_H_15" localSheetId="7">#REF!</definedName>
    <definedName name="Ladrillo_hueco_H_15">#REF!</definedName>
    <definedName name="Ladrillo_prensado" localSheetId="6">#REF!</definedName>
    <definedName name="Ladrillo_prensado" localSheetId="7">#REF!</definedName>
    <definedName name="Ladrillo_prensado">#REF!</definedName>
    <definedName name="Ladrillo_recocido" localSheetId="6">#REF!</definedName>
    <definedName name="Ladrillo_recocido" localSheetId="7">#REF!</definedName>
    <definedName name="Ladrillo_recocido">#REF!</definedName>
    <definedName name="Ladrillo_tol._Moore_cuart" localSheetId="6">#REF!</definedName>
    <definedName name="Ladrillo_tol._Moore_cuart" localSheetId="7">#REF!</definedName>
    <definedName name="Ladrillo_tol._Moore_cuart">#REF!</definedName>
    <definedName name="Ladrillo_Tolete_prensado" localSheetId="6">#REF!</definedName>
    <definedName name="Ladrillo_Tolete_prensado" localSheetId="7">#REF!</definedName>
    <definedName name="Ladrillo_Tolete_prensado">#REF!</definedName>
    <definedName name="Lámina_Acesco_cerramiento" localSheetId="6">#REF!</definedName>
    <definedName name="Lámina_Acesco_cerramiento" localSheetId="7">#REF!</definedName>
    <definedName name="Lámina_Acesco_cerramiento">#REF!</definedName>
    <definedName name="Lamina_acril_prism_3mm" localSheetId="6">#REF!</definedName>
    <definedName name="Lamina_acril_prism_3mm" localSheetId="7">#REF!</definedName>
    <definedName name="Lamina_acril_prism_3mm">#REF!</definedName>
    <definedName name="Lamina_Alfajor_1_8" localSheetId="6">#REF!</definedName>
    <definedName name="Lamina_Alfajor_1_8" localSheetId="7">#REF!</definedName>
    <definedName name="Lamina_Alfajor_1_8">#REF!</definedName>
    <definedName name="Lamina_C.R_cal_16_1x2" localSheetId="6">#REF!</definedName>
    <definedName name="Lamina_C.R_cal_16_1x2" localSheetId="7">#REF!</definedName>
    <definedName name="Lamina_C.R_cal_16_1x2">#REF!</definedName>
    <definedName name="Lamina_C.R_cal_18_1x2" localSheetId="6">#REF!</definedName>
    <definedName name="Lamina_C.R_cal_18_1x2" localSheetId="7">#REF!</definedName>
    <definedName name="Lamina_C.R_cal_18_1x2">#REF!</definedName>
    <definedName name="Lamina_de_icopor_3mm" localSheetId="6">#REF!</definedName>
    <definedName name="Lamina_de_icopor_3mm" localSheetId="7">#REF!</definedName>
    <definedName name="Lamina_de_icopor_3mm">#REF!</definedName>
    <definedName name="Lamina_de_triplex_4mm." localSheetId="6">#REF!</definedName>
    <definedName name="Lamina_de_triplex_4mm." localSheetId="7">#REF!</definedName>
    <definedName name="Lamina_de_triplex_4mm.">#REF!</definedName>
    <definedName name="Lamina_Formica_gris" localSheetId="6">#REF!</definedName>
    <definedName name="Lamina_Formica_gris" localSheetId="7">#REF!</definedName>
    <definedName name="Lamina_Formica_gris">#REF!</definedName>
    <definedName name="Lamina_Gvnzd_Ca_22_1_2mt" localSheetId="6">#REF!</definedName>
    <definedName name="Lamina_Gvnzd_Ca_22_1_2mt" localSheetId="7">#REF!</definedName>
    <definedName name="Lamina_Gvnzd_Ca_22_1_2mt">#REF!</definedName>
    <definedName name="Lamp._decorativa_exter." localSheetId="6">#REF!</definedName>
    <definedName name="Lamp._decorativa_exter." localSheetId="7">#REF!</definedName>
    <definedName name="Lamp._decorativa_exter.">#REF!</definedName>
    <definedName name="Lamp.fluors_60x60_2TB32w_incrs." localSheetId="6">#REF!</definedName>
    <definedName name="Lamp.fluors_60x60_2TB32w_incrs." localSheetId="7">#REF!</definedName>
    <definedName name="Lamp.fluors_60x60_2TB32w_incrs.">#REF!</definedName>
    <definedName name="Lamp.fluors_60x60_2TB32w_sobrep" localSheetId="6">#REF!</definedName>
    <definedName name="Lamp.fluors_60x60_2TB32w_sobrep" localSheetId="7">#REF!</definedName>
    <definedName name="Lamp.fluors_60x60_2TB32w_sobrep">#REF!</definedName>
    <definedName name="Lámpara_halógena" localSheetId="6">#REF!</definedName>
    <definedName name="Lámpara_halógena" localSheetId="7">#REF!</definedName>
    <definedName name="Lámpara_halógena">#REF!</definedName>
    <definedName name="Last_Row">#N/A</definedName>
    <definedName name="Lavam._Blanco_Royal_735" localSheetId="6">#REF!</definedName>
    <definedName name="Lavam._Blanco_Royal_735" localSheetId="7">#REF!</definedName>
    <definedName name="Lavam._Blanco_Royal_735">#REF!</definedName>
    <definedName name="Lavaman_blanco_Royal_734" localSheetId="6">#REF!</definedName>
    <definedName name="Lavaman_blanco_Royal_734" localSheetId="7">#REF!</definedName>
    <definedName name="Lavaman_blanco_Royal_734">#REF!</definedName>
    <definedName name="Lavamanos_NOVA_738_grif." localSheetId="6">#REF!</definedName>
    <definedName name="Lavamanos_NOVA_738_grif." localSheetId="7">#REF!</definedName>
    <definedName name="Lavamanos_NOVA_738_grif.">#REF!</definedName>
    <definedName name="Letras_en_bronce_H_0.30" localSheetId="6">#REF!</definedName>
    <definedName name="Letras_en_bronce_H_0.30" localSheetId="7">#REF!</definedName>
    <definedName name="Letras_en_bronce_H_0.30">#REF!</definedName>
    <definedName name="LICITACION" localSheetId="6">#REF!</definedName>
    <definedName name="LICITACION" localSheetId="7">#REF!</definedName>
    <definedName name="LICITACION" localSheetId="0">#REF!</definedName>
    <definedName name="LICITACION" localSheetId="4">#REF!</definedName>
    <definedName name="LICITACION">#REF!</definedName>
    <definedName name="Lija__pliego" localSheetId="6">#REF!</definedName>
    <definedName name="Lija__pliego" localSheetId="7">#REF!</definedName>
    <definedName name="Lija__pliego">#REF!</definedName>
    <definedName name="Lija_de_Agua" localSheetId="6">#REF!</definedName>
    <definedName name="Lija_de_Agua" localSheetId="7">#REF!</definedName>
    <definedName name="Lija_de_Agua">#REF!</definedName>
    <definedName name="Limatesa_A.C." localSheetId="6">#REF!</definedName>
    <definedName name="Limatesa_A.C." localSheetId="7">#REF!</definedName>
    <definedName name="Limatesa_A.C.">#REF!</definedName>
    <definedName name="Limpiador_CPVC_400102" localSheetId="6">#REF!</definedName>
    <definedName name="Limpiador_CPVC_400102" localSheetId="7">#REF!</definedName>
    <definedName name="Limpiador_CPVC_400102">#REF!</definedName>
    <definedName name="Limpiador_PVC__cuarto" localSheetId="6">#REF!</definedName>
    <definedName name="Limpiador_PVC__cuarto" localSheetId="7">#REF!</definedName>
    <definedName name="Limpiador_PVC__cuarto">#REF!</definedName>
    <definedName name="LINEA" localSheetId="6">[59]CONT_ADI!#REF!</definedName>
    <definedName name="LINEA" localSheetId="7">[59]CONT_ADI!#REF!</definedName>
    <definedName name="LINEA">[59]CONT_ADI!#REF!</definedName>
    <definedName name="List001" localSheetId="6">#REF!</definedName>
    <definedName name="List001" localSheetId="7">#REF!</definedName>
    <definedName name="List001">#REF!</definedName>
    <definedName name="List100" localSheetId="6">#REF!</definedName>
    <definedName name="List100" localSheetId="7">#REF!</definedName>
    <definedName name="List100">#REF!</definedName>
    <definedName name="List200" localSheetId="6">#REF!</definedName>
    <definedName name="List200" localSheetId="7">#REF!</definedName>
    <definedName name="List200">#REF!</definedName>
    <definedName name="List300" localSheetId="6">#REF!</definedName>
    <definedName name="List300" localSheetId="7">#REF!</definedName>
    <definedName name="List300">#REF!</definedName>
    <definedName name="List400" localSheetId="6">#REF!</definedName>
    <definedName name="List400" localSheetId="7">#REF!</definedName>
    <definedName name="List400">#REF!</definedName>
    <definedName name="List500" localSheetId="6">#REF!</definedName>
    <definedName name="List500" localSheetId="7">#REF!</definedName>
    <definedName name="List500">#REF!</definedName>
    <definedName name="List600" localSheetId="6">#REF!</definedName>
    <definedName name="List600" localSheetId="7">#REF!</definedName>
    <definedName name="List600">#REF!</definedName>
    <definedName name="List6000" localSheetId="6">#REF!</definedName>
    <definedName name="List6000" localSheetId="7">#REF!</definedName>
    <definedName name="List6000">#REF!</definedName>
    <definedName name="list702" localSheetId="6">#REF!</definedName>
    <definedName name="list702" localSheetId="7">#REF!</definedName>
    <definedName name="list702">#REF!</definedName>
    <definedName name="list800" localSheetId="6">#REF!</definedName>
    <definedName name="list800" localSheetId="7">#REF!</definedName>
    <definedName name="list800">#REF!</definedName>
    <definedName name="list820" localSheetId="6">#REF!</definedName>
    <definedName name="list820" localSheetId="7">#REF!</definedName>
    <definedName name="list820">#REF!</definedName>
    <definedName name="list830" localSheetId="6">#REF!</definedName>
    <definedName name="list830" localSheetId="7">#REF!</definedName>
    <definedName name="list830">#REF!</definedName>
    <definedName name="list840" localSheetId="6">#REF!</definedName>
    <definedName name="list840" localSheetId="7">#REF!</definedName>
    <definedName name="list840">#REF!</definedName>
    <definedName name="list850" localSheetId="6">#REF!</definedName>
    <definedName name="list850" localSheetId="7">#REF!</definedName>
    <definedName name="list850">#REF!</definedName>
    <definedName name="list860" localSheetId="6">#REF!</definedName>
    <definedName name="list860" localSheetId="7">#REF!</definedName>
    <definedName name="list860">#REF!</definedName>
    <definedName name="list870" localSheetId="6">#REF!</definedName>
    <definedName name="list870" localSheetId="7">#REF!</definedName>
    <definedName name="list870">#REF!</definedName>
    <definedName name="list875" localSheetId="6">#REF!</definedName>
    <definedName name="list875" localSheetId="7">#REF!</definedName>
    <definedName name="list875">#REF!</definedName>
    <definedName name="list880" localSheetId="6">#REF!</definedName>
    <definedName name="list880" localSheetId="7">#REF!</definedName>
    <definedName name="list880">#REF!</definedName>
    <definedName name="list882" localSheetId="6">#REF!</definedName>
    <definedName name="list882" localSheetId="7">#REF!</definedName>
    <definedName name="list882">#REF!</definedName>
    <definedName name="list885" localSheetId="6">#REF!</definedName>
    <definedName name="list885" localSheetId="7">#REF!</definedName>
    <definedName name="list885">#REF!</definedName>
    <definedName name="list888" localSheetId="6">#REF!</definedName>
    <definedName name="list888" localSheetId="7">#REF!</definedName>
    <definedName name="list888">#REF!</definedName>
    <definedName name="list890" localSheetId="6">#REF!</definedName>
    <definedName name="list890" localSheetId="7">#REF!</definedName>
    <definedName name="list890">#REF!</definedName>
    <definedName name="list895" localSheetId="6">#REF!</definedName>
    <definedName name="list895" localSheetId="7">#REF!</definedName>
    <definedName name="list895">#REF!</definedName>
    <definedName name="Lista01" localSheetId="6">#REF!</definedName>
    <definedName name="Lista01" localSheetId="7">#REF!</definedName>
    <definedName name="Lista01">#REF!</definedName>
    <definedName name="Lista02" localSheetId="6">#REF!</definedName>
    <definedName name="Lista02" localSheetId="7">#REF!</definedName>
    <definedName name="Lista02">#REF!</definedName>
    <definedName name="Lista03" localSheetId="6">#REF!</definedName>
    <definedName name="Lista03" localSheetId="7">#REF!</definedName>
    <definedName name="Lista03">#REF!</definedName>
    <definedName name="Lista04" localSheetId="6">#REF!</definedName>
    <definedName name="Lista04" localSheetId="7">#REF!</definedName>
    <definedName name="Lista04">#REF!</definedName>
    <definedName name="listequi" localSheetId="6">#REF!</definedName>
    <definedName name="listequi" localSheetId="7">#REF!</definedName>
    <definedName name="listequi">#REF!</definedName>
    <definedName name="listmat" localSheetId="6">#REF!</definedName>
    <definedName name="listmat" localSheetId="7">#REF!</definedName>
    <definedName name="listmat">#REF!</definedName>
    <definedName name="Liston_de_Teja" localSheetId="6">#REF!</definedName>
    <definedName name="Liston_de_Teja" localSheetId="7">#REF!</definedName>
    <definedName name="Liston_de_Teja">#REF!</definedName>
    <definedName name="Listón_Machihembrado" localSheetId="6">#REF!</definedName>
    <definedName name="Listón_Machihembrado" localSheetId="7">#REF!</definedName>
    <definedName name="Listón_Machihembrado">#REF!</definedName>
    <definedName name="Listón_MH_Amarillo" localSheetId="6">#REF!</definedName>
    <definedName name="Listón_MH_Amarillo" localSheetId="7">#REF!</definedName>
    <definedName name="Listón_MH_Amarillo">#REF!</definedName>
    <definedName name="Liston_Teja_en_TabCH" localSheetId="6">#REF!</definedName>
    <definedName name="Liston_Teja_en_TabCH" localSheetId="7">#REF!</definedName>
    <definedName name="Liston_Teja_en_TabCH">#REF!</definedName>
    <definedName name="ListÝm_Machihembrado" localSheetId="6">#REF!</definedName>
    <definedName name="ListÝm_Machihembrado" localSheetId="7">#REF!</definedName>
    <definedName name="ListÝm_Machihembrado">#REF!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localSheetId="6">#REF!</definedName>
    <definedName name="ll" localSheetId="7">#REF!</definedName>
    <definedName name="ll">#REF!</definedName>
    <definedName name="Llave_jardinería" localSheetId="6">#REF!</definedName>
    <definedName name="Llave_jardinería" localSheetId="7">#REF!</definedName>
    <definedName name="Llave_jardinería">#REF!</definedName>
    <definedName name="Llave_ter.cromada_Grival" localSheetId="6">#REF!</definedName>
    <definedName name="Llave_ter.cromada_Grival" localSheetId="7">#REF!</definedName>
    <definedName name="Llave_ter.cromada_Grival">#REF!</definedName>
    <definedName name="lllllh" hidden="1">{"via1",#N/A,TRUE,"general";"via2",#N/A,TRUE,"general";"via3",#N/A,TRUE,"general"}</definedName>
    <definedName name="lllllllo" hidden="1">{"via1",#N/A,TRUE,"general";"via2",#N/A,TRUE,"general";"via3",#N/A,TRUE,"general"}</definedName>
    <definedName name="LÑP" localSheetId="6">#REF!</definedName>
    <definedName name="LÑP" localSheetId="7">#REF!</definedName>
    <definedName name="LÑP">#REF!</definedName>
    <definedName name="Loan_Amount" localSheetId="6">#REF!</definedName>
    <definedName name="Loan_Amount" localSheetId="7">#REF!</definedName>
    <definedName name="Loan_Amount">#REF!</definedName>
    <definedName name="Loan_Start" localSheetId="6">#REF!</definedName>
    <definedName name="Loan_Start" localSheetId="7">#REF!</definedName>
    <definedName name="Loan_Start">#REF!</definedName>
    <definedName name="Loan_Years" localSheetId="6">#REF!</definedName>
    <definedName name="Loan_Years" localSheetId="7">#REF!</definedName>
    <definedName name="Loan_Years">#REF!</definedName>
    <definedName name="LOCA" localSheetId="6">[1]!absc</definedName>
    <definedName name="LOCA" localSheetId="7">[1]!absc</definedName>
    <definedName name="LOCA" localSheetId="4">[13]!absc</definedName>
    <definedName name="LOCA">[1]!absc</definedName>
    <definedName name="LOCA1" localSheetId="6">[1]!absc</definedName>
    <definedName name="LOCA1" localSheetId="7">[1]!absc</definedName>
    <definedName name="LOCA1" localSheetId="4">[29]!absc</definedName>
    <definedName name="LOCA1">[1]!absc</definedName>
    <definedName name="LOCALIZACION_Y_REPLANTEO" localSheetId="6">#REF!</definedName>
    <definedName name="LOCALIZACION_Y_REPLANTEO" localSheetId="7">#REF!</definedName>
    <definedName name="LOCALIZACION_Y_REPLANTEO" localSheetId="4">#REF!</definedName>
    <definedName name="LOCALIZACION_Y_REPLANTEO">#REF!</definedName>
    <definedName name="LOCALIZACIÓN_Y_REPLANTEO._ESTRUCTURAS" localSheetId="6">#REF!</definedName>
    <definedName name="LOCALIZACIÓN_Y_REPLANTEO._ESTRUCTURAS" localSheetId="7">#REF!</definedName>
    <definedName name="LOCALIZACIÓN_Y_REPLANTEO._ESTRUCTURAS">#REF!</definedName>
    <definedName name="LOGO" localSheetId="4">[0]!ERR</definedName>
    <definedName name="LOGO">[0]!ERR</definedName>
    <definedName name="LOI" localSheetId="6">#REF!</definedName>
    <definedName name="LOI" localSheetId="7">#REF!</definedName>
    <definedName name="LOI">#REF!</definedName>
    <definedName name="lolol" hidden="1">{"TAB1",#N/A,TRUE,"GENERAL";"TAB2",#N/A,TRUE,"GENERAL";"TAB3",#N/A,TRUE,"GENERAL";"TAB4",#N/A,TRUE,"GENERAL";"TAB5",#N/A,TRUE,"GENERAL"}</definedName>
    <definedName name="Longitud" localSheetId="6">#REF!</definedName>
    <definedName name="Longitud" localSheetId="7">#REF!</definedName>
    <definedName name="Longitud">#REF!</definedName>
    <definedName name="Longitud1" localSheetId="6">#REF!</definedName>
    <definedName name="Longitud1" localSheetId="7">#REF!</definedName>
    <definedName name="Longitud1">#REF!</definedName>
    <definedName name="Longitud2" localSheetId="6">#REF!</definedName>
    <definedName name="Longitud2" localSheetId="7">#REF!</definedName>
    <definedName name="Longitud2">#REF!</definedName>
    <definedName name="LongitudTubo">IF(COUNT([60]GENERAL!$A$8)=0,0,ABS([60]GENERAL!$A$8))</definedName>
    <definedName name="lplpl" hidden="1">{"via1",#N/A,TRUE,"general";"via2",#N/A,TRUE,"general";"via3",#N/A,TRUE,"general"}</definedName>
    <definedName name="lsttros" localSheetId="6">#REF!</definedName>
    <definedName name="lsttros" localSheetId="7">#REF!</definedName>
    <definedName name="lsttros">#REF!</definedName>
    <definedName name="Lubricante" localSheetId="6">#REF!</definedName>
    <definedName name="Lubricante" localSheetId="7">#REF!</definedName>
    <definedName name="Lubricante">#REF!</definedName>
    <definedName name="Lum._incan._prueb_vapor" localSheetId="6">#REF!</definedName>
    <definedName name="Lum._incan._prueb_vapor" localSheetId="7">#REF!</definedName>
    <definedName name="Lum._incan._prueb_vapor">#REF!</definedName>
    <definedName name="Luminaria_incandescente" localSheetId="6">#REF!</definedName>
    <definedName name="Luminaria_incandescente" localSheetId="7">#REF!</definedName>
    <definedName name="Luminaria_incandescente">#REF!</definedName>
    <definedName name="lun" localSheetId="6">'[27]Res-Accide-10'!#REF!</definedName>
    <definedName name="lun" localSheetId="7">'[27]Res-Accide-10'!#REF!</definedName>
    <definedName name="lun">'[27]Res-Accide-10'!#REF!</definedName>
    <definedName name="MA" localSheetId="6">'[27]Res-Accide-10'!#REF!</definedName>
    <definedName name="MA" localSheetId="7">'[27]Res-Accide-10'!#REF!</definedName>
    <definedName name="MA">'[27]Res-Accide-10'!#REF!</definedName>
    <definedName name="Macilla_PINTUCO" localSheetId="6">#REF!</definedName>
    <definedName name="Macilla_PINTUCO" localSheetId="7">#REF!</definedName>
    <definedName name="Macilla_PINTUCO">#REF!</definedName>
    <definedName name="Madeflex_lisa_3.2_mm__120__240" localSheetId="6">#REF!</definedName>
    <definedName name="Madeflex_lisa_3.2_mm__120__240" localSheetId="7">#REF!</definedName>
    <definedName name="Madeflex_lisa_3.2_mm__120__240">#REF!</definedName>
    <definedName name="Maderas_var._campamento" localSheetId="6">#REF!</definedName>
    <definedName name="Maderas_var._campamento" localSheetId="7">#REF!</definedName>
    <definedName name="Maderas_var._campamento">#REF!</definedName>
    <definedName name="mafdsf" hidden="1">{"via1",#N/A,TRUE,"general";"via2",#N/A,TRUE,"general";"via3",#N/A,TRUE,"general"}</definedName>
    <definedName name="MAL" localSheetId="6">'[61]Estado Resumen'!#REF!&lt;2.5</definedName>
    <definedName name="MAL" localSheetId="7">'[61]Estado Resumen'!#REF!&lt;2.5</definedName>
    <definedName name="MAL" localSheetId="0">'[61]Estado Resumen'!#REF!&lt;2.5</definedName>
    <definedName name="MAL">'[61]Estado Resumen'!#REF!&lt;2.5</definedName>
    <definedName name="Malla_con_vena" localSheetId="6">#REF!</definedName>
    <definedName name="Malla_con_vena" localSheetId="7">#REF!</definedName>
    <definedName name="Malla_con_vena">#REF!</definedName>
    <definedName name="Malla_electrosold._3mm" localSheetId="6">#REF!</definedName>
    <definedName name="Malla_electrosold._3mm" localSheetId="7">#REF!</definedName>
    <definedName name="Malla_electrosold._3mm">#REF!</definedName>
    <definedName name="Malla_metalica_1___1" localSheetId="6">#REF!</definedName>
    <definedName name="Malla_metalica_1___1" localSheetId="7">#REF!</definedName>
    <definedName name="Malla_metalica_1___1">#REF!</definedName>
    <definedName name="Malla_Rfz" localSheetId="6">#REF!</definedName>
    <definedName name="Malla_Rfz" localSheetId="7">#REF!</definedName>
    <definedName name="Malla_Rfz">#REF!</definedName>
    <definedName name="MALO" localSheetId="6">'[62]ESTADO VÍA-CRIT.TECNICO'!#REF!&lt;2.5</definedName>
    <definedName name="MALO" localSheetId="7">'[62]ESTADO VÍA-CRIT.TECNICO'!#REF!&lt;2.5</definedName>
    <definedName name="MALO" localSheetId="0">'[62]ESTADO VÍA-CRIT.TECNICO'!#REF!&lt;2.5</definedName>
    <definedName name="MALO">'[62]ESTADO VÍA-CRIT.TECNICO'!#REF!&lt;2.5</definedName>
    <definedName name="MAN" localSheetId="6">'[17]Datos Generales'!#REF!</definedName>
    <definedName name="MAN" localSheetId="7">'[17]Datos Generales'!#REF!</definedName>
    <definedName name="MAN">'[17]Datos Generales'!#REF!</definedName>
    <definedName name="MANB1">'[17]Datos Generales'!$B$30</definedName>
    <definedName name="MANB2">'[17]Datos Generales'!$B$31</definedName>
    <definedName name="MANB3">'[17]Datos Generales'!$B$32</definedName>
    <definedName name="MANC1">'[17]Datos Generales'!$B$35</definedName>
    <definedName name="MANC2">'[17]Datos Generales'!$B$36</definedName>
    <definedName name="MANCAR">'[17]Datos Generales'!$B$38</definedName>
    <definedName name="MANCO">'[17]Datos Generales'!$B$40</definedName>
    <definedName name="MANEX">'[17]Datos Generales'!$B$34</definedName>
    <definedName name="Manija_d_aluminio" localSheetId="6">#REF!</definedName>
    <definedName name="Manija_d_aluminio" localSheetId="7">#REF!</definedName>
    <definedName name="Manija_d_aluminio">#REF!</definedName>
    <definedName name="MANMO">'[17]Datos Generales'!$B$33</definedName>
    <definedName name="MANO" localSheetId="6">#REF!</definedName>
    <definedName name="MANO" localSheetId="7">#REF!</definedName>
    <definedName name="MANO">#REF!</definedName>
    <definedName name="MANSOL">'[17]Datos Generales'!$B$41</definedName>
    <definedName name="MANV">'[17]Datos Generales'!$B$37</definedName>
    <definedName name="MANVOL">'[17]Datos Generales'!$B$39</definedName>
    <definedName name="mao" hidden="1">{"TAB1",#N/A,TRUE,"GENERAL";"TAB2",#N/A,TRUE,"GENERAL";"TAB3",#N/A,TRUE,"GENERAL";"TAB4",#N/A,TRUE,"GENERAL";"TAB5",#N/A,TRUE,"GENERAL"}</definedName>
    <definedName name="maow" hidden="1">{"via1",#N/A,TRUE,"general";"via2",#N/A,TRUE,"general";"via3",#N/A,TRUE,"general"}</definedName>
    <definedName name="MAQUINAR">[37]Insum!$A$68:$H$98</definedName>
    <definedName name="Maquinaria">[63]Insum!$A$76:$E$99</definedName>
    <definedName name="mar" localSheetId="6">'[27]Res-Accide-10'!#REF!</definedName>
    <definedName name="mar" localSheetId="7">'[27]Res-Accide-10'!#REF!</definedName>
    <definedName name="mar">'[27]Res-Accide-10'!#REF!</definedName>
    <definedName name="Marco_en_angulo" localSheetId="6">#REF!</definedName>
    <definedName name="Marco_en_angulo" localSheetId="7">#REF!</definedName>
    <definedName name="Marco_en_angulo">#REF!</definedName>
    <definedName name="Marco_lámina_cal_18_P_2" localSheetId="6">#REF!</definedName>
    <definedName name="Marco_lámina_cal_18_P_2" localSheetId="7">#REF!</definedName>
    <definedName name="Marco_lámina_cal_18_P_2">#REF!</definedName>
    <definedName name="Marco_lámina_cal_18_P_3" localSheetId="6">#REF!</definedName>
    <definedName name="Marco_lámina_cal_18_P_3" localSheetId="7">#REF!</definedName>
    <definedName name="Marco_lámina_cal_18_P_3">#REF!</definedName>
    <definedName name="Marco_lámina_cal_18_P_5" localSheetId="6">#REF!</definedName>
    <definedName name="Marco_lámina_cal_18_P_5" localSheetId="7">#REF!</definedName>
    <definedName name="Marco_lámina_cal_18_P_5">#REF!</definedName>
    <definedName name="Marco_mad.ventana_similar" localSheetId="6">#REF!</definedName>
    <definedName name="Marco_mad.ventana_similar" localSheetId="7">#REF!</definedName>
    <definedName name="Marco_mad.ventana_similar">#REF!</definedName>
    <definedName name="Marmol_Gris_Perla_L.e__25" localSheetId="6">#REF!</definedName>
    <definedName name="Marmol_Gris_Perla_L.e__25" localSheetId="7">#REF!</definedName>
    <definedName name="Marmol_Gris_Perla_L.e__25">#REF!</definedName>
    <definedName name="Marmol_Gris_Perla_L.e__30" localSheetId="6">#REF!</definedName>
    <definedName name="Marmol_Gris_Perla_L.e__30" localSheetId="7">#REF!</definedName>
    <definedName name="Marmol_Gris_Perla_L.e__30">#REF!</definedName>
    <definedName name="Marmol_Gris_Perla_L.e__40" localSheetId="6">#REF!</definedName>
    <definedName name="Marmol_Gris_Perla_L.e__40" localSheetId="7">#REF!</definedName>
    <definedName name="Marmol_Gris_Perla_L.e__40">#REF!</definedName>
    <definedName name="Marmol_Gris_Perla_L.e__50" localSheetId="6">#REF!</definedName>
    <definedName name="Marmol_Gris_Perla_L.e__50" localSheetId="7">#REF!</definedName>
    <definedName name="Marmol_Gris_Perla_L.e__50">#REF!</definedName>
    <definedName name="Marmol_Gris_Perla_L.e__80" localSheetId="6">#REF!</definedName>
    <definedName name="Marmol_Gris_Perla_L.e__80" localSheetId="7">#REF!</definedName>
    <definedName name="Marmol_Gris_Perla_L.e__80">#REF!</definedName>
    <definedName name="Mármol_negro_azabache" localSheetId="6">#REF!</definedName>
    <definedName name="Mármol_negro_azabache" localSheetId="7">#REF!</definedName>
    <definedName name="Mármol_negro_azabache">#REF!</definedName>
    <definedName name="Mármol_Travertino" localSheetId="6">#REF!</definedName>
    <definedName name="Mármol_Travertino" localSheetId="7">#REF!</definedName>
    <definedName name="Mármol_Travertino">#REF!</definedName>
    <definedName name="Marmolina" localSheetId="6">#REF!</definedName>
    <definedName name="Marmolina" localSheetId="7">#REF!</definedName>
    <definedName name="Marmolina">#REF!</definedName>
    <definedName name="Marquesina_en_Lámina" localSheetId="6">#REF!</definedName>
    <definedName name="Marquesina_en_Lámina" localSheetId="7">#REF!</definedName>
    <definedName name="Marquesina_en_Lámina">#REF!</definedName>
    <definedName name="masor" hidden="1">{"via1",#N/A,TRUE,"general";"via2",#N/A,TRUE,"general";"via3",#N/A,TRUE,"general"}</definedName>
    <definedName name="MAT" localSheetId="6">#REF!</definedName>
    <definedName name="MAT" localSheetId="7">#REF!</definedName>
    <definedName name="MAT" localSheetId="0">#REF!</definedName>
    <definedName name="MAT" localSheetId="4">#REF!</definedName>
    <definedName name="MAT">#REF!</definedName>
    <definedName name="Mat_p__concreto_1_3_4_ArLP_Tr" localSheetId="6">#REF!</definedName>
    <definedName name="Mat_p__concreto_1_3_4_ArLP_Tr" localSheetId="7">#REF!</definedName>
    <definedName name="Mat_p__concreto_1_3_4_ArLP_Tr">#REF!</definedName>
    <definedName name="mate">[46]MATERIALES!$A:$IV</definedName>
    <definedName name="Materas_arcilla_.40_h_.50" localSheetId="6">#REF!</definedName>
    <definedName name="Materas_arcilla_.40_h_.50" localSheetId="7">#REF!</definedName>
    <definedName name="Materas_arcilla_.40_h_.50">#REF!</definedName>
    <definedName name="Material_seleccionado" localSheetId="6">#REF!</definedName>
    <definedName name="Material_seleccionado" localSheetId="7">#REF!</definedName>
    <definedName name="Material_seleccionado">#REF!</definedName>
    <definedName name="MATRIZRICS">'[64]RICS NUEVA HOJA DIARIA'!$A$1:$AB$42</definedName>
    <definedName name="MAX">[65]INDICE!$A:$IV</definedName>
    <definedName name="mdd" hidden="1">{"via1",#N/A,TRUE,"general";"via2",#N/A,TRUE,"general";"via3",#N/A,TRUE,"general"}</definedName>
    <definedName name="meg" hidden="1">{"TAB1",#N/A,TRUE,"GENERAL";"TAB2",#N/A,TRUE,"GENERAL";"TAB3",#N/A,TRUE,"GENERAL";"TAB4",#N/A,TRUE,"GENERAL";"TAB5",#N/A,TRUE,"GENERAL"}</definedName>
    <definedName name="Merulex_N_Env_16K" localSheetId="6">#REF!</definedName>
    <definedName name="Merulex_N_Env_16K" localSheetId="7">#REF!</definedName>
    <definedName name="Merulex_N_Env_16K">#REF!</definedName>
    <definedName name="MES">[10]PRESUPUESTO!$C$13</definedName>
    <definedName name="MESES" localSheetId="6">#REF!</definedName>
    <definedName name="MESES" localSheetId="7">#REF!</definedName>
    <definedName name="MESES">#REF!</definedName>
    <definedName name="Mezcl._Lavam._Grival71504" localSheetId="6">#REF!</definedName>
    <definedName name="Mezcl._Lavam._Grival71504" localSheetId="7">#REF!</definedName>
    <definedName name="Mezcl._Lavam._Grival71504">#REF!</definedName>
    <definedName name="Mezcla_granito_No_2" localSheetId="6">#REF!</definedName>
    <definedName name="Mezcla_granito_No_2" localSheetId="7">#REF!</definedName>
    <definedName name="Mezcla_granito_No_2">#REF!</definedName>
    <definedName name="Mezcla_granito_No_3" localSheetId="6">#REF!</definedName>
    <definedName name="Mezcla_granito_No_3" localSheetId="7">#REF!</definedName>
    <definedName name="Mezcla_granito_No_3">#REF!</definedName>
    <definedName name="mf" localSheetId="6">#REF!</definedName>
    <definedName name="mf" localSheetId="7">#REF!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 localSheetId="6">#REF!</definedName>
    <definedName name="mhg" localSheetId="7">#REF!</definedName>
    <definedName name="mhg">#REF!</definedName>
    <definedName name="mht" localSheetId="6">#REF!</definedName>
    <definedName name="mht" localSheetId="7">#REF!</definedName>
    <definedName name="mht">#REF!</definedName>
    <definedName name="mhy" localSheetId="6">#REF!</definedName>
    <definedName name="mhy" localSheetId="7">#REF!</definedName>
    <definedName name="mhy">#REF!</definedName>
    <definedName name="milesima" localSheetId="6">[38]Hoja1!#REF!</definedName>
    <definedName name="milesima" localSheetId="7">[38]Hoja1!#REF!</definedName>
    <definedName name="milesima">[38]Hoja1!#REF!</definedName>
    <definedName name="Mineral_color" localSheetId="6">#REF!</definedName>
    <definedName name="Mineral_color" localSheetId="7">#REF!</definedName>
    <definedName name="Mineral_color">#REF!</definedName>
    <definedName name="MIO">[43]INDICE!$A:$IV</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6">#REF!</definedName>
    <definedName name="mju" localSheetId="7">#REF!</definedName>
    <definedName name="mju">#REF!</definedName>
    <definedName name="mkljlk" localSheetId="6">#REF!</definedName>
    <definedName name="mkljlk" localSheetId="7">#REF!</definedName>
    <definedName name="mkljlk">#REF!</definedName>
    <definedName name="mku" localSheetId="6">#REF!</definedName>
    <definedName name="mku" localSheetId="7">#REF!</definedName>
    <definedName name="mku">#REF!</definedName>
    <definedName name="mm" localSheetId="6">#REF!</definedName>
    <definedName name="mm" localSheetId="7">#REF!</definedName>
    <definedName name="mm">#REF!</definedName>
    <definedName name="mmjmjh" hidden="1">{"TAB1",#N/A,TRUE,"GENERAL";"TAB2",#N/A,TRUE,"GENERAL";"TAB3",#N/A,TRUE,"GENERAL";"TAB4",#N/A,TRUE,"GENERAL";"TAB5",#N/A,TRUE,"GENERAL"}</definedName>
    <definedName name="mmm" localSheetId="6">#REF!</definedName>
    <definedName name="mmm" localSheetId="7">#REF!</definedName>
    <definedName name="mmm" localSheetId="4" hidden="1">{"TAB1",#N/A,TRUE,"GENERAL";"TAB2",#N/A,TRUE,"GENERAL";"TAB3",#N/A,TRUE,"GENERAL";"TAB4",#N/A,TRUE,"GENERAL";"TAB5",#N/A,TRUE,"GENERAL"}</definedName>
    <definedName name="mmm">#REF!</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rtero_1_2" localSheetId="6">#REF!</definedName>
    <definedName name="Mortero_1_2" localSheetId="7">#REF!</definedName>
    <definedName name="Mortero_1_2">#REF!</definedName>
    <definedName name="Mortero_1_3" localSheetId="6">#REF!</definedName>
    <definedName name="Mortero_1_3" localSheetId="7">#REF!</definedName>
    <definedName name="Mortero_1_3">#REF!</definedName>
    <definedName name="Mortero_1_3_Impermeab." localSheetId="6">#REF!</definedName>
    <definedName name="Mortero_1_3_Impermeab." localSheetId="7">#REF!</definedName>
    <definedName name="Mortero_1_3_Impermeab.">#REF!</definedName>
    <definedName name="Mortero_1_4" localSheetId="6">#REF!</definedName>
    <definedName name="Mortero_1_4" localSheetId="7">#REF!</definedName>
    <definedName name="Mortero_1_4">#REF!</definedName>
    <definedName name="Mortero_1_4_Pañete" localSheetId="6">#REF!</definedName>
    <definedName name="Mortero_1_4_Pañete" localSheetId="7">#REF!</definedName>
    <definedName name="Mortero_1_4_Pañete">#REF!</definedName>
    <definedName name="Mortero_1_4_Pañete_Imp." localSheetId="6">#REF!</definedName>
    <definedName name="Mortero_1_4_Pañete_Imp." localSheetId="7">#REF!</definedName>
    <definedName name="Mortero_1_4_Pañete_Imp.">#REF!</definedName>
    <definedName name="Mortero_1_5" localSheetId="6">#REF!</definedName>
    <definedName name="Mortero_1_5" localSheetId="7">#REF!</definedName>
    <definedName name="Mortero_1_5">#REF!</definedName>
    <definedName name="mr" localSheetId="6">#REF!</definedName>
    <definedName name="mr" localSheetId="7">#REF!</definedName>
    <definedName name="mr">#REF!</definedName>
    <definedName name="Mueb._recep_s_._especif" localSheetId="6">#REF!</definedName>
    <definedName name="Mueb._recep_s_._especif" localSheetId="7">#REF!</definedName>
    <definedName name="Mueb._recep_s_._especif">#REF!</definedName>
    <definedName name="Mueble_alto_cocina" localSheetId="6">#REF!</definedName>
    <definedName name="Mueble_alto_cocina" localSheetId="7">#REF!</definedName>
    <definedName name="Mueble_alto_cocina">#REF!</definedName>
    <definedName name="Mueble_alto_s__especif" localSheetId="6">#REF!</definedName>
    <definedName name="Mueble_alto_s__especif" localSheetId="7">#REF!</definedName>
    <definedName name="Mueble_alto_s__especif">#REF!</definedName>
    <definedName name="Mueble_bajo_s__especif." localSheetId="6">#REF!</definedName>
    <definedName name="Mueble_bajo_s__especif." localSheetId="7">#REF!</definedName>
    <definedName name="Mueble_bajo_s__especif.">#REF!</definedName>
    <definedName name="Mueble_M_6__en_obra" localSheetId="6">#REF!</definedName>
    <definedName name="Mueble_M_6__en_obra" localSheetId="7">#REF!</definedName>
    <definedName name="Mueble_M_6__en_obra">#REF!</definedName>
    <definedName name="Mueble_M_7__en_obra" localSheetId="6">#REF!</definedName>
    <definedName name="Mueble_M_7__en_obra" localSheetId="7">#REF!</definedName>
    <definedName name="Mueble_M_7__en_obra">#REF!</definedName>
    <definedName name="Mueble_M4__en_obra" localSheetId="6">#REF!</definedName>
    <definedName name="Mueble_M4__en_obra" localSheetId="7">#REF!</definedName>
    <definedName name="Mueble_M4__en_obra">#REF!</definedName>
    <definedName name="Mueble_M5__en_obra" localSheetId="6">#REF!</definedName>
    <definedName name="Mueble_M5__en_obra" localSheetId="7">#REF!</definedName>
    <definedName name="Mueble_M5__en_obra">#REF!</definedName>
    <definedName name="Mueble_mad.aseo_s__espec." localSheetId="6">#REF!</definedName>
    <definedName name="Mueble_mad.aseo_s__espec." localSheetId="7">#REF!</definedName>
    <definedName name="Mueble_mad.aseo_s__espec.">#REF!</definedName>
    <definedName name="Mueble_madera_para_M1" localSheetId="6">#REF!</definedName>
    <definedName name="Mueble_madera_para_M1" localSheetId="7">#REF!</definedName>
    <definedName name="Mueble_madera_para_M1">#REF!</definedName>
    <definedName name="Mueble_piso_cocina" localSheetId="6">#REF!</definedName>
    <definedName name="Mueble_piso_cocina" localSheetId="7">#REF!</definedName>
    <definedName name="Mueble_piso_cocina">#REF!</definedName>
    <definedName name="n" hidden="1">{"via1",#N/A,TRUE,"general";"via2",#N/A,TRUE,"general";"via3",#N/A,TRUE,"general"}</definedName>
    <definedName name="nb" localSheetId="6">#REF!</definedName>
    <definedName name="nb" localSheetId="7">#REF!</definedName>
    <definedName name="nb">#REF!</definedName>
    <definedName name="nbv" localSheetId="6">#REF!</definedName>
    <definedName name="nbv" localSheetId="7">#REF!</definedName>
    <definedName name="nbv">#REF!</definedName>
    <definedName name="nbvnv" hidden="1">{"via1",#N/A,TRUE,"general";"via2",#N/A,TRUE,"general";"via3",#N/A,TRUE,"general"}</definedName>
    <definedName name="NCRITCUMPLE" localSheetId="6">#REF!</definedName>
    <definedName name="NCRITCUMPLE" localSheetId="7">#REF!</definedName>
    <definedName name="NCRITCUMPLE">#REF!</definedName>
    <definedName name="NDHS" hidden="1">{"TAB1",#N/A,TRUE,"GENERAL";"TAB2",#N/A,TRUE,"GENERAL";"TAB3",#N/A,TRUE,"GENERAL";"TAB4",#N/A,TRUE,"GENERAL";"TAB5",#N/A,TRUE,"GENERAL"}</definedName>
    <definedName name="nece.cab" localSheetId="6">#REF!</definedName>
    <definedName name="nece.cab" localSheetId="7">#REF!</definedName>
    <definedName name="nece.cab">#REF!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G" localSheetId="6">#REF!</definedName>
    <definedName name="NHG" localSheetId="7">#REF!</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ple_galvan_1_2__L_0_5" localSheetId="6">#REF!</definedName>
    <definedName name="Niple_galvan_1_2__L_0_5" localSheetId="7">#REF!</definedName>
    <definedName name="Niple_galvan_1_2__L_0_5">#REF!</definedName>
    <definedName name="Niple_galvanizados" localSheetId="6">#REF!</definedName>
    <definedName name="Niple_galvanizados" localSheetId="7">#REF!</definedName>
    <definedName name="Niple_galvanizados">#REF!</definedName>
    <definedName name="NIVEL" localSheetId="6">#REF!</definedName>
    <definedName name="NIVEL" localSheetId="7">#REF!</definedName>
    <definedName name="NIVEL">#REF!</definedName>
    <definedName name="NIVEL_ACADEMICO" localSheetId="6">#REF!</definedName>
    <definedName name="NIVEL_ACADEMICO" localSheetId="7">#REF!</definedName>
    <definedName name="NIVEL_ACADEMICO">#REF!</definedName>
    <definedName name="NIVEL_PROFESIONAL" localSheetId="6">#REF!</definedName>
    <definedName name="NIVEL_PROFESIONAL" localSheetId="7">#REF!</definedName>
    <definedName name="NIVEL_PROFESIONAL">#REF!</definedName>
    <definedName name="NIVELACADEMICO">[15]DEPENDENCIAS!$E$2:$E$5</definedName>
    <definedName name="NJH" localSheetId="6">#REF!</definedName>
    <definedName name="NJH" localSheetId="7">#REF!</definedName>
    <definedName name="NJH">#REF!</definedName>
    <definedName name="nm" localSheetId="6">#REF!</definedName>
    <definedName name="nm" localSheetId="7">#REF!</definedName>
    <definedName name="NM" localSheetId="0">#REF!</definedName>
    <definedName name="nm">#REF!</definedName>
    <definedName name="nmmmm" hidden="1">{"via1",#N/A,TRUE,"general";"via2",#N/A,TRUE,"general";"via3",#N/A,TRUE,"general"}</definedName>
    <definedName name="NN" localSheetId="4" hidden="1">{"TAB1",#N/A,TRUE,"GENERAL";"TAB2",#N/A,TRUE,"GENERAL";"TAB3",#N/A,TRUE,"GENERAL";"TAB4",#N/A,TRUE,"GENERAL";"TAB5",#N/A,TRUE,"GENERAL"}</definedName>
    <definedName name="NN">[66]DEPENDENCIAS!$E$2:$E$7</definedName>
    <definedName name="nndng" hidden="1">{"TAB1",#N/A,TRUE,"GENERAL";"TAB2",#N/A,TRUE,"GENERAL";"TAB3",#N/A,TRUE,"GENERAL";"TAB4",#N/A,TRUE,"GENERAL";"TAB5",#N/A,TRUE,"GENERAL"}</definedName>
    <definedName name="NNN" localSheetId="6">[1]!absc</definedName>
    <definedName name="NNN" localSheetId="7">[1]!absc</definedName>
    <definedName name="nnn" localSheetId="4" hidden="1">{"TAB1",#N/A,TRUE,"GENERAL";"TAB2",#N/A,TRUE,"GENERAL";"TAB3",#N/A,TRUE,"GENERAL";"TAB4",#N/A,TRUE,"GENERAL";"TAB5",#N/A,TRUE,"GENERAL"}</definedName>
    <definedName name="NNN">[1]!absc</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 localSheetId="4">[0]!ERR</definedName>
    <definedName name="NO">[0]!ERR</definedName>
    <definedName name="NOMBRE" localSheetId="6">#REF!</definedName>
    <definedName name="NOMBRE" localSheetId="7">#REF!</definedName>
    <definedName name="NOMBRE" localSheetId="0">#REF!</definedName>
    <definedName name="NOMBRE" localSheetId="4">#REF!</definedName>
    <definedName name="NOMBRE">#REF!</definedName>
    <definedName name="NombreEquipos">EQUIPOS!$A$3:$A$74</definedName>
    <definedName name="NombreManoDeObra">'MANO DE OBRA '!$A$3:$A$11</definedName>
    <definedName name="NombreMateriales">MATERIALES!$A$3:$A$59</definedName>
    <definedName name="nr" localSheetId="6">#REF!</definedName>
    <definedName name="nr" localSheetId="7">#REF!</definedName>
    <definedName name="nr">#REF!</definedName>
    <definedName name="nt" localSheetId="6">#REF!</definedName>
    <definedName name="nt" localSheetId="7">#REF!</definedName>
    <definedName name="nt">#REF!</definedName>
    <definedName name="NUEVO" localSheetId="6">#REF!</definedName>
    <definedName name="NUEVO" localSheetId="7">#REF!</definedName>
    <definedName name="NUEVO">#REF!</definedName>
    <definedName name="Num_Pmt_Per_Year" localSheetId="6">#REF!</definedName>
    <definedName name="Num_Pmt_Per_Year" localSheetId="7">#REF!</definedName>
    <definedName name="Num_Pmt_Per_Year">#REF!</definedName>
    <definedName name="Number_of_Payments" localSheetId="6">MATCH(0.01,'310.1'!End_Bal,-1)+1</definedName>
    <definedName name="Number_of_Payments" localSheetId="7">MATCH(0.01,'311.1'!End_Bal,-1)+1</definedName>
    <definedName name="Number_of_Payments">MATCH(0.01,End_Bal,-1)+1</definedName>
    <definedName name="NUMMOD">[28]REQUISITOS!$B$14</definedName>
    <definedName name="NUMPRO">[67]CO!$F$10</definedName>
    <definedName name="numproceso">[16]INTRO!$B$6</definedName>
    <definedName name="nxn" hidden="1">{"via1",#N/A,TRUE,"general";"via2",#N/A,TRUE,"general";"via3",#N/A,TRUE,"general"}</definedName>
    <definedName name="ñl" localSheetId="6">#REF!</definedName>
    <definedName name="ñl" localSheetId="7">#REF!</definedName>
    <definedName name="ñl">#REF!</definedName>
    <definedName name="ññ" localSheetId="6">#REF!</definedName>
    <definedName name="ññ" localSheetId="7">#REF!</definedName>
    <definedName name="ññ">#REF!</definedName>
    <definedName name="ñok" localSheetId="6">#REF!</definedName>
    <definedName name="ñok" localSheetId="7">#REF!</definedName>
    <definedName name="ñok">#REF!</definedName>
    <definedName name="ñp" localSheetId="6">#REF!</definedName>
    <definedName name="ñp" localSheetId="7">#REF!</definedName>
    <definedName name="ñp">#REF!</definedName>
    <definedName name="ñpñpñ" hidden="1">{"via1",#N/A,TRUE,"general";"via2",#N/A,TRUE,"general";"via3",#N/A,TRUE,"general"}</definedName>
    <definedName name="ñpo" localSheetId="6">#REF!</definedName>
    <definedName name="ñpo" localSheetId="7">#REF!</definedName>
    <definedName name="ñpo">#REF!</definedName>
    <definedName name="O" localSheetId="6">#REF!</definedName>
    <definedName name="O" localSheetId="7">#REF!</definedName>
    <definedName name="O">#REF!</definedName>
    <definedName name="º1" localSheetId="6">#REF!</definedName>
    <definedName name="º1" localSheetId="7">#REF!</definedName>
    <definedName name="º1">#REF!</definedName>
    <definedName name="o9o9" hidden="1">{"via1",#N/A,TRUE,"general";"via2",#N/A,TRUE,"general";"via3",#N/A,TRUE,"general"}</definedName>
    <definedName name="OBJ">[10]PRESUPUESTO!$C$10</definedName>
    <definedName name="Objeto">'[41]Datos básicos'!$B$4</definedName>
    <definedName name="objproceso">[16]INTRO!$B$7</definedName>
    <definedName name="Obra" localSheetId="6">#REF!</definedName>
    <definedName name="Obra" localSheetId="7">#REF!</definedName>
    <definedName name="Obra" localSheetId="0">#REF!</definedName>
    <definedName name="Obra" localSheetId="4">#REF!</definedName>
    <definedName name="Obra">#REF!</definedName>
    <definedName name="OCIFICINAS" localSheetId="6">#REF!</definedName>
    <definedName name="OCIFICINAS" localSheetId="7">#REF!</definedName>
    <definedName name="OCIFICINAS">#REF!</definedName>
    <definedName name="OF" localSheetId="6">#REF!</definedName>
    <definedName name="OF" localSheetId="7">#REF!</definedName>
    <definedName name="OF">#REF!</definedName>
    <definedName name="Oficial" localSheetId="6">#REF!</definedName>
    <definedName name="Oficial" localSheetId="7">#REF!</definedName>
    <definedName name="Oficial">#REF!</definedName>
    <definedName name="OFICINAS" localSheetId="6">#REF!</definedName>
    <definedName name="OFICINAS" localSheetId="7">#REF!</definedName>
    <definedName name="OFICINAS">#REF!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 localSheetId="6">#REF!</definedName>
    <definedName name="oo" localSheetId="7">#REF!</definedName>
    <definedName name="oo">#REF!</definedName>
    <definedName name="ooo" localSheetId="6">#REF!</definedName>
    <definedName name="ooo" localSheetId="7">#REF!</definedName>
    <definedName name="ooo" localSheetId="0">#REF!</definedName>
    <definedName name="ooo" localSheetId="4" hidden="1">{"via1",#N/A,TRUE,"general";"via2",#N/A,TRUE,"general";"via3",#N/A,TRUE,"general"}</definedName>
    <definedName name="ooo">#REF!</definedName>
    <definedName name="ooooiii" hidden="1">{"TAB1",#N/A,TRUE,"GENERAL";"TAB2",#N/A,TRUE,"GENERAL";"TAB3",#N/A,TRUE,"GENERAL";"TAB4",#N/A,TRUE,"GENERAL";"TAB5",#N/A,TRUE,"GENERAL"}</definedName>
    <definedName name="oooos" hidden="1">{"via1",#N/A,TRUE,"general";"via2",#N/A,TRUE,"general";"via3",#N/A,TRUE,"general"}</definedName>
    <definedName name="OP">'[17]Datos Generales'!$B$2</definedName>
    <definedName name="Orinal_blanco_Corona_884" localSheetId="6">#REF!</definedName>
    <definedName name="Orinal_blanco_Corona_884" localSheetId="7">#REF!</definedName>
    <definedName name="Orinal_blanco_Corona_884">#REF!</definedName>
    <definedName name="os" localSheetId="6">#REF!</definedName>
    <definedName name="os" localSheetId="7">#REF!</definedName>
    <definedName name="os">#REF!</definedName>
    <definedName name="OTR" localSheetId="6">[68]Otros!#REF!</definedName>
    <definedName name="OTR" localSheetId="7">[68]Otros!#REF!</definedName>
    <definedName name="OTR">[68]Otros!#REF!</definedName>
    <definedName name="OTRO">[46]OTROS!$A:$IV</definedName>
    <definedName name="otros">[47]otros!$A$6:$A$1235</definedName>
    <definedName name="OTRUP" localSheetId="6">#REF!</definedName>
    <definedName name="OTRUP" localSheetId="7">#REF!</definedName>
    <definedName name="OTRUP">#REF!</definedName>
    <definedName name="P" localSheetId="6">#REF!</definedName>
    <definedName name="P" localSheetId="7">#REF!</definedName>
    <definedName name="P">#REF!</definedName>
    <definedName name="p0p0" hidden="1">{"via1",#N/A,TRUE,"general";"via2",#N/A,TRUE,"general";"via3",#N/A,TRUE,"general"}</definedName>
    <definedName name="Pa_o_HILAR_con_latex" localSheetId="6">[38]BASE!#REF!</definedName>
    <definedName name="Pa_o_HILAR_con_latex" localSheetId="7">[38]BASE!#REF!</definedName>
    <definedName name="Pa_o_HILAR_con_latex">[38]BASE!#REF!</definedName>
    <definedName name="PAISCONTRATOS" localSheetId="6">#REF!</definedName>
    <definedName name="PAISCONTRATOS" localSheetId="7">#REF!</definedName>
    <definedName name="PAISCONTRATOS">#REF!</definedName>
    <definedName name="Papelera_metálica" localSheetId="6">#REF!</definedName>
    <definedName name="Papelera_metálica" localSheetId="7">#REF!</definedName>
    <definedName name="Papelera_metálica">#REF!</definedName>
    <definedName name="Papelera_Royal_blanca" localSheetId="6">#REF!</definedName>
    <definedName name="Papelera_Royal_blanca" localSheetId="7">#REF!</definedName>
    <definedName name="Papelera_Royal_blanca">#REF!</definedName>
    <definedName name="Papelera_Royal_corona_624" localSheetId="6">#REF!</definedName>
    <definedName name="Papelera_Royal_corona_624" localSheetId="7">#REF!</definedName>
    <definedName name="Papelera_Royal_corona_624">#REF!</definedName>
    <definedName name="Partic_baño_seg._epecif" localSheetId="6">#REF!</definedName>
    <definedName name="Partic_baño_seg._epecif" localSheetId="7">#REF!</definedName>
    <definedName name="Partic_baño_seg._epecif">#REF!</definedName>
    <definedName name="Pasador_horizontal_P_wc" localSheetId="6">#REF!</definedName>
    <definedName name="Pasador_horizontal_P_wc" localSheetId="7">#REF!</definedName>
    <definedName name="Pasador_horizontal_P_wc">#REF!</definedName>
    <definedName name="Pasam_cedro_rojo_.05x15" localSheetId="6">#REF!</definedName>
    <definedName name="Pasam_cedro_rojo_.05x15" localSheetId="7">#REF!</definedName>
    <definedName name="Pasam_cedro_rojo_.05x15">#REF!</definedName>
    <definedName name="Pasamano_madera_conFMPTO4" localSheetId="6">#REF!</definedName>
    <definedName name="Pasamano_madera_conFMPTO4" localSheetId="7">#REF!</definedName>
    <definedName name="Pasamano_madera_conFMPTO4">#REF!</definedName>
    <definedName name="Pasamanos_en_madera" localSheetId="6">#REF!</definedName>
    <definedName name="Pasamanos_en_madera" localSheetId="7">#REF!</definedName>
    <definedName name="Pasamanos_en_madera">#REF!</definedName>
    <definedName name="Pasamuros_HG_Diam._3" localSheetId="6">#REF!</definedName>
    <definedName name="Pasamuros_HG_Diam._3" localSheetId="7">#REF!</definedName>
    <definedName name="Pasamuros_HG_Diam._3">#REF!</definedName>
    <definedName name="Pay_Date" localSheetId="6">#REF!</definedName>
    <definedName name="Pay_Date" localSheetId="7">#REF!</definedName>
    <definedName name="Pay_Date">#REF!</definedName>
    <definedName name="Pay_Num" localSheetId="6">#REF!</definedName>
    <definedName name="Pay_Num" localSheetId="7">#REF!</definedName>
    <definedName name="Pay_Num">#REF!</definedName>
    <definedName name="Payment_Date" localSheetId="6">DATE(YEAR('310.1'!Loan_Start),MONTH('310.1'!Loan_Start)+Payment_Number,DAY('310.1'!Loan_Start))</definedName>
    <definedName name="Payment_Date" localSheetId="7">DATE(YEAR('311.1'!Loan_Start),MONTH('311.1'!Loan_Start)+Payment_Number,DAY('311.1'!Loan_Start))</definedName>
    <definedName name="Payment_Date">DATE(YEAR(Loan_Start),MONTH(Loan_Start)+Payment_Number,DAY(Loan_Start))</definedName>
    <definedName name="PAZ" localSheetId="6">#REF!</definedName>
    <definedName name="PAZ" localSheetId="7">#REF!</definedName>
    <definedName name="PAZ">#REF!</definedName>
    <definedName name="Pedestal_piedra_h_0_30" localSheetId="6">[38]BASE!#REF!</definedName>
    <definedName name="Pedestal_piedra_h_0_30" localSheetId="7">[38]BASE!#REF!</definedName>
    <definedName name="Pedestal_piedra_h_0_30">[38]BASE!#REF!</definedName>
    <definedName name="Pegante_Colbón_Madera" localSheetId="6">#REF!</definedName>
    <definedName name="Pegante_Colbón_Madera" localSheetId="7">#REF!</definedName>
    <definedName name="Pegante_Colbón_Madera">#REF!</definedName>
    <definedName name="Pegante_piso_vinilo" localSheetId="6">#REF!</definedName>
    <definedName name="Pegante_piso_vinilo" localSheetId="7">#REF!</definedName>
    <definedName name="Pegante_piso_vinilo">#REF!</definedName>
    <definedName name="Pegante_tipo_boxer" localSheetId="6">#REF!</definedName>
    <definedName name="Pegante_tipo_boxer" localSheetId="7">#REF!</definedName>
    <definedName name="Pegante_tipo_boxer">#REF!</definedName>
    <definedName name="PEPE" localSheetId="4">[0]!ERR</definedName>
    <definedName name="PEPE">[0]!ERR</definedName>
    <definedName name="pererza" localSheetId="6">[38]Hoja1!#REF!</definedName>
    <definedName name="pererza" localSheetId="7">[38]Hoja1!#REF!</definedName>
    <definedName name="pererza">[38]Hoja1!#REF!</definedName>
    <definedName name="PERIODO">[69]CUMPLIMIENTO!$M$5</definedName>
    <definedName name="Permaply" localSheetId="6">#REF!</definedName>
    <definedName name="Permaply" localSheetId="7">#REF!</definedName>
    <definedName name="Permaply">#REF!</definedName>
    <definedName name="PERRD" localSheetId="6">#REF!</definedName>
    <definedName name="PERRD" localSheetId="7">#REF!</definedName>
    <definedName name="PERRD">#REF!</definedName>
    <definedName name="Persiana_vert_Fib_vidrio" localSheetId="6">#REF!</definedName>
    <definedName name="Persiana_vert_Fib_vidrio" localSheetId="7">#REF!</definedName>
    <definedName name="Persiana_vert_Fib_vidrio">#REF!</definedName>
    <definedName name="Pied.Enchape_col_re__275" localSheetId="6">[38]BASE!#REF!</definedName>
    <definedName name="Pied.Enchape_col_re__275" localSheetId="7">[38]BASE!#REF!</definedName>
    <definedName name="Pied.Enchape_col_re__275">[38]BASE!#REF!</definedName>
    <definedName name="Pied.Enchape_col_re__375" localSheetId="6">[38]BASE!#REF!</definedName>
    <definedName name="Pied.Enchape_col_re__375" localSheetId="7">[38]BASE!#REF!</definedName>
    <definedName name="Pied.Enchape_col_re__375">[38]BASE!#REF!</definedName>
    <definedName name="Piedra._Abus._15__45_1_0" localSheetId="6">[38]BASE!#REF!</definedName>
    <definedName name="Piedra._Abus._15__45_1_0" localSheetId="7">[38]BASE!#REF!</definedName>
    <definedName name="Piedra._Abus._15__45_1_0">[38]BASE!#REF!</definedName>
    <definedName name="Piedra_0_20_abusard." localSheetId="6">[38]BASE!#REF!</definedName>
    <definedName name="Piedra_0_20_abusard." localSheetId="7">[38]BASE!#REF!</definedName>
    <definedName name="Piedra_0_20_abusard.">[38]BASE!#REF!</definedName>
    <definedName name="Piedra_abus.__07__38_1_0" localSheetId="6">[38]BASE!#REF!</definedName>
    <definedName name="Piedra_abus.__07__38_1_0" localSheetId="7">[38]BASE!#REF!</definedName>
    <definedName name="Piedra_abus.__07__38_1_0">[38]BASE!#REF!</definedName>
    <definedName name="Piedra_abus._0_1_0_2" localSheetId="6">[38]BASE!#REF!</definedName>
    <definedName name="Piedra_abus._0_1_0_2" localSheetId="7">[38]BASE!#REF!</definedName>
    <definedName name="Piedra_abus._0_1_0_2">[38]BASE!#REF!</definedName>
    <definedName name="Piedra_carborund._No.120" localSheetId="6">[38]BASE!#REF!</definedName>
    <definedName name="Piedra_carborund._No.120" localSheetId="7">[38]BASE!#REF!</definedName>
    <definedName name="Piedra_carborund._No.120">[38]BASE!#REF!</definedName>
    <definedName name="Piedra_carborund._No.80" localSheetId="6">#REF!</definedName>
    <definedName name="Piedra_carborund._No.80" localSheetId="7">#REF!</definedName>
    <definedName name="Piedra_carborund._No.80">#REF!</definedName>
    <definedName name="Piedra_media_zonga" localSheetId="6">#REF!</definedName>
    <definedName name="Piedra_media_zonga" localSheetId="7">#REF!</definedName>
    <definedName name="Piedra_media_zonga">#REF!</definedName>
    <definedName name="Piedra_pulid__04__09_1_0" localSheetId="6">#REF!</definedName>
    <definedName name="Piedra_pulid__04__09_1_0" localSheetId="7">#REF!</definedName>
    <definedName name="Piedra_pulid__04__09_1_0">#REF!</definedName>
    <definedName name="Piedra_pulid__07__38_1_0" localSheetId="6">#REF!</definedName>
    <definedName name="Piedra_pulid__07__38_1_0" localSheetId="7">#REF!</definedName>
    <definedName name="Piedra_pulid__07__38_1_0">#REF!</definedName>
    <definedName name="Pintura_reflect._Alum." localSheetId="6">#REF!</definedName>
    <definedName name="Pintura_reflect._Alum." localSheetId="7">#REF!</definedName>
    <definedName name="Pintura_reflect._Alum.">#REF!</definedName>
    <definedName name="Pirlam_en_bronce" localSheetId="6">#REF!</definedName>
    <definedName name="Pirlam_en_bronce" localSheetId="7">#REF!</definedName>
    <definedName name="Pirlam_en_bronce">#REF!</definedName>
    <definedName name="Pirlán_cedro_.03_.15" localSheetId="6">#REF!</definedName>
    <definedName name="Pirlán_cedro_.03_.15" localSheetId="7">#REF!</definedName>
    <definedName name="Pirlán_cedro_.03_.15">#REF!</definedName>
    <definedName name="Piso_Vinilo_3mm." localSheetId="6">#REF!</definedName>
    <definedName name="Piso_Vinilo_3mm." localSheetId="7">#REF!</definedName>
    <definedName name="Piso_Vinilo_3mm.">#REF!</definedName>
    <definedName name="pk" localSheetId="6">#REF!</definedName>
    <definedName name="pk" localSheetId="7">#REF!</definedName>
    <definedName name="pk" localSheetId="0">#REF!</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ca_conc._muebles" localSheetId="6">#REF!</definedName>
    <definedName name="Placa_conc._muebles" localSheetId="7">#REF!</definedName>
    <definedName name="Placa_conc._muebles">#REF!</definedName>
    <definedName name="Placa_de_identificacion" localSheetId="6">#REF!</definedName>
    <definedName name="Placa_de_identificacion" localSheetId="7">#REF!</definedName>
    <definedName name="Placa_de_identificacion">#REF!</definedName>
    <definedName name="PLAD" hidden="1">{"TAB1",#N/A,TRUE,"GENERAL";"TAB2",#N/A,TRUE,"GENERAL";"TAB3",#N/A,TRUE,"GENERAL";"TAB4",#N/A,TRUE,"GENERAL";"TAB5",#N/A,TRUE,"GENERAL"}</definedName>
    <definedName name="Planchon_5_x_20" localSheetId="6">#REF!</definedName>
    <definedName name="Planchon_5_x_20" localSheetId="7">#REF!</definedName>
    <definedName name="Planchon_5_x_20">#REF!</definedName>
    <definedName name="Plaqueta_senalizacion" localSheetId="6">#REF!</definedName>
    <definedName name="Plaqueta_senalizacion" localSheetId="7">#REF!</definedName>
    <definedName name="Plaqueta_senalizacion">#REF!</definedName>
    <definedName name="PlastocreteDM_Env_20Kg" localSheetId="6">#REF!</definedName>
    <definedName name="PlastocreteDM_Env_20Kg" localSheetId="7">#REF!</definedName>
    <definedName name="PlastocreteDM_Env_20Kg">#REF!</definedName>
    <definedName name="Platina_1_4__x_1_1_2" localSheetId="6">#REF!</definedName>
    <definedName name="Platina_1_4__x_1_1_2" localSheetId="7">#REF!</definedName>
    <definedName name="Platina_1_4__x_1_1_2">#REF!</definedName>
    <definedName name="Platina_3_8__x_1" localSheetId="6">#REF!</definedName>
    <definedName name="Platina_3_8__x_1" localSheetId="7">#REF!</definedName>
    <definedName name="Platina_3_8__x_1">#REF!</definedName>
    <definedName name="Platina_acero_1_4__2__alf" localSheetId="6">#REF!</definedName>
    <definedName name="Platina_acero_1_4__2__alf" localSheetId="7">#REF!</definedName>
    <definedName name="Platina_acero_1_4__2__alf">#REF!</definedName>
    <definedName name="Plato_matera_arcilla" localSheetId="6">#REF!</definedName>
    <definedName name="Plato_matera_arcilla" localSheetId="7">#REF!</definedName>
    <definedName name="Plato_matera_arcilla">#REF!</definedName>
    <definedName name="Plazo">[25]BASES!$E$27</definedName>
    <definedName name="PlazoAIU" localSheetId="6">#REF!</definedName>
    <definedName name="PlazoAIU" localSheetId="7">#REF!</definedName>
    <definedName name="PlazoAIU">#REF!</definedName>
    <definedName name="PLPLUNN" hidden="1">{"TAB1",#N/A,TRUE,"GENERAL";"TAB2",#N/A,TRUE,"GENERAL";"TAB3",#N/A,TRUE,"GENERAL";"TAB4",#N/A,TRUE,"GENERAL";"TAB5",#N/A,TRUE,"GENERAL"}</definedName>
    <definedName name="pñ" localSheetId="6">#REF!</definedName>
    <definedName name="pñ" localSheetId="7">#REF!</definedName>
    <definedName name="pñ">#REF!</definedName>
    <definedName name="po" localSheetId="6">#REF!</definedName>
    <definedName name="po" localSheetId="7">#REF!</definedName>
    <definedName name="po">#REF!</definedName>
    <definedName name="POCETAS" localSheetId="6">#REF!</definedName>
    <definedName name="POCETAS" localSheetId="7">#REF!</definedName>
    <definedName name="POCETAS">#REF!</definedName>
    <definedName name="poi" localSheetId="6">#REF!</definedName>
    <definedName name="poi" localSheetId="7">#REF!</definedName>
    <definedName name="poi">#REF!</definedName>
    <definedName name="POIUP" hidden="1">{"via1",#N/A,TRUE,"general";"via2",#N/A,TRUE,"general";"via3",#N/A,TRUE,"general"}</definedName>
    <definedName name="Polietileno_Ref._007" localSheetId="6">#REF!</definedName>
    <definedName name="Polietileno_Ref._007" localSheetId="7">#REF!</definedName>
    <definedName name="Polietileno_Ref._007">#REF!</definedName>
    <definedName name="Polisec_Pavco" localSheetId="6">#REF!</definedName>
    <definedName name="Polisec_Pavco" localSheetId="7">#REF!</definedName>
    <definedName name="Polisec_Pavco">#REF!</definedName>
    <definedName name="POM" localSheetId="6">#REF!</definedName>
    <definedName name="POM" localSheetId="7">#REF!</definedName>
    <definedName name="POM">#REF!</definedName>
    <definedName name="POO" localSheetId="6">#REF!</definedName>
    <definedName name="POO" localSheetId="7">#REF!</definedName>
    <definedName name="POO">#REF!</definedName>
    <definedName name="popop" hidden="1">{"via1",#N/A,TRUE,"general";"via2",#N/A,TRUE,"general";"via3",#N/A,TRUE,"general"}</definedName>
    <definedName name="popp" hidden="1">{"via1",#N/A,TRUE,"general";"via2",#N/A,TRUE,"general";"via3",#N/A,TRUE,"general"}</definedName>
    <definedName name="popu" localSheetId="6">#REF!</definedName>
    <definedName name="popu" localSheetId="7">#REF!</definedName>
    <definedName name="popu">#REF!</definedName>
    <definedName name="popvds" hidden="1">{"TAB1",#N/A,TRUE,"GENERAL";"TAB2",#N/A,TRUE,"GENERAL";"TAB3",#N/A,TRUE,"GENERAL";"TAB4",#N/A,TRUE,"GENERAL";"TAB5",#N/A,TRUE,"GENERAL"}</definedName>
    <definedName name="Por.Corona20_5_20_5G.perla" localSheetId="6">#REF!</definedName>
    <definedName name="Por.Corona20_5_20_5G.perla" localSheetId="7">#REF!</definedName>
    <definedName name="Por.Corona20_5_20_5G.perla">#REF!</definedName>
    <definedName name="porc" localSheetId="6">#REF!</definedName>
    <definedName name="porc" localSheetId="7">#REF!</definedName>
    <definedName name="porc">#REF!</definedName>
    <definedName name="Porc._Venecia_0.20x0.20" localSheetId="6">#REF!</definedName>
    <definedName name="Porc._Venecia_0.20x0.20" localSheetId="7">#REF!</definedName>
    <definedName name="Porc._Venecia_0.20x0.20">#REF!</definedName>
    <definedName name="PORCE">[26]BASES!$E$26</definedName>
    <definedName name="Porcelana_Corona20_5_20_5" localSheetId="6">#REF!</definedName>
    <definedName name="Porcelana_Corona20_5_20_5" localSheetId="7">#REF!</definedName>
    <definedName name="Porcelana_Corona20_5_20_5">#REF!</definedName>
    <definedName name="Porcelana_Esp._Cristanac" localSheetId="6">#REF!</definedName>
    <definedName name="Porcelana_Esp._Cristanac" localSheetId="7">#REF!</definedName>
    <definedName name="Porcelana_Esp._Cristanac">#REF!</definedName>
    <definedName name="Porcelana_Estancia_11x11" localSheetId="6">#REF!</definedName>
    <definedName name="Porcelana_Estancia_11x11" localSheetId="7">#REF!</definedName>
    <definedName name="Porcelana_Estancia_11x11">#REF!</definedName>
    <definedName name="PORIGEN">[70]LISTAS!$G$2:$G$3</definedName>
    <definedName name="PORPO" localSheetId="6">#REF!</definedName>
    <definedName name="PORPO" localSheetId="7">#REF!</definedName>
    <definedName name="PORPO">#REF!</definedName>
    <definedName name="PORPOM" localSheetId="6">#REF!</definedName>
    <definedName name="PORPOM" localSheetId="7">#REF!</definedName>
    <definedName name="PORPOM">#REF!</definedName>
    <definedName name="PORPREGRADO" localSheetId="6">#REF!</definedName>
    <definedName name="PORPREGRADO" localSheetId="7">#REF!</definedName>
    <definedName name="PORPREGRADO">#REF!</definedName>
    <definedName name="Portacandado_de_5" localSheetId="6">#REF!</definedName>
    <definedName name="Portacandado_de_5" localSheetId="7">#REF!</definedName>
    <definedName name="Portacandado_de_5">#REF!</definedName>
    <definedName name="POSMML" localSheetId="6">#REF!</definedName>
    <definedName name="POSMML" localSheetId="7">#REF!</definedName>
    <definedName name="POSMML">#REF!</definedName>
    <definedName name="POSTGRADOS">[66]DEPENDENCIAS!$F$2:$F$72</definedName>
    <definedName name="POSTPREGRADO" localSheetId="6">#REF!</definedName>
    <definedName name="POSTPREGRADO" localSheetId="7">#REF!</definedName>
    <definedName name="POSTPREGRADO">#REF!</definedName>
    <definedName name="pouig" hidden="1">{"via1",#N/A,TRUE,"general";"via2",#N/A,TRUE,"general";"via3",#N/A,TRUE,"general"}</definedName>
    <definedName name="Poyo_enchap.porcelana" localSheetId="6">#REF!</definedName>
    <definedName name="Poyo_enchap.porcelana" localSheetId="7">#REF!</definedName>
    <definedName name="Poyo_enchap.porcelana">#REF!</definedName>
    <definedName name="Poyo_mueble_aseo" localSheetId="6">#REF!</definedName>
    <definedName name="Poyo_mueble_aseo" localSheetId="7">#REF!</definedName>
    <definedName name="Poyo_mueble_aseo">#REF!</definedName>
    <definedName name="pp" localSheetId="6">#REF!</definedName>
    <definedName name="pp" localSheetId="7">#REF!</definedName>
    <definedName name="pp">#REF!</definedName>
    <definedName name="ppppp9" hidden="1">{"via1",#N/A,TRUE,"general";"via2",#N/A,TRUE,"general";"via3",#N/A,TRUE,"general"}</definedName>
    <definedName name="pppppd" hidden="1">{"TAB1",#N/A,TRUE,"GENERAL";"TAB2",#N/A,TRUE,"GENERAL";"TAB3",#N/A,TRUE,"GENERAL";"TAB4",#N/A,TRUE,"GENERAL";"TAB5",#N/A,TRUE,"GENERAL"}</definedName>
    <definedName name="PPREST" localSheetId="6">#REF!</definedName>
    <definedName name="PPREST" localSheetId="7">#REF!</definedName>
    <definedName name="PPREST">#REF!</definedName>
    <definedName name="pqroj" hidden="1">{"via1",#N/A,TRUE,"general";"via2",#N/A,TRUE,"general";"via3",#N/A,TRUE,"general"}</definedName>
    <definedName name="PRE" localSheetId="6">#REF!</definedName>
    <definedName name="PRE" localSheetId="7">#REF!</definedName>
    <definedName name="PRE" localSheetId="0">#REF!</definedName>
    <definedName name="PRE" localSheetId="4">#REF!</definedName>
    <definedName name="PRE">#REF!</definedName>
    <definedName name="PRECIO" localSheetId="6">#REF!</definedName>
    <definedName name="PRECIO" localSheetId="7">#REF!</definedName>
    <definedName name="PRECIO">#REF!</definedName>
    <definedName name="precios" localSheetId="6">#REF!</definedName>
    <definedName name="precios" localSheetId="7">#REF!</definedName>
    <definedName name="precios">#REF!</definedName>
    <definedName name="PREPARACIO" localSheetId="6">#REF!</definedName>
    <definedName name="PREPARACIO" localSheetId="7">#REF!</definedName>
    <definedName name="PREPARACIO">#REF!</definedName>
    <definedName name="preparacion">[14]DEPENDENCIAS!$E$2:$E$5</definedName>
    <definedName name="PREPARACION_POSTGRADUADA" localSheetId="6">#REF!</definedName>
    <definedName name="PREPARACION_POSTGRADUADA" localSheetId="7">#REF!</definedName>
    <definedName name="PREPARACION_POSTGRADUADA">#REF!</definedName>
    <definedName name="PREST" localSheetId="6">#REF!</definedName>
    <definedName name="PREST" localSheetId="7">#REF!</definedName>
    <definedName name="PREST">#REF!</definedName>
    <definedName name="PRIMCEL" localSheetId="6">#REF!</definedName>
    <definedName name="PRIMCEL" localSheetId="7">#REF!</definedName>
    <definedName name="PRIMCEL">#REF!</definedName>
    <definedName name="PRIMER" hidden="1">{"via1",#N/A,TRUE,"general";"via2",#N/A,TRUE,"general";"via3",#N/A,TRUE,"general"}</definedName>
    <definedName name="PRIMERO" localSheetId="6">#REF!</definedName>
    <definedName name="PRIMERO" localSheetId="7">#REF!</definedName>
    <definedName name="PRIMERO">#REF!</definedName>
    <definedName name="PRIMET" hidden="1">{"TAB1",#N/A,TRUE,"GENERAL";"TAB2",#N/A,TRUE,"GENERAL";"TAB3",#N/A,TRUE,"GENERAL";"TAB4",#N/A,TRUE,"GENERAL";"TAB5",#N/A,TRUE,"GENERAL"}</definedName>
    <definedName name="Princ" localSheetId="6">#REF!</definedName>
    <definedName name="Princ" localSheetId="7">#REF!</definedName>
    <definedName name="Princ">#REF!</definedName>
    <definedName name="PRINT_AREA">#N/A</definedName>
    <definedName name="Print_Area_MI" localSheetId="6">#REF!</definedName>
    <definedName name="Print_Area_MI" localSheetId="7">#REF!</definedName>
    <definedName name="Print_Area_MI" localSheetId="0">#REF!</definedName>
    <definedName name="Print_Area_MI" localSheetId="4">#REF!</definedName>
    <definedName name="Print_Area_MI">#REF!</definedName>
    <definedName name="Print_Area_Reset" localSheetId="6">OFFSET('310.1'!Full_Print,0,0,[0]!Last_Row)</definedName>
    <definedName name="Print_Area_Reset" localSheetId="7">OFFSET('311.1'!Full_Print,0,0,[0]!Last_Row)</definedName>
    <definedName name="Print_Area_Reset">OFFSET(Full_Print,0,0,Last_Row)</definedName>
    <definedName name="PRINT_TITLES">#N/A</definedName>
    <definedName name="PRINT_TITLES_MI">#N/A</definedName>
    <definedName name="PROFESION" localSheetId="6">#REF!</definedName>
    <definedName name="PROFESION" localSheetId="7">#REF!</definedName>
    <definedName name="PROFESION">#REF!</definedName>
    <definedName name="PROFESIONES" localSheetId="6">#REF!</definedName>
    <definedName name="PROFESIONES" localSheetId="7">#REF!</definedName>
    <definedName name="PROFESIONES">#REF!</definedName>
    <definedName name="PrOfic">[25]BASES!$B$31</definedName>
    <definedName name="PROG" localSheetId="6" hidden="1">#REF!</definedName>
    <definedName name="PROG" localSheetId="7" hidden="1">#REF!</definedName>
    <definedName name="PROG" hidden="1">#REF!</definedName>
    <definedName name="programainv" localSheetId="4">[0]!ERR</definedName>
    <definedName name="programainv">[0]!ERR</definedName>
    <definedName name="Proponente" localSheetId="6">#REF!</definedName>
    <definedName name="Proponente" localSheetId="7">#REF!</definedName>
    <definedName name="Proponente" localSheetId="0">#REF!</definedName>
    <definedName name="Proponente" localSheetId="4">#REF!</definedName>
    <definedName name="Proponente">#REF!</definedName>
    <definedName name="prueba" localSheetId="6">[38]Hoja1!#REF!</definedName>
    <definedName name="prueba" localSheetId="7">[38]Hoja1!#REF!</definedName>
    <definedName name="PRUEBA" localSheetId="4">[21]!absc</definedName>
    <definedName name="prueba">[38]Hoja1!#REF!</definedName>
    <definedName name="prueba1" localSheetId="6">[21]!absc</definedName>
    <definedName name="prueba1" localSheetId="7">[21]!absc</definedName>
    <definedName name="prueba1">[21]!absc</definedName>
    <definedName name="PRUEBA2" localSheetId="6">#REF!</definedName>
    <definedName name="PRUEBA2" localSheetId="7">#REF!</definedName>
    <definedName name="PRUEBA2" localSheetId="0">#REF!</definedName>
    <definedName name="PRUEBA2" localSheetId="4">#REF!</definedName>
    <definedName name="PRUEBA2">#REF!</definedName>
    <definedName name="ps">'[7]Prestaciones Sociales'!$E$2</definedName>
    <definedName name="ptope" hidden="1">{"TAB1",#N/A,TRUE,"GENERAL";"TAB2",#N/A,TRUE,"GENERAL";"TAB3",#N/A,TRUE,"GENERAL";"TAB4",#N/A,TRUE,"GENERAL";"TAB5",#N/A,TRUE,"GENERAL"}</definedName>
    <definedName name="ptopes" hidden="1">{"via1",#N/A,TRUE,"general";"via2",#N/A,TRUE,"general";"via3",#N/A,TRUE,"general"}</definedName>
    <definedName name="Puerta_en_Al_P1__en_obra" localSheetId="6">#REF!</definedName>
    <definedName name="Puerta_en_Al_P1__en_obra" localSheetId="7">#REF!</definedName>
    <definedName name="Puerta_en_Al_P1__en_obra">#REF!</definedName>
    <definedName name="Puerta_en_Lám.P_4_en_obra" localSheetId="6">#REF!</definedName>
    <definedName name="Puerta_en_Lám.P_4_en_obra" localSheetId="7">#REF!</definedName>
    <definedName name="Puerta_en_Lám.P_4_en_obra">#REF!</definedName>
    <definedName name="Puerta_mad_segun_especif" localSheetId="6">#REF!</definedName>
    <definedName name="Puerta_mad_segun_especif" localSheetId="7">#REF!</definedName>
    <definedName name="Puerta_mad_segun_especif">#REF!</definedName>
    <definedName name="Puerta_madera_baja_a_0.80" localSheetId="6">#REF!</definedName>
    <definedName name="Puerta_madera_baja_a_0.80" localSheetId="7">#REF!</definedName>
    <definedName name="Puerta_madera_baja_a_0.80">#REF!</definedName>
    <definedName name="Puerta_P10_lam_cal_18" localSheetId="6">#REF!</definedName>
    <definedName name="Puerta_P10_lam_cal_18" localSheetId="7">#REF!</definedName>
    <definedName name="Puerta_P10_lam_cal_18">#REF!</definedName>
    <definedName name="Puerta_P2__en_obra" localSheetId="6">#REF!</definedName>
    <definedName name="Puerta_P2__en_obra" localSheetId="7">#REF!</definedName>
    <definedName name="Puerta_P2__en_obra">#REF!</definedName>
    <definedName name="Puerta_P3__en_obra" localSheetId="6">#REF!</definedName>
    <definedName name="Puerta_P3__en_obra" localSheetId="7">#REF!</definedName>
    <definedName name="Puerta_P3__en_obra">#REF!</definedName>
    <definedName name="Puerta_P4__en_obra" localSheetId="6">#REF!</definedName>
    <definedName name="Puerta_P4__en_obra" localSheetId="7">#REF!</definedName>
    <definedName name="Puerta_P4__en_obra">#REF!</definedName>
    <definedName name="Puerta_P7_lam_cal_18" localSheetId="6">#REF!</definedName>
    <definedName name="Puerta_P7_lam_cal_18" localSheetId="7">#REF!</definedName>
    <definedName name="Puerta_P7_lam_cal_18">#REF!</definedName>
    <definedName name="Puerta_P8_lam_cal_18" localSheetId="6">#REF!</definedName>
    <definedName name="Puerta_P8_lam_cal_18" localSheetId="7">#REF!</definedName>
    <definedName name="Puerta_P8_lam_cal_18">#REF!</definedName>
    <definedName name="Puerta_P9__en_obra" localSheetId="6">#REF!</definedName>
    <definedName name="Puerta_P9__en_obra" localSheetId="7">#REF!</definedName>
    <definedName name="Puerta_P9__en_obra">#REF!</definedName>
    <definedName name="Puesto_de_trab._interloc." localSheetId="6">#REF!</definedName>
    <definedName name="Puesto_de_trab._interloc." localSheetId="7">#REF!</definedName>
    <definedName name="Puesto_de_trab._interloc.">#REF!</definedName>
    <definedName name="Puntilla_1" localSheetId="6">#REF!</definedName>
    <definedName name="Puntilla_1" localSheetId="7">#REF!</definedName>
    <definedName name="Puntilla_1">#REF!</definedName>
    <definedName name="Puntilla_2_3" localSheetId="6">#REF!</definedName>
    <definedName name="Puntilla_2_3" localSheetId="7">#REF!</definedName>
    <definedName name="Puntilla_2_3">#REF!</definedName>
    <definedName name="Puntilla_sin_cabeza_1" localSheetId="6">#REF!</definedName>
    <definedName name="Puntilla_sin_cabeza_1" localSheetId="7">#REF!</definedName>
    <definedName name="Puntilla_sin_cabeza_1">#REF!</definedName>
    <definedName name="Punto_a_tierra" localSheetId="6">#REF!</definedName>
    <definedName name="Punto_a_tierra" localSheetId="7">#REF!</definedName>
    <definedName name="Punto_a_tierra">#REF!</definedName>
    <definedName name="q" localSheetId="6">#REF!</definedName>
    <definedName name="q" localSheetId="7">#REF!</definedName>
    <definedName name="Q" localSheetId="4">#REF!</definedName>
    <definedName name="q">#REF!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6">#REF!</definedName>
    <definedName name="qaz" localSheetId="7">#REF!</definedName>
    <definedName name="qaz">#REF!</definedName>
    <definedName name="QE" localSheetId="6">[48]TARIF2002!#REF!</definedName>
    <definedName name="QE" localSheetId="7">[48]TARIF2002!#REF!</definedName>
    <definedName name="QE">[48]TARIF2002!#REF!</definedName>
    <definedName name="QE_TE" localSheetId="6">[48]TARIF2002!#REF!</definedName>
    <definedName name="QE_TE" localSheetId="7">[48]TARIF2002!#REF!</definedName>
    <definedName name="QE_TE">[48]TARIF2002!#REF!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 localSheetId="6">[48]TARIF2002!#REF!</definedName>
    <definedName name="QI" localSheetId="7">[48]TARIF2002!#REF!</definedName>
    <definedName name="QI">[48]TARIF2002!#REF!</definedName>
    <definedName name="QI_TI" localSheetId="6">[48]TARIF2002!#REF!</definedName>
    <definedName name="QI_TI" localSheetId="7">[48]TARIF2002!#REF!</definedName>
    <definedName name="QI_TI">[48]TARIF2002!#REF!</definedName>
    <definedName name="QN" localSheetId="6">[48]TARIF2002!#REF!</definedName>
    <definedName name="QN" localSheetId="7">[48]TARIF2002!#REF!</definedName>
    <definedName name="QN">[48]TARIF2002!#REF!</definedName>
    <definedName name="QN_QI" localSheetId="6">[48]TARIF2002!#REF!</definedName>
    <definedName name="QN_QI" localSheetId="7">[48]TARIF2002!#REF!</definedName>
    <definedName name="QN_QI">[48]TARIF2002!#REF!</definedName>
    <definedName name="QNS" localSheetId="6">[71]TARIF2002!#REF!</definedName>
    <definedName name="QNS" localSheetId="7">[71]TARIF2002!#REF!</definedName>
    <definedName name="QNS">[71]TARIF2002!#REF!</definedName>
    <definedName name="qq" localSheetId="6">#REF!</definedName>
    <definedName name="qq" localSheetId="7">#REF!</definedName>
    <definedName name="qq">#REF!</definedName>
    <definedName name="QQQ" localSheetId="6">DATE(YEAR('310.1'!Loan_Start),MONTH('310.1'!Loan_Start)+Payment_Number,DAY('310.1'!Loan_Start))</definedName>
    <definedName name="QQQ" localSheetId="7">DATE(YEAR('311.1'!Loan_Start),MONTH('311.1'!Loan_Start)+Payment_Number,DAY('311.1'!Loan_Start))</definedName>
    <definedName name="QQQ">DATE(YEAR(Loan_Start),MONTH(Loan_Start)+Payment_Number,DAY(Loan_Start))</definedName>
    <definedName name="qqqqqw" hidden="1">{"via1",#N/A,TRUE,"general";"via2",#N/A,TRUE,"general";"via3",#N/A,TRUE,"general"}</definedName>
    <definedName name="qw" localSheetId="6">#REF!</definedName>
    <definedName name="qw" localSheetId="7">#REF!</definedName>
    <definedName name="qw" localSheetId="4" hidden="1">{"via1",#N/A,TRUE,"general";"via2",#N/A,TRUE,"general";"via3",#N/A,TRUE,"general"}</definedName>
    <definedName name="qw">#REF!</definedName>
    <definedName name="qwdas2" hidden="1">{"via1",#N/A,TRUE,"general";"via2",#N/A,TRUE,"general";"via3",#N/A,TRUE,"general"}</definedName>
    <definedName name="qweqe" hidden="1">{"TAB1",#N/A,TRUE,"GENERAL";"TAB2",#N/A,TRUE,"GENERAL";"TAB3",#N/A,TRUE,"GENERAL";"TAB4",#N/A,TRUE,"GENERAL";"TAB5",#N/A,TRUE,"GENERAL"}</definedName>
    <definedName name="QWERTY" localSheetId="4">[0]!ERR</definedName>
    <definedName name="QWERTY">[0]!ERR</definedName>
    <definedName name="qwqwqwj" hidden="1">{"TAB1",#N/A,TRUE,"GENERAL";"TAB2",#N/A,TRUE,"GENERAL";"TAB3",#N/A,TRUE,"GENERAL";"TAB4",#N/A,TRUE,"GENERAL";"TAB5",#N/A,TRUE,"GENERAL"}</definedName>
    <definedName name="radios" localSheetId="6">[5]Hoja2!#REF!</definedName>
    <definedName name="radios" localSheetId="7">[5]Hoja2!#REF!</definedName>
    <definedName name="radios">[5]Hoja2!#REF!</definedName>
    <definedName name="rds" localSheetId="6">#REF!</definedName>
    <definedName name="rds" localSheetId="7">#REF!</definedName>
    <definedName name="rds">#REF!</definedName>
    <definedName name="RE">#N/A</definedName>
    <definedName name="Recebo" localSheetId="6">#REF!</definedName>
    <definedName name="Recebo" localSheetId="7">#REF!</definedName>
    <definedName name="Recebo">#REF!</definedName>
    <definedName name="red" localSheetId="6">#REF!</definedName>
    <definedName name="red" localSheetId="7">#REF!</definedName>
    <definedName name="red">#REF!</definedName>
    <definedName name="Reducc._PVC_1__a_otros" localSheetId="6">#REF!</definedName>
    <definedName name="Reducc._PVC_1__a_otros" localSheetId="7">#REF!</definedName>
    <definedName name="Reducc._PVC_1__a_otros">#REF!</definedName>
    <definedName name="Reducc._PVC_1_1_2_a_otros" localSheetId="6">#REF!</definedName>
    <definedName name="Reducc._PVC_1_1_2_a_otros" localSheetId="7">#REF!</definedName>
    <definedName name="Reducc._PVC_1_1_2_a_otros">#REF!</definedName>
    <definedName name="Reducc._PVC_1_1_4_a_otros" localSheetId="6">#REF!</definedName>
    <definedName name="Reducc._PVC_1_1_4_a_otros" localSheetId="7">#REF!</definedName>
    <definedName name="Reducc._PVC_1_1_4_a_otros">#REF!</definedName>
    <definedName name="Reducc._PVC_2___a_otros" localSheetId="6">#REF!</definedName>
    <definedName name="Reducc._PVC_2___a_otros" localSheetId="7">#REF!</definedName>
    <definedName name="Reducc._PVC_2___a_otros">#REF!</definedName>
    <definedName name="Reducc._PVC_2_1_2_a_otros" localSheetId="6">#REF!</definedName>
    <definedName name="Reducc._PVC_2_1_2_a_otros" localSheetId="7">#REF!</definedName>
    <definedName name="Reducc._PVC_2_1_2_a_otros">#REF!</definedName>
    <definedName name="Reducc._PVC_3__a_otros" localSheetId="6">#REF!</definedName>
    <definedName name="Reducc._PVC_3__a_otros" localSheetId="7">#REF!</definedName>
    <definedName name="Reducc._PVC_3__a_otros">#REF!</definedName>
    <definedName name="Reducc._PVC_3_4" localSheetId="6">#REF!</definedName>
    <definedName name="Reducc._PVC_3_4" localSheetId="7">#REF!</definedName>
    <definedName name="Reducc._PVC_3_4">#REF!</definedName>
    <definedName name="RefAdquisición">[40]Parámetros!$H$3</definedName>
    <definedName name="RefCompañía">[40]Parámetros!$H$2</definedName>
    <definedName name="refEntidades">[40]Parámetros!$F$10:$H$12</definedName>
    <definedName name="Reflector_inyectalux" localSheetId="6">#REF!</definedName>
    <definedName name="Reflector_inyectalux" localSheetId="7">#REF!</definedName>
    <definedName name="Reflector_inyectalux">#REF!</definedName>
    <definedName name="refTipoOrdenes">[40]Parámetros!$B$10:$D$12</definedName>
    <definedName name="REG">'[61]Estado Resumen'!XFC1&gt;2.5</definedName>
    <definedName name="rege" hidden="1">{"TAB1",#N/A,TRUE,"GENERAL";"TAB2",#N/A,TRUE,"GENERAL";"TAB3",#N/A,TRUE,"GENERAL";"TAB4",#N/A,TRUE,"GENERAL";"TAB5",#N/A,TRUE,"GENERAL"}</definedName>
    <definedName name="regional">[31]CARRETERAS!$A$2</definedName>
    <definedName name="Registro_1_2" localSheetId="6">#REF!</definedName>
    <definedName name="Registro_1_2" localSheetId="7">#REF!</definedName>
    <definedName name="Registro_1_2">#REF!</definedName>
    <definedName name="Registro_2" localSheetId="6">#REF!</definedName>
    <definedName name="Registro_2" localSheetId="7">#REF!</definedName>
    <definedName name="Registro_2">#REF!</definedName>
    <definedName name="Registro_3_4" localSheetId="6">#REF!</definedName>
    <definedName name="Registro_3_4" localSheetId="7">#REF!</definedName>
    <definedName name="Registro_3_4">#REF!</definedName>
    <definedName name="Registro_Toyo_3_4_Ý_1" localSheetId="6">#REF!</definedName>
    <definedName name="Registro_Toyo_3_4_Ý_1" localSheetId="7">#REF!</definedName>
    <definedName name="Registro_Toyo_3_4_Ý_1">#REF!</definedName>
    <definedName name="Regleta_p_strip_Tel_10_pares" localSheetId="6">#REF!</definedName>
    <definedName name="Regleta_p_strip_Tel_10_pares" localSheetId="7">#REF!</definedName>
    <definedName name="Regleta_p_strip_Tel_10_pares">#REF!</definedName>
    <definedName name="regresd" hidden="1">{"TAB1",#N/A,TRUE,"GENERAL";"TAB2",#N/A,TRUE,"GENERAL";"TAB3",#N/A,TRUE,"GENERAL";"TAB4",#N/A,TRUE,"GENERAL";"TAB5",#N/A,TRUE,"GENERAL"}</definedName>
    <definedName name="Regristro_Red_White_1" localSheetId="6">#REF!</definedName>
    <definedName name="Regristro_Red_White_1" localSheetId="7">#REF!</definedName>
    <definedName name="Regristro_Red_White_1">#REF!</definedName>
    <definedName name="Regristro_Red_White_3_4" localSheetId="6">#REF!</definedName>
    <definedName name="Regristro_Red_White_3_4" localSheetId="7">#REF!</definedName>
    <definedName name="Regristro_Red_White_3_4">#REF!</definedName>
    <definedName name="regthio" hidden="1">{"TAB1",#N/A,TRUE,"GENERAL";"TAB2",#N/A,TRUE,"GENERAL";"TAB3",#N/A,TRUE,"GENERAL";"TAB4",#N/A,TRUE,"GENERAL";"TAB5",#N/A,TRUE,"GENERAL"}</definedName>
    <definedName name="REGULAR">'[62]ESTADO VÍA-CRIT.TECNICO'!XFC1&gt;2.5</definedName>
    <definedName name="REICIO" localSheetId="4">[0]!ERR</definedName>
    <definedName name="REICIO">[0]!ERR</definedName>
    <definedName name="reinicio" localSheetId="4">[0]!ERR</definedName>
    <definedName name="reinicio">[0]!ERR</definedName>
    <definedName name="REJHE" hidden="1">{"via1",#N/A,TRUE,"general";"via2",#N/A,TRUE,"general";"via3",#N/A,TRUE,"general"}</definedName>
    <definedName name="Rejilla_3__con_sosco" localSheetId="6">#REF!</definedName>
    <definedName name="Rejilla_3__con_sosco" localSheetId="7">#REF!</definedName>
    <definedName name="Rejilla_3__con_sosco">#REF!</definedName>
    <definedName name="Rejilla_Bronce_0_15_1_0_m" localSheetId="6">#REF!</definedName>
    <definedName name="Rejilla_Bronce_0_15_1_0_m" localSheetId="7">#REF!</definedName>
    <definedName name="Rejilla_Bronce_0_15_1_0_m">#REF!</definedName>
    <definedName name="Rejilla_Bronce_0_20_0_20m" localSheetId="6">#REF!</definedName>
    <definedName name="Rejilla_Bronce_0_20_0_20m" localSheetId="7">#REF!</definedName>
    <definedName name="Rejilla_Bronce_0_20_0_20m">#REF!</definedName>
    <definedName name="Rejilla_de_Captacion_L_5.00_mts." localSheetId="6">#REF!</definedName>
    <definedName name="Rejilla_de_Captacion_L_5.00_mts." localSheetId="7">#REF!</definedName>
    <definedName name="Rejilla_de_Captacion_L_5.00_mts.">#REF!</definedName>
    <definedName name="Rejilla_en_bronce" localSheetId="6">#REF!</definedName>
    <definedName name="Rejilla_en_bronce" localSheetId="7">#REF!</definedName>
    <definedName name="Rejilla_en_bronce">#REF!</definedName>
    <definedName name="Rejilla_Fundida__1_1m" localSheetId="6">#REF!</definedName>
    <definedName name="Rejilla_Fundida__1_1m" localSheetId="7">#REF!</definedName>
    <definedName name="Rejilla_Fundida__1_1m">#REF!</definedName>
    <definedName name="Rejilla_HF_20_x_20" localSheetId="6">#REF!</definedName>
    <definedName name="Rejilla_HF_20_x_20" localSheetId="7">#REF!</definedName>
    <definedName name="Rejilla_HF_20_x_20">#REF!</definedName>
    <definedName name="Rejilla_Ventilación_15_x_15" localSheetId="6">#REF!</definedName>
    <definedName name="Rejilla_Ventilación_15_x_15" localSheetId="7">#REF!</definedName>
    <definedName name="Rejilla_Ventilación_15_x_15">#REF!</definedName>
    <definedName name="rell" localSheetId="6">#REF!</definedName>
    <definedName name="rell" localSheetId="7">#REF!</definedName>
    <definedName name="rell" localSheetId="0">#REF!</definedName>
    <definedName name="rell" localSheetId="4">#REF!</definedName>
    <definedName name="rell">#REF!</definedName>
    <definedName name="RELLG" localSheetId="6">#REF!</definedName>
    <definedName name="RELLG" localSheetId="7">#REF!</definedName>
    <definedName name="RELLG" localSheetId="0">#REF!</definedName>
    <definedName name="RELLG">#REF!</definedName>
    <definedName name="Remache_pop" localSheetId="6">#REF!</definedName>
    <definedName name="Remache_pop" localSheetId="7">#REF!</definedName>
    <definedName name="Remache_pop">#REF!</definedName>
    <definedName name="Remate_en_Bronce" localSheetId="6">#REF!</definedName>
    <definedName name="Remate_en_Bronce" localSheetId="7">#REF!</definedName>
    <definedName name="Remate_en_Bronce">#REF!</definedName>
    <definedName name="Removedor_PINTUCO" localSheetId="6">#REF!</definedName>
    <definedName name="Removedor_PINTUCO" localSheetId="7">#REF!</definedName>
    <definedName name="Removedor_PINTUCO">#REF!</definedName>
    <definedName name="Repisa_5x10" localSheetId="6">#REF!</definedName>
    <definedName name="Repisa_5x10" localSheetId="7">#REF!</definedName>
    <definedName name="Repisa_5x10">#REF!</definedName>
    <definedName name="REPROGRAMACION" localSheetId="6">#REF!</definedName>
    <definedName name="REPROGRAMACION" localSheetId="7">#REF!</definedName>
    <definedName name="REPROGRAMACION">#REF!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'[31]GENERALIDADES '!$E$9</definedName>
    <definedName name="resul" localSheetId="6">#REF!</definedName>
    <definedName name="resul" localSheetId="7">#REF!</definedName>
    <definedName name="resul">#REF!</definedName>
    <definedName name="Retenc">[25]BASES!$E$31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EMER" localSheetId="6">#REF!</definedName>
    <definedName name="RFEMER" localSheetId="7">#REF!</definedName>
    <definedName name="RFEMER">#REF!</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 localSheetId="6">#REF!</definedName>
    <definedName name="rl" localSheetId="7">#REF!</definedName>
    <definedName name="rl">#REF!</definedName>
    <definedName name="rlo" localSheetId="6">#REF!</definedName>
    <definedName name="rlo" localSheetId="7">#REF!</definedName>
    <definedName name="rlo">#REF!</definedName>
    <definedName name="rm" localSheetId="6">#REF!</definedName>
    <definedName name="rm" localSheetId="7">#REF!</definedName>
    <definedName name="rm">#REF!</definedName>
    <definedName name="rñ" localSheetId="6">#REF!</definedName>
    <definedName name="rñ" localSheetId="7">#REF!</definedName>
    <definedName name="rñ">#REF!</definedName>
    <definedName name="Roseta_porcelana_blanca" localSheetId="6">#REF!</definedName>
    <definedName name="Roseta_porcelana_blanca" localSheetId="7">#REF!</definedName>
    <definedName name="Roseta_porcelana_blanca">#REF!</definedName>
    <definedName name="rr" localSheetId="6">#REF!</definedName>
    <definedName name="rr" localSheetId="7">#REF!</definedName>
    <definedName name="rr" localSheetId="4">[0]!ERR</definedName>
    <definedName name="rr">#REF!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localSheetId="6">#REF!</definedName>
    <definedName name="rt" localSheetId="7">#REF!</definedName>
    <definedName name="rt" localSheetId="4" hidden="1">{"TAB1",#N/A,TRUE,"GENERAL";"TAB2",#N/A,TRUE,"GENERAL";"TAB3",#N/A,TRUE,"GENERAL";"TAB4",#N/A,TRUE,"GENERAL";"TAB5",#N/A,TRUE,"GENERAL"}</definedName>
    <definedName name="rt">#REF!</definedName>
    <definedName name="rte" localSheetId="6">#REF!</definedName>
    <definedName name="rte" localSheetId="7">#REF!</definedName>
    <definedName name="rte" localSheetId="4" hidden="1">{"TAB1",#N/A,TRUE,"GENERAL";"TAB2",#N/A,TRUE,"GENERAL";"TAB3",#N/A,TRUE,"GENERAL";"TAB4",#N/A,TRUE,"GENERAL";"TAB5",#N/A,TRUE,"GENERAL"}</definedName>
    <definedName name="rte">#REF!</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 localSheetId="6">#REF!</definedName>
    <definedName name="rty" localSheetId="7">#REF!</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VIAS1">[28]REQUISITOS!$D$25</definedName>
    <definedName name="RVIAS2">[28]REQUISITOS!$E$25</definedName>
    <definedName name="RVIAS3">[28]REQUISITOS!$F$25</definedName>
    <definedName name="RW">[72]items!$C$4:$J$248</definedName>
    <definedName name="rwt" hidden="1">{"via1",#N/A,TRUE,"general";"via2",#N/A,TRUE,"general";"via3",#N/A,TRUE,"general"}</definedName>
    <definedName name="ry" localSheetId="6">#REF!</definedName>
    <definedName name="ry" localSheetId="7">#REF!</definedName>
    <definedName name="ry" localSheetId="4" hidden="1">{"via1",#N/A,TRUE,"general";"via2",#N/A,TRUE,"general";"via3",#N/A,TRUE,"general"}</definedName>
    <definedName name="ry">#REF!</definedName>
    <definedName name="ryeryb" hidden="1">{"TAB1",#N/A,TRUE,"GENERAL";"TAB2",#N/A,TRUE,"GENERAL";"TAB3",#N/A,TRUE,"GENERAL";"TAB4",#N/A,TRUE,"GENERAL";"TAB5",#N/A,TRUE,"GENERAL"}</definedName>
    <definedName name="rytrsdg" hidden="1">{"via1",#N/A,TRUE,"general";"via2",#N/A,TRUE,"general";"via3",#N/A,TRUE,"general"}</definedName>
    <definedName name="s" localSheetId="4">[0]!ERR</definedName>
    <definedName name="s">[0]!ERR</definedName>
    <definedName name="SA" localSheetId="6">[5]Hoja2!#REF!</definedName>
    <definedName name="SA" localSheetId="7">[5]Hoja2!#REF!</definedName>
    <definedName name="SA">[5]Hoja2!#REF!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 localSheetId="4">[0]!ERR</definedName>
    <definedName name="salarios">[0]!ERR</definedName>
    <definedName name="SalMinimo">[25]BASES!$E$41</definedName>
    <definedName name="Sanit._Royal_809_blanco" localSheetId="6">#REF!</definedName>
    <definedName name="Sanit._Royal_809_blanco" localSheetId="7">#REF!</definedName>
    <definedName name="Sanit._Royal_809_blanco">#REF!</definedName>
    <definedName name="Sanit_blanco_flux_8046" localSheetId="6">#REF!</definedName>
    <definedName name="Sanit_blanco_flux_8046" localSheetId="7">#REF!</definedName>
    <definedName name="Sanit_blanco_flux_8046">#REF!</definedName>
    <definedName name="Sanit_Royal_color_mueble" localSheetId="6">#REF!</definedName>
    <definedName name="Sanit_Royal_color_mueble" localSheetId="7">#REF!</definedName>
    <definedName name="Sanit_Royal_color_mueble">#REF!</definedName>
    <definedName name="Sanitario_NOVA_803__accesorios" localSheetId="6">#REF!</definedName>
    <definedName name="Sanitario_NOVA_803__accesorios" localSheetId="7">#REF!</definedName>
    <definedName name="Sanitario_NOVA_803__accesorios">#REF!</definedName>
    <definedName name="sbe" localSheetId="6">#REF!</definedName>
    <definedName name="sbe" localSheetId="7">#REF!</definedName>
    <definedName name="sbe">#REF!</definedName>
    <definedName name="sbgfbgdr" hidden="1">{"via1",#N/A,TRUE,"general";"via2",#N/A,TRUE,"general";"via3",#N/A,TRUE,"general"}</definedName>
    <definedName name="sc" localSheetId="6">#REF!</definedName>
    <definedName name="sc" localSheetId="7">#REF!</definedName>
    <definedName name="sc">#REF!</definedName>
    <definedName name="Sched_Pay" localSheetId="6">#REF!</definedName>
    <definedName name="Sched_Pay" localSheetId="7">#REF!</definedName>
    <definedName name="Sched_Pay">#REF!</definedName>
    <definedName name="Scheduled_Extra_Payments" localSheetId="6">#REF!</definedName>
    <definedName name="Scheduled_Extra_Payments" localSheetId="7">#REF!</definedName>
    <definedName name="Scheduled_Extra_Payments">#REF!</definedName>
    <definedName name="Scheduled_Interest_Rate" localSheetId="6">#REF!</definedName>
    <definedName name="Scheduled_Interest_Rate" localSheetId="7">#REF!</definedName>
    <definedName name="Scheduled_Interest_Rate">#REF!</definedName>
    <definedName name="Scheduled_Monthly_Payment" localSheetId="6">#REF!</definedName>
    <definedName name="Scheduled_Monthly_Payment" localSheetId="7">#REF!</definedName>
    <definedName name="Scheduled_Monthly_Payment">#REF!</definedName>
    <definedName name="sd" localSheetId="6">#REF!</definedName>
    <definedName name="sd" localSheetId="7">#REF!</definedName>
    <definedName name="sd" localSheetId="4" hidden="1">{"TAB1",#N/A,TRUE,"GENERAL";"TAB2",#N/A,TRUE,"GENERAL";"TAB3",#N/A,TRUE,"GENERAL";"TAB4",#N/A,TRUE,"GENERAL";"TAB5",#N/A,TRUE,"GENERAL"}</definedName>
    <definedName name="sd">#REF!</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 localSheetId="6">#REF!</definedName>
    <definedName name="SDE" localSheetId="7">#REF!</definedName>
    <definedName name="SDE">#REF!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DG">#REF!</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cador_mano_ExcelSMO3I" localSheetId="6">#REF!</definedName>
    <definedName name="Secador_mano_ExcelSMO3I" localSheetId="7">#REF!</definedName>
    <definedName name="Secador_mano_ExcelSMO3I">#REF!</definedName>
    <definedName name="seccion1" localSheetId="6">#REF!</definedName>
    <definedName name="seccion1" localSheetId="7">#REF!</definedName>
    <definedName name="seccion1">#REF!</definedName>
    <definedName name="seccion2" localSheetId="6">#REF!</definedName>
    <definedName name="seccion2" localSheetId="7">#REF!</definedName>
    <definedName name="seccion2">#REF!</definedName>
    <definedName name="SECTOR" localSheetId="6">#REF!</definedName>
    <definedName name="SECTOR" localSheetId="7">#REF!</definedName>
    <definedName name="SECTOR">#REF!</definedName>
    <definedName name="SEGUNDO" localSheetId="6">#REF!</definedName>
    <definedName name="SEGUNDO" localSheetId="7">#REF!</definedName>
    <definedName name="SEGUNDO">#REF!</definedName>
    <definedName name="Sellador_para_madera" localSheetId="6">#REF!</definedName>
    <definedName name="Sellador_para_madera" localSheetId="7">#REF!</definedName>
    <definedName name="Sellador_para_madera">#REF!</definedName>
    <definedName name="ser" localSheetId="6">#REF!</definedName>
    <definedName name="ser" localSheetId="7">#REF!</definedName>
    <definedName name="ser">#REF!</definedName>
    <definedName name="SERO" localSheetId="4">[0]!ERR</definedName>
    <definedName name="SERO">[0]!ERR</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ARED_FORMULA_0">#N/A</definedName>
    <definedName name="SHARED_FORMULA_1">#N/A</definedName>
    <definedName name="si" localSheetId="6">#REF!</definedName>
    <definedName name="si" localSheetId="7">#REF!</definedName>
    <definedName name="SI" localSheetId="4">[0]!ERR</definedName>
    <definedName name="si">#REF!</definedName>
    <definedName name="Siamesa_incluye_valvulas" localSheetId="6">#REF!</definedName>
    <definedName name="Siamesa_incluye_valvulas" localSheetId="7">#REF!</definedName>
    <definedName name="Siamesa_incluye_valvulas">#REF!</definedName>
    <definedName name="Sifón_PVC_sanitario_2" localSheetId="6">#REF!</definedName>
    <definedName name="Sifón_PVC_sanitario_2" localSheetId="7">#REF!</definedName>
    <definedName name="Sifón_PVC_sanitario_2">#REF!</definedName>
    <definedName name="Sifon_PVC_sanitario_3" localSheetId="6">#REF!</definedName>
    <definedName name="Sifon_PVC_sanitario_3" localSheetId="7">#REF!</definedName>
    <definedName name="Sifon_PVC_sanitario_3">#REF!</definedName>
    <definedName name="Sika_1" localSheetId="6">#REF!</definedName>
    <definedName name="Sika_1" localSheetId="7">#REF!</definedName>
    <definedName name="Sika_1">#REF!</definedName>
    <definedName name="Sika_piso_40_Rojo" localSheetId="6">#REF!</definedName>
    <definedName name="Sika_piso_40_Rojo" localSheetId="7">#REF!</definedName>
    <definedName name="Sika_piso_40_Rojo">#REF!</definedName>
    <definedName name="Silicona" localSheetId="6">#REF!</definedName>
    <definedName name="Silicona" localSheetId="7">#REF!</definedName>
    <definedName name="Silicona">#REF!</definedName>
    <definedName name="Siliconite" localSheetId="6">#REF!</definedName>
    <definedName name="Siliconite" localSheetId="7">#REF!</definedName>
    <definedName name="Siliconite">#REF!</definedName>
    <definedName name="Sinnombre" localSheetId="6">#REF!</definedName>
    <definedName name="Sinnombre" localSheetId="7">#REF!</definedName>
    <definedName name="Sinnombre">#REF!</definedName>
    <definedName name="SISISIS" localSheetId="4">[0]!ERR</definedName>
    <definedName name="SISISIS">[0]!ERR</definedName>
    <definedName name="Sist._Mod._Estant_colgant" localSheetId="6">[38]BASE!#REF!</definedName>
    <definedName name="Sist._Mod._Estant_colgant" localSheetId="7">[38]BASE!#REF!</definedName>
    <definedName name="Sist._Mod._Estant_colgant">[38]BASE!#REF!</definedName>
    <definedName name="Sist._Mod._Estant_rodante" localSheetId="6">[38]BASE!#REF!</definedName>
    <definedName name="Sist._Mod._Estant_rodante" localSheetId="7">[38]BASE!#REF!</definedName>
    <definedName name="Sist._Mod._Estant_rodante">[38]BASE!#REF!</definedName>
    <definedName name="sk" localSheetId="6">#REF!</definedName>
    <definedName name="sk" localSheetId="7">#REF!</definedName>
    <definedName name="sk">#REF!</definedName>
    <definedName name="sm" localSheetId="6">#REF!</definedName>
    <definedName name="sm" localSheetId="7">#REF!</definedName>
    <definedName name="sm">#REF!</definedName>
    <definedName name="sn" localSheetId="6">#REF!</definedName>
    <definedName name="sn" localSheetId="7">#REF!</definedName>
    <definedName name="sn">#REF!</definedName>
    <definedName name="snw" localSheetId="6">#REF!</definedName>
    <definedName name="snw" localSheetId="7">#REF!</definedName>
    <definedName name="snw">#REF!</definedName>
    <definedName name="sñ" localSheetId="6">#REF!</definedName>
    <definedName name="sñ" localSheetId="7">#REF!</definedName>
    <definedName name="sñ">#REF!</definedName>
    <definedName name="so" localSheetId="6">#REF!</definedName>
    <definedName name="so" localSheetId="7">#REF!</definedName>
    <definedName name="so">#REF!</definedName>
    <definedName name="SOBREANCHO" localSheetId="6">[5]Hoja2!#REF!</definedName>
    <definedName name="SOBREANCHO" localSheetId="7">[5]Hoja2!#REF!</definedName>
    <definedName name="SOBREANCHO">[5]Hoja2!#REF!</definedName>
    <definedName name="Socket_tubo_20_watios" localSheetId="6">#REF!</definedName>
    <definedName name="Socket_tubo_20_watios" localSheetId="7">#REF!</definedName>
    <definedName name="Socket_tubo_20_watios">#REF!</definedName>
    <definedName name="SOL" localSheetId="6">#REF!</definedName>
    <definedName name="SOL" localSheetId="7">#REF!</definedName>
    <definedName name="SOL">#REF!</definedName>
    <definedName name="Soldadura_1_8" localSheetId="6">#REF!</definedName>
    <definedName name="Soldadura_1_8" localSheetId="7">#REF!</definedName>
    <definedName name="Soldadura_1_8">#REF!</definedName>
    <definedName name="Soldadura_CADWELD_No_95" localSheetId="6">#REF!</definedName>
    <definedName name="Soldadura_CADWELD_No_95" localSheetId="7">#REF!</definedName>
    <definedName name="Soldadura_CADWELD_No_95">#REF!</definedName>
    <definedName name="Soldadura_CPVC_400903" localSheetId="6">#REF!</definedName>
    <definedName name="Soldadura_CPVC_400903" localSheetId="7">#REF!</definedName>
    <definedName name="Soldadura_CPVC_400903">#REF!</definedName>
    <definedName name="Soldadura_PVC__1_4_Galon" localSheetId="6">#REF!</definedName>
    <definedName name="Soldadura_PVC__1_4_Galon" localSheetId="7">#REF!</definedName>
    <definedName name="Soldadura_PVC__1_4_Galon">#REF!</definedName>
    <definedName name="Soldadura_West_arco" localSheetId="6">#REF!</definedName>
    <definedName name="Soldadura_West_arco" localSheetId="7">#REF!</definedName>
    <definedName name="Soldadura_West_arco">#REF!</definedName>
    <definedName name="solver_adj" localSheetId="4" hidden="1">'PRESUPUESTO OBRA'!$K$29</definedName>
    <definedName name="solver_cvg" localSheetId="4" hidden="1">0.0001</definedName>
    <definedName name="solver_drv" localSheetId="4" hidden="1">1</definedName>
    <definedName name="solver_est" localSheetId="4" hidden="1">1</definedName>
    <definedName name="solver_itr" localSheetId="4" hidden="1">100</definedName>
    <definedName name="solver_lhs1" localSheetId="4" hidden="1">'PRESUPUESTO OBRA'!$K$42</definedName>
    <definedName name="solver_lin" localSheetId="4" hidden="1">2</definedName>
    <definedName name="solver_neg" localSheetId="4" hidden="1">2</definedName>
    <definedName name="solver_num" localSheetId="4" hidden="1">1</definedName>
    <definedName name="solver_nwt" localSheetId="4" hidden="1">1</definedName>
    <definedName name="solver_opt" localSheetId="4" hidden="1">'PRESUPUESTO OBRA'!$K$42</definedName>
    <definedName name="solver_pre" localSheetId="4" hidden="1">0.000001</definedName>
    <definedName name="solver_rel1" localSheetId="4" hidden="1">2</definedName>
    <definedName name="solver_rhs1" localSheetId="4" hidden="1">'PRESUPUESTO OBRA'!$K$43</definedName>
    <definedName name="solver_scl" localSheetId="4" hidden="1">2</definedName>
    <definedName name="solver_sho" localSheetId="4" hidden="1">2</definedName>
    <definedName name="solver_tim" localSheetId="4" hidden="1">100</definedName>
    <definedName name="solver_tol" localSheetId="4" hidden="1">0.05</definedName>
    <definedName name="solver_typ" localSheetId="4" hidden="1">3</definedName>
    <definedName name="solver_val" localSheetId="4" hidden="1">63899000000</definedName>
    <definedName name="Soporte_metálico" localSheetId="6">#REF!</definedName>
    <definedName name="Soporte_metálico" localSheetId="7">#REF!</definedName>
    <definedName name="Soporte_metálico">#REF!</definedName>
    <definedName name="Spanner_Auto_File">"F:\Proyectos\CEI\Tunja-Barbosa\tra2b.x2a"</definedName>
    <definedName name="Spanner_Auto_Select" localSheetId="6">'[73]A-HOR'!#REF!</definedName>
    <definedName name="Spanner_Auto_Select" localSheetId="7">'[73]A-HOR'!#REF!</definedName>
    <definedName name="Spanner_Auto_Select">'[73]A-HOR'!#REF!</definedName>
    <definedName name="sr" localSheetId="6">#REF!</definedName>
    <definedName name="sr" localSheetId="7">#REF!</definedName>
    <definedName name="sr">#REF!</definedName>
    <definedName name="srwrwr" hidden="1">{"TAB1",#N/A,TRUE,"GENERAL";"TAB2",#N/A,TRUE,"GENERAL";"TAB3",#N/A,TRUE,"GENERAL";"TAB4",#N/A,TRUE,"GENERAL";"TAB5",#N/A,TRUE,"GENERAL"}</definedName>
    <definedName name="ss" localSheetId="6">#REF!</definedName>
    <definedName name="ss" localSheetId="7">#REF!</definedName>
    <definedName name="SS" localSheetId="4">#REF!</definedName>
    <definedName name="ss">#REF!</definedName>
    <definedName name="SSSS" localSheetId="4">[0]!ERR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SSSSSSSSSSSSSSSSSSSSSSSSSSSSSSSSSSSSSSSSSSSSSSSSSSSSSSSSSSSSSSSSSSSSSSSSSSSSSSSSSSSSSSSSSSSSSSSSSSSSSSSSSSSSSSSSSSSSSSSSSSSSSSSSSSSSSSSSSSSSSSSSSSSSSSSSSSSSSSSSSSSSSSSSSSSSSSSSSSSSSSSSSSSSSSSSSSSSSSSSSSSSSSSSSSSSSSSSSSSSSSSSSSSSSSSSSSSSSSSSSSSSSSSSSS" localSheetId="6">#REF!</definedName>
    <definedName name="SSSSSSSSSSSSSSSSSSSSSSSSSSSSSSSSSSSSSSSSSSSSSSSSSSSSSSSSSSSSSSSSSSSSSSSSSSSSSSSSSSSSSSSSSSSSSSSSSSSSSSSSSSSSSSSSSSSSSSSSSSSSSSSSSSSSSSSSSSSSSSSSSSSSSSSSSSSSSSSSSSSSSSSSSSSSSSSSSSSSSSSSSSSSSSSSSSSSSSSSSSSSSSSSSSSSSSSSSSSSSSSSSSSSSSSSSSSSSSSSSSSSSSSSSSSSSSS" localSheetId="7">#REF!</definedName>
    <definedName name="SSSSSSSSSSSSSSSSSSSSSSSSSSSSSSSSSSSSSSSSSSSSSSSSSSSSSSSSSSSSSSSSSSSSSSSSSSSSSSSSSSSSSSSSSSSSSSSSSSSSSSSSSSSSSSSSSSSSSSSSSSSSSSSSSSSSSSSSSSSSSSSSSSSSSSSSSSSSSSSSSSSSSSSSSSSSSSSSSSSSSSSSSSSSSSSSSSSSSSSSSSSSSSSSSSSSSSSSSSSSSSSSSSSSSSSSSSSSSSSSSSSSSSSSSSSSSSS">#REF!</definedName>
    <definedName name="sssssy" hidden="1">{"via1",#N/A,TRUE,"general";"via2",#N/A,TRUE,"general";"via3",#N/A,TRUE,"general"}</definedName>
    <definedName name="Starter_20_watios" localSheetId="6">#REF!</definedName>
    <definedName name="Starter_20_watios" localSheetId="7">#REF!</definedName>
    <definedName name="Starter_20_watios">#REF!</definedName>
    <definedName name="stt" hidden="1">{"via1",#N/A,TRUE,"general";"via2",#N/A,TRUE,"general";"via3",#N/A,TRUE,"general"}</definedName>
    <definedName name="suma">[36]Hoja1!$F$60</definedName>
    <definedName name="Summary" localSheetId="6">#REF!</definedName>
    <definedName name="Summary" localSheetId="7">#REF!</definedName>
    <definedName name="Summary">#REF!</definedName>
    <definedName name="Sup._reunion_1.10x1.80" localSheetId="6">#REF!</definedName>
    <definedName name="Sup._reunion_1.10x1.80" localSheetId="7">#REF!</definedName>
    <definedName name="Sup._reunion_1.10x1.80">#REF!</definedName>
    <definedName name="Sup.1.40x.60_ret_.80x.45" localSheetId="6">#REF!</definedName>
    <definedName name="Sup.1.40x.60_ret_.80x.45" localSheetId="7">#REF!</definedName>
    <definedName name="Sup.1.40x.60_ret_.80x.45">#REF!</definedName>
    <definedName name="Sup.1.50x.80_ret_.80x.45" localSheetId="6">#REF!</definedName>
    <definedName name="Sup.1.50x.80_ret_.80x.45" localSheetId="7">#REF!</definedName>
    <definedName name="Sup.1.50x.80_ret_.80x.45">#REF!</definedName>
    <definedName name="Supercel_lamina_1_22x_61" localSheetId="6">#REF!</definedName>
    <definedName name="Supercel_lamina_1_22x_61" localSheetId="7">#REF!</definedName>
    <definedName name="Supercel_lamina_1_22x_61">#REF!</definedName>
    <definedName name="Superf._Computador_en_L" localSheetId="6">#REF!</definedName>
    <definedName name="Superf._Computador_en_L" localSheetId="7">#REF!</definedName>
    <definedName name="Superf._Computador_en_L">#REF!</definedName>
    <definedName name="Suplemento_caja_galvaniz." localSheetId="6">#REF!</definedName>
    <definedName name="Suplemento_caja_galvaniz." localSheetId="7">#REF!</definedName>
    <definedName name="Suplemento_caja_galvaniz.">#REF!</definedName>
    <definedName name="sw" localSheetId="4">[0]!ERR</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6">[1]!absc</definedName>
    <definedName name="t" localSheetId="7">[1]!absc</definedName>
    <definedName name="t">[1]!absc</definedName>
    <definedName name="t5t5" hidden="1">{"TAB1",#N/A,TRUE,"GENERAL";"TAB2",#N/A,TRUE,"GENERAL";"TAB3",#N/A,TRUE,"GENERAL";"TAB4",#N/A,TRUE,"GENERAL";"TAB5",#N/A,TRUE,"GENERAL"}</definedName>
    <definedName name="TABLA" localSheetId="6">#REF!</definedName>
    <definedName name="TABLA" localSheetId="7">#REF!</definedName>
    <definedName name="TABLA" localSheetId="0">#REF!</definedName>
    <definedName name="TABLA" localSheetId="4">#REF!</definedName>
    <definedName name="TABLA">#REF!</definedName>
    <definedName name="Tabla_burra_.03_.25" localSheetId="6">#REF!</definedName>
    <definedName name="Tabla_burra_.03_.25" localSheetId="7">#REF!</definedName>
    <definedName name="Tabla_burra_.03_.25">#REF!</definedName>
    <definedName name="Tabla_chapa__o2__25" localSheetId="6">#REF!</definedName>
    <definedName name="Tabla_chapa__o2__25" localSheetId="7">#REF!</definedName>
    <definedName name="Tabla_chapa__o2__25">#REF!</definedName>
    <definedName name="Tabla_chapa_cepill._20_cm." localSheetId="6">#REF!</definedName>
    <definedName name="Tabla_chapa_cepill._20_cm." localSheetId="7">#REF!</definedName>
    <definedName name="Tabla_chapa_cepill._20_cm.">#REF!</definedName>
    <definedName name="Tabla_Chapa_de_30" localSheetId="6">#REF!</definedName>
    <definedName name="Tabla_Chapa_de_30" localSheetId="7">#REF!</definedName>
    <definedName name="Tabla_Chapa_de_30">#REF!</definedName>
    <definedName name="tabla2" localSheetId="6">#REF!</definedName>
    <definedName name="tabla2" localSheetId="7">#REF!</definedName>
    <definedName name="tabla2">#REF!</definedName>
    <definedName name="Tablero_18_circuito_T3x30A" localSheetId="6">#REF!</definedName>
    <definedName name="Tablero_18_circuito_T3x30A" localSheetId="7">#REF!</definedName>
    <definedName name="Tablero_18_circuito_T3x30A">#REF!</definedName>
    <definedName name="Tablero_18_circuito_T3x40A" localSheetId="6">#REF!</definedName>
    <definedName name="Tablero_18_circuito_T3x40A" localSheetId="7">#REF!</definedName>
    <definedName name="Tablero_18_circuito_T3x40A">#REF!</definedName>
    <definedName name="Tablero_Gral._s_especif." localSheetId="6">#REF!</definedName>
    <definedName name="Tablero_Gral._s_especif." localSheetId="7">#REF!</definedName>
    <definedName name="Tablero_Gral._s_especif.">#REF!</definedName>
    <definedName name="Tablero_Ref._TC_18" localSheetId="6">#REF!</definedName>
    <definedName name="Tablero_Ref._TC_18" localSheetId="7">#REF!</definedName>
    <definedName name="Tablero_Ref._TC_18">#REF!</definedName>
    <definedName name="Tablero_Trif_12_circuito" localSheetId="6">#REF!</definedName>
    <definedName name="Tablero_Trif_12_circuito" localSheetId="7">#REF!</definedName>
    <definedName name="Tablero_Trif_12_circuito">#REF!</definedName>
    <definedName name="Tablero_Trif_18_circuito" localSheetId="6">#REF!</definedName>
    <definedName name="Tablero_Trif_18_circuito" localSheetId="7">#REF!</definedName>
    <definedName name="Tablero_Trif_18_circuito">#REF!</definedName>
    <definedName name="Tablero_Trif_24_circuito" localSheetId="6">#REF!</definedName>
    <definedName name="Tablero_Trif_24_circuito" localSheetId="7">#REF!</definedName>
    <definedName name="Tablero_Trif_24_circuito">#REF!</definedName>
    <definedName name="Tablero_Trif_36_circuito" localSheetId="6">#REF!</definedName>
    <definedName name="Tablero_Trif_36_circuito" localSheetId="7">#REF!</definedName>
    <definedName name="Tablero_Trif_36_circuito">#REF!</definedName>
    <definedName name="Tablero_Trif_9_circuito" localSheetId="6">#REF!</definedName>
    <definedName name="Tablero_Trif_9_circuito" localSheetId="7">#REF!</definedName>
    <definedName name="Tablero_Trif_9_circuito">#REF!</definedName>
    <definedName name="Tablero_Trifilar_12_circuito" localSheetId="6">#REF!</definedName>
    <definedName name="Tablero_Trifilar_12_circuito" localSheetId="7">#REF!</definedName>
    <definedName name="Tablero_Trifilar_12_circuito">#REF!</definedName>
    <definedName name="Tablero_Trifilar_18_circuito" localSheetId="6">#REF!</definedName>
    <definedName name="Tablero_Trifilar_18_circuito" localSheetId="7">#REF!</definedName>
    <definedName name="Tablero_Trifilar_18_circuito">#REF!</definedName>
    <definedName name="Tablero_trifilar_6_circ." localSheetId="6">#REF!</definedName>
    <definedName name="Tablero_trifilar_6_circ." localSheetId="7">#REF!</definedName>
    <definedName name="Tablero_trifilar_6_circ.">#REF!</definedName>
    <definedName name="Tableta_Moore_10___10_733_corr" localSheetId="6">#REF!</definedName>
    <definedName name="Tableta_Moore_10___10_733_corr" localSheetId="7">#REF!</definedName>
    <definedName name="Tableta_Moore_10___10_733_corr">#REF!</definedName>
    <definedName name="Tableta_Moore_10_20_738_corr" localSheetId="6">#REF!</definedName>
    <definedName name="Tableta_Moore_10_20_738_corr" localSheetId="7">#REF!</definedName>
    <definedName name="Tableta_Moore_10_20_738_corr">#REF!</definedName>
    <definedName name="Tableta_Moore_25___12_726_corr" localSheetId="6">#REF!</definedName>
    <definedName name="Tableta_Moore_25___12_726_corr" localSheetId="7">#REF!</definedName>
    <definedName name="Tableta_Moore_25___12_726_corr">#REF!</definedName>
    <definedName name="Tableta_Moore_30___30_732_corr" localSheetId="6">#REF!</definedName>
    <definedName name="Tableta_Moore_30___30_732_corr" localSheetId="7">#REF!</definedName>
    <definedName name="Tableta_Moore_30___30_732_corr">#REF!</definedName>
    <definedName name="Tableta_Moore_30___30_742_corr" localSheetId="6">#REF!</definedName>
    <definedName name="Tableta_Moore_30___30_742_corr" localSheetId="7">#REF!</definedName>
    <definedName name="Tableta_Moore_30___30_742_corr">#REF!</definedName>
    <definedName name="Tableta_Moore_30___30_742_grafi" localSheetId="6">#REF!</definedName>
    <definedName name="Tableta_Moore_30___30_742_grafi" localSheetId="7">#REF!</definedName>
    <definedName name="Tableta_Moore_30___30_742_grafi">#REF!</definedName>
    <definedName name="Tablón_Moore_25___25_711_corr" localSheetId="6">#REF!</definedName>
    <definedName name="Tablón_Moore_25___25_711_corr" localSheetId="7">#REF!</definedName>
    <definedName name="Tablón_Moore_25___25_711_corr">#REF!</definedName>
    <definedName name="Tablón_Moore_25___25_712_Grafi" localSheetId="6">#REF!</definedName>
    <definedName name="Tablón_Moore_25___25_712_Grafi" localSheetId="7">#REF!</definedName>
    <definedName name="Tablón_Moore_25___25_712_Grafi">#REF!</definedName>
    <definedName name="Tablón_Moore_33___33_701corr" localSheetId="6">#REF!</definedName>
    <definedName name="Tablón_Moore_33___33_701corr" localSheetId="7">#REF!</definedName>
    <definedName name="Tablón_Moore_33___33_701corr">#REF!</definedName>
    <definedName name="Tablón_Moore_33___33_702_Grafi" localSheetId="6">#REF!</definedName>
    <definedName name="Tablón_Moore_33___33_702_Grafi" localSheetId="7">#REF!</definedName>
    <definedName name="Tablón_Moore_33___33_702_Grafi">#REF!</definedName>
    <definedName name="Taco__1_15__1_20_o_1_30_Amp" localSheetId="6">#REF!</definedName>
    <definedName name="Taco__1_15__1_20_o_1_30_Amp" localSheetId="7">#REF!</definedName>
    <definedName name="Taco__1_15__1_20_o_1_30_Amp">#REF!</definedName>
    <definedName name="Tanque_A.C._rect._500Lt." localSheetId="6">#REF!</definedName>
    <definedName name="Tanque_A.C._rect._500Lt." localSheetId="7">#REF!</definedName>
    <definedName name="Tanque_A.C._rect._500Lt.">#REF!</definedName>
    <definedName name="Tanque_Eternit_1000_acces" localSheetId="6">#REF!</definedName>
    <definedName name="Tanque_Eternit_1000_acces" localSheetId="7">#REF!</definedName>
    <definedName name="Tanque_Eternit_1000_acces">#REF!</definedName>
    <definedName name="Tapa_metalica" localSheetId="6">#REF!</definedName>
    <definedName name="Tapa_metalica" localSheetId="7">#REF!</definedName>
    <definedName name="Tapa_metalica">#REF!</definedName>
    <definedName name="Tapa_mueble_acero_inox" localSheetId="6">#REF!</definedName>
    <definedName name="Tapa_mueble_acero_inox" localSheetId="7">#REF!</definedName>
    <definedName name="Tapa_mueble_acero_inox">#REF!</definedName>
    <definedName name="Tapa_registro_PVC_blanca" localSheetId="6">#REF!</definedName>
    <definedName name="Tapa_registro_PVC_blanca" localSheetId="7">#REF!</definedName>
    <definedName name="Tapa_registro_PVC_blanca">#REF!</definedName>
    <definedName name="Tapaporo_7222_Nogal" localSheetId="6">#REF!</definedName>
    <definedName name="Tapaporo_7222_Nogal" localSheetId="7">#REF!</definedName>
    <definedName name="Tapaporo_7222_Nogal">#REF!</definedName>
    <definedName name="Tapaporos__Nogal_Pintuco" localSheetId="6">#REF!</definedName>
    <definedName name="Tapaporos__Nogal_Pintuco" localSheetId="7">#REF!</definedName>
    <definedName name="Tapaporos__Nogal_Pintuco">#REF!</definedName>
    <definedName name="Tapaporos_7203_incolor" localSheetId="6">#REF!</definedName>
    <definedName name="Tapaporos_7203_incolor" localSheetId="7">#REF!</definedName>
    <definedName name="Tapaporos_7203_incolor">#REF!</definedName>
    <definedName name="Tapas_con_cadena_1_1_2" localSheetId="6">[38]BASE!#REF!</definedName>
    <definedName name="Tapas_con_cadena_1_1_2" localSheetId="7">[38]BASE!#REF!</definedName>
    <definedName name="Tapas_con_cadena_1_1_2">[38]BASE!#REF!</definedName>
    <definedName name="Tapas_con_cadena_2_1_2" localSheetId="6">#REF!</definedName>
    <definedName name="Tapas_con_cadena_2_1_2" localSheetId="7">#REF!</definedName>
    <definedName name="Tapas_con_cadena_2_1_2">#REF!</definedName>
    <definedName name="TARIFAS" localSheetId="4">[42]TARIFAS!$A$1:$F$52</definedName>
    <definedName name="TARIFAS">[42]TARIFAS!$A$1:$F$52</definedName>
    <definedName name="tb" localSheetId="6">#REF!</definedName>
    <definedName name="tb" localSheetId="7">#REF!</definedName>
    <definedName name="tb">#REF!</definedName>
    <definedName name="tblUnidades" localSheetId="6">#REF!</definedName>
    <definedName name="tblUnidades" localSheetId="7">#REF!</definedName>
    <definedName name="tblUnidades">#REF!</definedName>
    <definedName name="TCONVENIO" localSheetId="6">#REF!</definedName>
    <definedName name="TCONVENIO" localSheetId="7">#REF!</definedName>
    <definedName name="TCONVENIO">#REF!</definedName>
    <definedName name="TDIRECTO" localSheetId="6">#REF!</definedName>
    <definedName name="TDIRECTO" localSheetId="7">#REF!</definedName>
    <definedName name="TDIRECTO">#REF!</definedName>
    <definedName name="tdy" hidden="1">{"TAB1",#N/A,TRUE,"GENERAL";"TAB2",#N/A,TRUE,"GENERAL";"TAB3",#N/A,TRUE,"GENERAL";"TAB4",#N/A,TRUE,"GENERAL";"TAB5",#N/A,TRUE,"GENERAL"}</definedName>
    <definedName name="TE" localSheetId="6">[48]TARIF2002!#REF!</definedName>
    <definedName name="TE" localSheetId="7">[48]TARIF2002!#REF!</definedName>
    <definedName name="TE">[48]TARIF2002!#REF!</definedName>
    <definedName name="Tee_Al_1_x1_x1_16" localSheetId="6">#REF!</definedName>
    <definedName name="Tee_Al_1_x1_x1_16" localSheetId="7">#REF!</definedName>
    <definedName name="Tee_Al_1_x1_x1_16">#REF!</definedName>
    <definedName name="Tee_galvanizada__2_1_2" localSheetId="6">#REF!</definedName>
    <definedName name="Tee_galvanizada__2_1_2" localSheetId="7">#REF!</definedName>
    <definedName name="Tee_galvanizada__2_1_2">#REF!</definedName>
    <definedName name="Tee_H.F_6" localSheetId="6">#REF!</definedName>
    <definedName name="Tee_H.F_6" localSheetId="7">#REF!</definedName>
    <definedName name="Tee_H.F_6">#REF!</definedName>
    <definedName name="Tee_PVC_presion_1_1_2" localSheetId="6">#REF!</definedName>
    <definedName name="Tee_PVC_presion_1_1_2" localSheetId="7">#REF!</definedName>
    <definedName name="Tee_PVC_presion_1_1_2">#REF!</definedName>
    <definedName name="Tee_PVC_presion_1_1_4" localSheetId="6">#REF!</definedName>
    <definedName name="Tee_PVC_presion_1_1_4" localSheetId="7">#REF!</definedName>
    <definedName name="Tee_PVC_presion_1_1_4">#REF!</definedName>
    <definedName name="Tee_PVC_presion_2" localSheetId="6">#REF!</definedName>
    <definedName name="Tee_PVC_presion_2" localSheetId="7">#REF!</definedName>
    <definedName name="Tee_PVC_presion_2">#REF!</definedName>
    <definedName name="Tee_PVC_presion_2_1_2" localSheetId="6">#REF!</definedName>
    <definedName name="Tee_PVC_presion_2_1_2" localSheetId="7">#REF!</definedName>
    <definedName name="Tee_PVC_presion_2_1_2">#REF!</definedName>
    <definedName name="Tee_PVC_presion_3" localSheetId="6">#REF!</definedName>
    <definedName name="Tee_PVC_presion_3" localSheetId="7">#REF!</definedName>
    <definedName name="Tee_PVC_presion_3">#REF!</definedName>
    <definedName name="Tee_PVC_sanitaria_2" localSheetId="6">#REF!</definedName>
    <definedName name="Tee_PVC_sanitaria_2" localSheetId="7">#REF!</definedName>
    <definedName name="Tee_PVC_sanitaria_2">#REF!</definedName>
    <definedName name="Tee_PVC_sanitaria_3" localSheetId="6">#REF!</definedName>
    <definedName name="Tee_PVC_sanitaria_3" localSheetId="7">#REF!</definedName>
    <definedName name="Tee_PVC_sanitaria_3">#REF!</definedName>
    <definedName name="Tee_PVC_sanitaria_4" localSheetId="6">#REF!</definedName>
    <definedName name="Tee_PVC_sanitaria_4" localSheetId="7">#REF!</definedName>
    <definedName name="Tee_PVC_sanitaria_4">#REF!</definedName>
    <definedName name="Tee_PVC_sanitaria_6" localSheetId="6">#REF!</definedName>
    <definedName name="Tee_PVC_sanitaria_6" localSheetId="7">#REF!</definedName>
    <definedName name="Tee_PVC_sanitaria_6">#REF!</definedName>
    <definedName name="Tees_PVC_1" localSheetId="6">#REF!</definedName>
    <definedName name="Tees_PVC_1" localSheetId="7">#REF!</definedName>
    <definedName name="Tees_PVC_1">#REF!</definedName>
    <definedName name="Tees_PVC_1_2" localSheetId="6">#REF!</definedName>
    <definedName name="Tees_PVC_1_2" localSheetId="7">#REF!</definedName>
    <definedName name="Tees_PVC_1_2">#REF!</definedName>
    <definedName name="Tees_PVC_3_4" localSheetId="6">#REF!</definedName>
    <definedName name="Tees_PVC_3_4" localSheetId="7">#REF!</definedName>
    <definedName name="Tees_PVC_3_4">#REF!</definedName>
    <definedName name="Teflón" localSheetId="6">#REF!</definedName>
    <definedName name="Teflón" localSheetId="7">#REF!</definedName>
    <definedName name="Teflón">#REF!</definedName>
    <definedName name="Teja_Asbesto_cemento_No_6" localSheetId="6">#REF!</definedName>
    <definedName name="Teja_Asbesto_cemento_No_6" localSheetId="7">#REF!</definedName>
    <definedName name="Teja_Asbesto_cemento_No_6">#REF!</definedName>
    <definedName name="Teja_cartabon_de_barro" localSheetId="6">#REF!</definedName>
    <definedName name="Teja_cartabon_de_barro" localSheetId="7">#REF!</definedName>
    <definedName name="Teja_cartabon_de_barro">#REF!</definedName>
    <definedName name="Teja_de_asbestocementoNo5" localSheetId="6">#REF!</definedName>
    <definedName name="Teja_de_asbestocementoNo5" localSheetId="7">#REF!</definedName>
    <definedName name="Teja_de_asbestocementoNo5">#REF!</definedName>
    <definedName name="Teja_Eternit_No._4__5_y_6" localSheetId="6">#REF!</definedName>
    <definedName name="Teja_Eternit_No._4__5_y_6" localSheetId="7">#REF!</definedName>
    <definedName name="Teja_Eternit_No._4__5_y_6">#REF!</definedName>
    <definedName name="Teja_ondulada_N.6_Eternit" localSheetId="6">#REF!</definedName>
    <definedName name="Teja_ondulada_N.6_Eternit" localSheetId="7">#REF!</definedName>
    <definedName name="Teja_ondulada_N.6_Eternit">#REF!</definedName>
    <definedName name="Teja_plana_Santa_Fe" localSheetId="6">#REF!</definedName>
    <definedName name="Teja_plana_Santa_Fe" localSheetId="7">#REF!</definedName>
    <definedName name="Teja_plana_Santa_Fe">#REF!</definedName>
    <definedName name="TER" localSheetId="4">[0]!ERR</definedName>
    <definedName name="TER">[0]!ERR</definedName>
    <definedName name="TERM" localSheetId="4">[0]!ERR</definedName>
    <definedName name="TERM">[0]!ERR</definedName>
    <definedName name="Terminal_metal_1__juego" localSheetId="6">#REF!</definedName>
    <definedName name="Terminal_metal_1__juego" localSheetId="7">#REF!</definedName>
    <definedName name="Terminal_metal_1__juego">#REF!</definedName>
    <definedName name="Terminal_metalico1_2_juego" localSheetId="6">#REF!</definedName>
    <definedName name="Terminal_metalico1_2_juego" localSheetId="7">#REF!</definedName>
    <definedName name="Terminal_metalico1_2_juego">#REF!</definedName>
    <definedName name="Terminal_metalico3_4_juego" localSheetId="6">#REF!</definedName>
    <definedName name="Terminal_metalico3_4_juego" localSheetId="7">#REF!</definedName>
    <definedName name="Terminal_metalico3_4_juego">#REF!</definedName>
    <definedName name="Terminal_PVC_1_2" localSheetId="6">#REF!</definedName>
    <definedName name="Terminal_PVC_1_2" localSheetId="7">#REF!</definedName>
    <definedName name="Terminal_PVC_1_2">#REF!</definedName>
    <definedName name="Terminal_PVC_3_4" localSheetId="6">#REF!</definedName>
    <definedName name="Terminal_PVC_3_4" localSheetId="7">#REF!</definedName>
    <definedName name="Terminal_PVC_3_4">#REF!</definedName>
    <definedName name="Terminales_1_0" localSheetId="6">#REF!</definedName>
    <definedName name="Terminales_1_0" localSheetId="7">#REF!</definedName>
    <definedName name="Terminales_1_0">#REF!</definedName>
    <definedName name="TÉRMINOS" localSheetId="4">[0]!ERR</definedName>
    <definedName name="TÉRMINOS">[0]!ERR</definedName>
    <definedName name="TERR">[10]PRESUPUESTO!$I$7</definedName>
    <definedName name="tewst" hidden="1">{"TAB1",#N/A,TRUE,"GENERAL";"TAB2",#N/A,TRUE,"GENERAL";"TAB3",#N/A,TRUE,"GENERAL";"TAB4",#N/A,TRUE,"GENERAL";"TAB5",#N/A,TRUE,"GENERAL"}</definedName>
    <definedName name="teytrh" hidden="1">{"via1",#N/A,TRUE,"general";"via2",#N/A,TRUE,"general";"via3",#N/A,TRUE,"general"}</definedName>
    <definedName name="th" localSheetId="6">#REF!</definedName>
    <definedName name="th" localSheetId="7">#REF!</definedName>
    <definedName name="th">#REF!</definedName>
    <definedName name="thdh" hidden="1">{"TAB1",#N/A,TRUE,"GENERAL";"TAB2",#N/A,TRUE,"GENERAL";"TAB3",#N/A,TRUE,"GENERAL";"TAB4",#N/A,TRUE,"GENERAL";"TAB5",#N/A,TRUE,"GENERAL"}</definedName>
    <definedName name="Thinner" localSheetId="6">#REF!</definedName>
    <definedName name="Thinner" localSheetId="7">#REF!</definedName>
    <definedName name="Thinner">#REF!</definedName>
    <definedName name="Thinner_121001" localSheetId="6">#REF!</definedName>
    <definedName name="Thinner_121001" localSheetId="7">#REF!</definedName>
    <definedName name="Thinner_121001">#REF!</definedName>
    <definedName name="thtj" hidden="1">{"via1",#N/A,TRUE,"general";"via2",#N/A,TRUE,"general";"via3",#N/A,TRUE,"general"}</definedName>
    <definedName name="TI" localSheetId="6">[48]TARIF2002!#REF!</definedName>
    <definedName name="TI" localSheetId="7">[48]TARIF2002!#REF!</definedName>
    <definedName name="TI">[48]TARIF2002!#REF!</definedName>
    <definedName name="TIEMPO">[26]BASES!$E$27</definedName>
    <definedName name="Tierra_negra" localSheetId="6">#REF!</definedName>
    <definedName name="Tierra_negra" localSheetId="7">#REF!</definedName>
    <definedName name="Tierra_negra">#REF!</definedName>
    <definedName name="Tintilla_preparada" localSheetId="6">#REF!</definedName>
    <definedName name="Tintilla_preparada" localSheetId="7">#REF!</definedName>
    <definedName name="Tintilla_preparada">#REF!</definedName>
    <definedName name="TIPO_D_K" localSheetId="6">#REF!</definedName>
    <definedName name="TIPO_D_K" localSheetId="7">#REF!</definedName>
    <definedName name="TIPO_D_K">#REF!</definedName>
    <definedName name="tipov" localSheetId="6">#REF!</definedName>
    <definedName name="tipov" localSheetId="7">#REF!</definedName>
    <definedName name="tipov">#REF!</definedName>
    <definedName name="TITU" localSheetId="6">#REF!</definedName>
    <definedName name="TITU" localSheetId="7">#REF!</definedName>
    <definedName name="TITU">#REF!</definedName>
    <definedName name="TITULO" localSheetId="6">#REF!</definedName>
    <definedName name="TITULO" localSheetId="7">#REF!</definedName>
    <definedName name="TITULO" localSheetId="0">#REF!</definedName>
    <definedName name="TITULO" localSheetId="4">#REF!</definedName>
    <definedName name="TITULO">#REF!</definedName>
    <definedName name="_xlnm.Print_Titles" localSheetId="10">'NP1'!$1:$22</definedName>
    <definedName name="_xlnm.Print_Titles">#N/A</definedName>
    <definedName name="Títulos_a_imprimir_IM" localSheetId="6">#REF!</definedName>
    <definedName name="Títulos_a_imprimir_IM" localSheetId="7">#REF!</definedName>
    <definedName name="Títulos_a_imprimir_IM">#REF!</definedName>
    <definedName name="tj" localSheetId="6">#REF!</definedName>
    <definedName name="tj" localSheetId="7">#REF!</definedName>
    <definedName name="tj">#REF!</definedName>
    <definedName name="tl" localSheetId="6">#REF!</definedName>
    <definedName name="tl" localSheetId="7">#REF!</definedName>
    <definedName name="tl">#REF!</definedName>
    <definedName name="tn" localSheetId="6">#REF!</definedName>
    <definedName name="tn" localSheetId="7">#REF!</definedName>
    <definedName name="tn">#REF!</definedName>
    <definedName name="To" localSheetId="6">#REF!</definedName>
    <definedName name="To" localSheetId="7">#REF!</definedName>
    <definedName name="To">#REF!</definedName>
    <definedName name="Toallero_Royal_corona_626" localSheetId="6">#REF!</definedName>
    <definedName name="Toallero_Royal_corona_626" localSheetId="7">#REF!</definedName>
    <definedName name="Toallero_Royal_corona_626">#REF!</definedName>
    <definedName name="Tolete_prensado_Santafé" localSheetId="6">#REF!</definedName>
    <definedName name="Tolete_prensado_Santafé" localSheetId="7">#REF!</definedName>
    <definedName name="Tolete_prensado_Santafé">#REF!</definedName>
    <definedName name="Toma_doble_coaxial" localSheetId="6">#REF!</definedName>
    <definedName name="Toma_doble_coaxial" localSheetId="7">#REF!</definedName>
    <definedName name="Toma_doble_coaxial">#REF!</definedName>
    <definedName name="Toma_doble_Levington_polo" localSheetId="6">#REF!</definedName>
    <definedName name="Toma_doble_Levington_polo" localSheetId="7">#REF!</definedName>
    <definedName name="Toma_doble_Levington_polo">#REF!</definedName>
    <definedName name="Toma_Levington_mono_1x20A" localSheetId="6">#REF!</definedName>
    <definedName name="Toma_Levington_mono_1x20A" localSheetId="7">#REF!</definedName>
    <definedName name="Toma_Levington_mono_1x20A">#REF!</definedName>
    <definedName name="Toma_LUMINEX_LX030L" localSheetId="6">#REF!</definedName>
    <definedName name="Toma_LUMINEX_LX030L" localSheetId="7">#REF!</definedName>
    <definedName name="Toma_LUMINEX_LX030L">#REF!</definedName>
    <definedName name="Toma_LUMINEX_LX303C" localSheetId="6">#REF!</definedName>
    <definedName name="Toma_LUMINEX_LX303C" localSheetId="7">#REF!</definedName>
    <definedName name="Toma_LUMINEX_LX303C">#REF!</definedName>
    <definedName name="Toma_LUMINEX_LX303GL" localSheetId="6">#REF!</definedName>
    <definedName name="Toma_LUMINEX_LX303GL" localSheetId="7">#REF!</definedName>
    <definedName name="Toma_LUMINEX_LX303GL">#REF!</definedName>
    <definedName name="Toma_T.V._LUMINEX" localSheetId="6">#REF!</definedName>
    <definedName name="Toma_T.V._LUMINEX" localSheetId="7">#REF!</definedName>
    <definedName name="Toma_T.V._LUMINEX">#REF!</definedName>
    <definedName name="Toma_TelefÝnica_LUMINEX" localSheetId="6">#REF!</definedName>
    <definedName name="Toma_TelefÝnica_LUMINEX" localSheetId="7">#REF!</definedName>
    <definedName name="Toma_TelefÝnica_LUMINEX">#REF!</definedName>
    <definedName name="Toma_trif_doble" localSheetId="6">#REF!</definedName>
    <definedName name="Toma_trif_doble" localSheetId="7">#REF!</definedName>
    <definedName name="Toma_trif_doble">#REF!</definedName>
    <definedName name="Toma_trifas._tipo_ventana" localSheetId="6">#REF!</definedName>
    <definedName name="Toma_trifas._tipo_ventana" localSheetId="7">#REF!</definedName>
    <definedName name="Toma_trifas._tipo_ventana">#REF!</definedName>
    <definedName name="Tope_metalico_puerta" localSheetId="6">#REF!</definedName>
    <definedName name="Tope_metalico_puerta" localSheetId="7">#REF!</definedName>
    <definedName name="Tope_metalico_puerta">#REF!</definedName>
    <definedName name="Tornillo_2__x_1_4" localSheetId="6">#REF!</definedName>
    <definedName name="Tornillo_2__x_1_4" localSheetId="7">#REF!</definedName>
    <definedName name="Tornillo_2__x_1_4">#REF!</definedName>
    <definedName name="Tornillo_boton_cromadoesp" localSheetId="6">#REF!</definedName>
    <definedName name="Tornillo_boton_cromadoesp" localSheetId="7">#REF!</definedName>
    <definedName name="Tornillo_boton_cromadoesp">#REF!</definedName>
    <definedName name="Tornillo_p_madera_1_y_1_4__9" localSheetId="6">#REF!</definedName>
    <definedName name="Tornillo_p_madera_1_y_1_4__9" localSheetId="7">#REF!</definedName>
    <definedName name="Tornillo_p_madera_1_y_1_4__9">#REF!</definedName>
    <definedName name="Tornillo_p_madera_2__10" localSheetId="6">#REF!</definedName>
    <definedName name="Tornillo_p_madera_2__10" localSheetId="7">#REF!</definedName>
    <definedName name="Tornillo_p_madera_2__10">#REF!</definedName>
    <definedName name="Tornillos_para_lamina" localSheetId="6">#REF!</definedName>
    <definedName name="Tornillos_para_lamina" localSheetId="7">#REF!</definedName>
    <definedName name="Tornillos_para_lamina">#REF!</definedName>
    <definedName name="tortas" hidden="1">{"TAB1",#N/A,TRUE,"GENERAL";"TAB2",#N/A,TRUE,"GENERAL";"TAB3",#N/A,TRUE,"GENERAL";"TAB4",#N/A,TRUE,"GENERAL";"TAB5",#N/A,TRUE,"GENERAL"}</definedName>
    <definedName name="tortas2" hidden="1">{"via1",#N/A,TRUE,"general";"via2",#N/A,TRUE,"general";"via3",#N/A,TRUE,"general"}</definedName>
    <definedName name="TOT" localSheetId="6">#REF!</definedName>
    <definedName name="TOT" localSheetId="7">#REF!</definedName>
    <definedName name="TOT">#REF!</definedName>
    <definedName name="TOTAL" localSheetId="6">#REF!</definedName>
    <definedName name="TOTAL" localSheetId="7">#REF!</definedName>
    <definedName name="TOTAL" localSheetId="0">#REF!</definedName>
    <definedName name="TOTAL" localSheetId="4">#REF!</definedName>
    <definedName name="TOTAL">#REF!</definedName>
    <definedName name="Total_Interest" localSheetId="6">#REF!</definedName>
    <definedName name="Total_Interest" localSheetId="7">#REF!</definedName>
    <definedName name="Total_Interest">#REF!</definedName>
    <definedName name="Total_Pay" localSheetId="6">#REF!</definedName>
    <definedName name="Total_Pay" localSheetId="7">#REF!</definedName>
    <definedName name="Total_Pay">#REF!</definedName>
    <definedName name="Total_Payment" localSheetId="6">Scheduled_Payment+Extra_Payment</definedName>
    <definedName name="Total_Payment" localSheetId="7">Scheduled_Payment+Extra_Payment</definedName>
    <definedName name="Total_Payment">Scheduled_Payment+Extra_Payment</definedName>
    <definedName name="TOTAL_PROYECTO" localSheetId="6">#REF!</definedName>
    <definedName name="TOTAL_PROYECTO" localSheetId="7">#REF!</definedName>
    <definedName name="TOTAL_PROYECTO">#REF!</definedName>
    <definedName name="TOTALCONTRATO" localSheetId="6">#REF!</definedName>
    <definedName name="TOTALCONTRATO" localSheetId="7">#REF!</definedName>
    <definedName name="TOTALCONTRATO">#REF!</definedName>
    <definedName name="totdir31">'[6]31'!$G$35</definedName>
    <definedName name="totroca" localSheetId="6">#REF!</definedName>
    <definedName name="totroca" localSheetId="7">#REF!</definedName>
    <definedName name="totroca">#REF!</definedName>
    <definedName name="tr" hidden="1">{"TAB1",#N/A,TRUE,"GENERAL";"TAB2",#N/A,TRUE,"GENERAL";"TAB3",#N/A,TRUE,"GENERAL";"TAB4",#N/A,TRUE,"GENERAL";"TAB5",#N/A,TRUE,"GENERAL"}</definedName>
    <definedName name="Tragante_en_lam_gal_18" localSheetId="6">#REF!</definedName>
    <definedName name="Tragante_en_lam_gal_18" localSheetId="7">#REF!</definedName>
    <definedName name="Tragante_en_lam_gal_18">#REF!</definedName>
    <definedName name="TRAN" localSheetId="6">#REF!</definedName>
    <definedName name="TRAN" localSheetId="7">#REF!</definedName>
    <definedName name="TRAN">#REF!</definedName>
    <definedName name="TRANS" localSheetId="6">[5]Hoja2!#REF!</definedName>
    <definedName name="TRANS" localSheetId="7">[5]Hoja2!#REF!</definedName>
    <definedName name="TRANS">[5]Hoja2!#REF!</definedName>
    <definedName name="TRAT">[74]desmonte!$E$48</definedName>
    <definedName name="TRES" localSheetId="6">#REF!</definedName>
    <definedName name="TRES" localSheetId="7">#REF!</definedName>
    <definedName name="TR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turado_de_primera" localSheetId="6">#REF!</definedName>
    <definedName name="Triturado_de_primera" localSheetId="7">#REF!</definedName>
    <definedName name="Triturado_de_primera">#REF!</definedName>
    <definedName name="trjfgjh" hidden="1">{"via1",#N/A,TRUE,"general";"via2",#N/A,TRUE,"general";"via3",#N/A,TRUE,"general"}</definedName>
    <definedName name="TRM">[75]VrEqpBasica!$I$2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 localSheetId="6">#REF!</definedName>
    <definedName name="tt" localSheetId="7">#REF!</definedName>
    <definedName name="tt">#REF!</definedName>
    <definedName name="TtCD" localSheetId="6">#REF!</definedName>
    <definedName name="TtCD" localSheetId="7">#REF!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_de_cemento_16" localSheetId="6">#REF!</definedName>
    <definedName name="Tuberia_de_cemento_16" localSheetId="7">#REF!</definedName>
    <definedName name="Tuberia_de_cemento_16">#REF!</definedName>
    <definedName name="Tubo_agua_negra_2" localSheetId="6">#REF!</definedName>
    <definedName name="Tubo_agua_negra_2" localSheetId="7">#REF!</definedName>
    <definedName name="Tubo_agua_negra_2">#REF!</definedName>
    <definedName name="Tubo_Alum_Crudo_5_8" localSheetId="6">#REF!</definedName>
    <definedName name="Tubo_Alum_Crudo_5_8" localSheetId="7">#REF!</definedName>
    <definedName name="Tubo_Alum_Crudo_5_8">#REF!</definedName>
    <definedName name="Tubo_conduit_PVC_1_2" localSheetId="6">#REF!</definedName>
    <definedName name="Tubo_conduit_PVC_1_2" localSheetId="7">#REF!</definedName>
    <definedName name="Tubo_conduit_PVC_1_2">#REF!</definedName>
    <definedName name="Tubo_conduit_PVC_3_4" localSheetId="6">#REF!</definedName>
    <definedName name="Tubo_conduit_PVC_3_4" localSheetId="7">#REF!</definedName>
    <definedName name="Tubo_conduit_PVC_3_4">#REF!</definedName>
    <definedName name="Tubo_cuadrado_1__cal_18" localSheetId="6">#REF!</definedName>
    <definedName name="Tubo_cuadrado_1__cal_18" localSheetId="7">#REF!</definedName>
    <definedName name="Tubo_cuadrado_1__cal_18">#REF!</definedName>
    <definedName name="Tubo_cuadrado_3_4" localSheetId="6">#REF!</definedName>
    <definedName name="Tubo_cuadrado_3_4" localSheetId="7">#REF!</definedName>
    <definedName name="Tubo_cuadrado_3_4">#REF!</definedName>
    <definedName name="Tubo_de_gres_6" localSheetId="6">#REF!</definedName>
    <definedName name="Tubo_de_gres_6" localSheetId="7">#REF!</definedName>
    <definedName name="Tubo_de_gres_6">#REF!</definedName>
    <definedName name="Tubo_fluor.S.L.20w." localSheetId="6">#REF!</definedName>
    <definedName name="Tubo_fluor.S.L.20w." localSheetId="7">#REF!</definedName>
    <definedName name="Tubo_fluor.S.L.20w.">#REF!</definedName>
    <definedName name="Tubo_galv._pesado_2_1_2" localSheetId="6">#REF!</definedName>
    <definedName name="Tubo_galv._pesado_2_1_2" localSheetId="7">#REF!</definedName>
    <definedName name="Tubo_galv._pesado_2_1_2">#REF!</definedName>
    <definedName name="Tubo_galvanizado_1" localSheetId="6">#REF!</definedName>
    <definedName name="Tubo_galvanizado_1" localSheetId="7">#REF!</definedName>
    <definedName name="Tubo_galvanizado_1">#REF!</definedName>
    <definedName name="Tubo_galvanizado_1_2" localSheetId="6">#REF!</definedName>
    <definedName name="Tubo_galvanizado_1_2" localSheetId="7">#REF!</definedName>
    <definedName name="Tubo_galvanizado_1_2">#REF!</definedName>
    <definedName name="Tubo_galvanizado_2õ" localSheetId="6">#REF!</definedName>
    <definedName name="Tubo_galvanizado_2õ" localSheetId="7">#REF!</definedName>
    <definedName name="Tubo_galvanizado_2õ">#REF!</definedName>
    <definedName name="Tubo_galvanizado_3" localSheetId="6">#REF!</definedName>
    <definedName name="Tubo_galvanizado_3" localSheetId="7">#REF!</definedName>
    <definedName name="Tubo_galvanizado_3">#REF!</definedName>
    <definedName name="Tubo_gres_10" localSheetId="6">#REF!</definedName>
    <definedName name="Tubo_gres_10" localSheetId="7">#REF!</definedName>
    <definedName name="Tubo_gres_10">#REF!</definedName>
    <definedName name="Tubo_gres_3" localSheetId="6">#REF!</definedName>
    <definedName name="Tubo_gres_3" localSheetId="7">#REF!</definedName>
    <definedName name="Tubo_gres_3">#REF!</definedName>
    <definedName name="Tubo_gres_4" localSheetId="6">#REF!</definedName>
    <definedName name="Tubo_gres_4" localSheetId="7">#REF!</definedName>
    <definedName name="Tubo_gres_4">#REF!</definedName>
    <definedName name="Tubo_gres_8" localSheetId="6">#REF!</definedName>
    <definedName name="Tubo_gres_8" localSheetId="7">#REF!</definedName>
    <definedName name="Tubo_gres_8">#REF!</definedName>
    <definedName name="Tubo_L_PVC_2" localSheetId="6">#REF!</definedName>
    <definedName name="Tubo_L_PVC_2" localSheetId="7">#REF!</definedName>
    <definedName name="Tubo_L_PVC_2">#REF!</definedName>
    <definedName name="Tubo_met_conduit_1" localSheetId="6">#REF!</definedName>
    <definedName name="Tubo_met_conduit_1" localSheetId="7">#REF!</definedName>
    <definedName name="Tubo_met_conduit_1">#REF!</definedName>
    <definedName name="Tubo_met_conduit_1_2" localSheetId="6">#REF!</definedName>
    <definedName name="Tubo_met_conduit_1_2" localSheetId="7">#REF!</definedName>
    <definedName name="Tubo_met_conduit_1_2">#REF!</definedName>
    <definedName name="Tubo_met_conduit_3_4" localSheetId="6">#REF!</definedName>
    <definedName name="Tubo_met_conduit_3_4" localSheetId="7">#REF!</definedName>
    <definedName name="Tubo_met_conduit_3_4">#REF!</definedName>
    <definedName name="Tubo_PVC_1__RDE_21" localSheetId="6">#REF!</definedName>
    <definedName name="Tubo_PVC_1__RDE_21" localSheetId="7">#REF!</definedName>
    <definedName name="Tubo_PVC_1__RDE_21">#REF!</definedName>
    <definedName name="Tubo_PVC_1_1_2__RDE_21" localSheetId="6">#REF!</definedName>
    <definedName name="Tubo_PVC_1_1_2__RDE_21" localSheetId="7">#REF!</definedName>
    <definedName name="Tubo_PVC_1_1_2__RDE_21">#REF!</definedName>
    <definedName name="Tubo_PVC_1_1_4__RDE_21" localSheetId="6">#REF!</definedName>
    <definedName name="Tubo_PVC_1_1_4__RDE_21" localSheetId="7">#REF!</definedName>
    <definedName name="Tubo_PVC_1_1_4__RDE_21">#REF!</definedName>
    <definedName name="Tubo_PVC_1_2__RDE_9" localSheetId="6">#REF!</definedName>
    <definedName name="Tubo_PVC_1_2__RDE_9" localSheetId="7">#REF!</definedName>
    <definedName name="Tubo_PVC_1_2__RDE_9">#REF!</definedName>
    <definedName name="Tubo_PVC_2__RDE_21" localSheetId="6">#REF!</definedName>
    <definedName name="Tubo_PVC_2__RDE_21" localSheetId="7">#REF!</definedName>
    <definedName name="Tubo_PVC_2__RDE_21">#REF!</definedName>
    <definedName name="Tubo_PVC_2_1_2__RDE_21" localSheetId="6">#REF!</definedName>
    <definedName name="Tubo_PVC_2_1_2__RDE_21" localSheetId="7">#REF!</definedName>
    <definedName name="Tubo_PVC_2_1_2__RDE_21">#REF!</definedName>
    <definedName name="Tubo_PVC_3__RDE_21" localSheetId="6">#REF!</definedName>
    <definedName name="Tubo_PVC_3__RDE_21" localSheetId="7">#REF!</definedName>
    <definedName name="Tubo_PVC_3__RDE_21">#REF!</definedName>
    <definedName name="Tubo_PVC_3_4__RDE_11" localSheetId="6">#REF!</definedName>
    <definedName name="Tubo_PVC_3_4__RDE_11" localSheetId="7">#REF!</definedName>
    <definedName name="Tubo_PVC_3_4__RDE_11">#REF!</definedName>
    <definedName name="Tubo_PVC_A11_220080_3" localSheetId="6">#REF!</definedName>
    <definedName name="Tubo_PVC_A11_220080_3" localSheetId="7">#REF!</definedName>
    <definedName name="Tubo_PVC_A11_220080_3">#REF!</definedName>
    <definedName name="Tubo_PVC_A11_220090_4" localSheetId="6">#REF!</definedName>
    <definedName name="Tubo_PVC_A11_220090_4" localSheetId="7">#REF!</definedName>
    <definedName name="Tubo_PVC_A11_220090_4">#REF!</definedName>
    <definedName name="Tubo_PVC_conduit_1" localSheetId="6">#REF!</definedName>
    <definedName name="Tubo_PVC_conduit_1" localSheetId="7">#REF!</definedName>
    <definedName name="Tubo_PVC_conduit_1">#REF!</definedName>
    <definedName name="Tubo_PVC_conduit_11_2" localSheetId="6">#REF!</definedName>
    <definedName name="Tubo_PVC_conduit_11_2" localSheetId="7">#REF!</definedName>
    <definedName name="Tubo_PVC_conduit_11_2">#REF!</definedName>
    <definedName name="Tubo_PVC_conduit_2" localSheetId="6">#REF!</definedName>
    <definedName name="Tubo_PVC_conduit_2" localSheetId="7">#REF!</definedName>
    <definedName name="Tubo_PVC_conduit_2">#REF!</definedName>
    <definedName name="Tubo_PVC_Presion_400010_1_2" localSheetId="6">#REF!</definedName>
    <definedName name="Tubo_PVC_Presion_400010_1_2" localSheetId="7">#REF!</definedName>
    <definedName name="Tubo_PVC_Presion_400010_1_2">#REF!</definedName>
    <definedName name="Tubo_PVC_Presion_410020_3_4" localSheetId="6">#REF!</definedName>
    <definedName name="Tubo_PVC_Presion_410020_3_4" localSheetId="7">#REF!</definedName>
    <definedName name="Tubo_PVC_Presion_410020_3_4">#REF!</definedName>
    <definedName name="Tubo_PVC_Presion_410030_1" localSheetId="6">#REF!</definedName>
    <definedName name="Tubo_PVC_Presion_410030_1" localSheetId="7">#REF!</definedName>
    <definedName name="Tubo_PVC_Presion_410030_1">#REF!</definedName>
    <definedName name="Tubo_PVC_Presion_410050_1.5" localSheetId="6">#REF!</definedName>
    <definedName name="Tubo_PVC_Presion_410050_1.5" localSheetId="7">#REF!</definedName>
    <definedName name="Tubo_PVC_Presion_410050_1.5">#REF!</definedName>
    <definedName name="Tubo_PVC_Presión_410060_2õ" localSheetId="6">#REF!</definedName>
    <definedName name="Tubo_PVC_Presión_410060_2õ" localSheetId="7">#REF!</definedName>
    <definedName name="Tubo_PVC_Presión_410060_2õ">#REF!</definedName>
    <definedName name="Tubo_PVC_RDE_21_4" localSheetId="6">#REF!</definedName>
    <definedName name="Tubo_PVC_RDE_21_4" localSheetId="7">#REF!</definedName>
    <definedName name="Tubo_PVC_RDE_21_4">#REF!</definedName>
    <definedName name="Tubo_PVC_Sanit_210000_6" localSheetId="6">#REF!</definedName>
    <definedName name="Tubo_PVC_Sanit_210000_6" localSheetId="7">#REF!</definedName>
    <definedName name="Tubo_PVC_Sanit_210000_6">#REF!</definedName>
    <definedName name="Tubo_PVC_Sanit_210080_3" localSheetId="6">#REF!</definedName>
    <definedName name="Tubo_PVC_Sanit_210080_3" localSheetId="7">#REF!</definedName>
    <definedName name="Tubo_PVC_Sanit_210080_3">#REF!</definedName>
    <definedName name="Tubo_PVC_Sanit_210090_4" localSheetId="6">#REF!</definedName>
    <definedName name="Tubo_PVC_Sanit_210090_4" localSheetId="7">#REF!</definedName>
    <definedName name="Tubo_PVC_Sanit_210090_4">#REF!</definedName>
    <definedName name="Tubo_PVC_sanit_3" localSheetId="6">#REF!</definedName>
    <definedName name="Tubo_PVC_sanit_3" localSheetId="7">#REF!</definedName>
    <definedName name="Tubo_PVC_sanit_3">#REF!</definedName>
    <definedName name="Tubo_PVC_sanit_4" localSheetId="6">#REF!</definedName>
    <definedName name="Tubo_PVC_sanit_4" localSheetId="7">#REF!</definedName>
    <definedName name="Tubo_PVC_sanit_4">#REF!</definedName>
    <definedName name="Tubo_PVC_sanit_6" localSheetId="6">#REF!</definedName>
    <definedName name="Tubo_PVC_sanit_6" localSheetId="7">#REF!</definedName>
    <definedName name="Tubo_PVC_sanit_6">#REF!</definedName>
    <definedName name="Tubo_PVC_sanitario_2" localSheetId="6">#REF!</definedName>
    <definedName name="Tubo_PVC_sanitario_2" localSheetId="7">#REF!</definedName>
    <definedName name="Tubo_PVC_sanitario_2">#REF!</definedName>
    <definedName name="Tubo_PVC_Union_Z_D_1__RDE21" localSheetId="6">#REF!</definedName>
    <definedName name="Tubo_PVC_Union_Z_D_1__RDE21" localSheetId="7">#REF!</definedName>
    <definedName name="Tubo_PVC_Union_Z_D_1__RDE21">#REF!</definedName>
    <definedName name="Tubo_PVC_Union_Z_D_11_2__RDE21" localSheetId="6">#REF!</definedName>
    <definedName name="Tubo_PVC_Union_Z_D_11_2__RDE21" localSheetId="7">#REF!</definedName>
    <definedName name="Tubo_PVC_Union_Z_D_11_2__RDE21">#REF!</definedName>
    <definedName name="Tubo_PVC_Union_Z_D_2__RDE21" localSheetId="6">#REF!</definedName>
    <definedName name="Tubo_PVC_Union_Z_D_2__RDE21" localSheetId="7">#REF!</definedName>
    <definedName name="Tubo_PVC_Union_Z_D_2__RDE21">#REF!</definedName>
    <definedName name="Tubo_PVC_Union_Z_D_3__RDE26" localSheetId="6">#REF!</definedName>
    <definedName name="Tubo_PVC_Union_Z_D_3__RDE26" localSheetId="7">#REF!</definedName>
    <definedName name="Tubo_PVC_Union_Z_D_3__RDE26">#REF!</definedName>
    <definedName name="Tubo_PVC_Union_Z_D_3__RDE32.5" localSheetId="6">#REF!</definedName>
    <definedName name="Tubo_PVC_Union_Z_D_3__RDE32.5" localSheetId="7">#REF!</definedName>
    <definedName name="Tubo_PVC_Union_Z_D_3__RDE32.5">#REF!</definedName>
    <definedName name="Tubo_PVC_Union_Z_D_3_4__RDE21" localSheetId="6">#REF!</definedName>
    <definedName name="Tubo_PVC_Union_Z_D_3_4__RDE21" localSheetId="7">#REF!</definedName>
    <definedName name="Tubo_PVC_Union_Z_D_3_4__RDE21">#REF!</definedName>
    <definedName name="Tubo_PVC_Union_Z_D_4__RDE32.5" localSheetId="6">#REF!</definedName>
    <definedName name="Tubo_PVC_Union_Z_D_4__RDE32.5" localSheetId="7">#REF!</definedName>
    <definedName name="Tubo_PVC_Union_Z_D_4__RDE32.5">#REF!</definedName>
    <definedName name="Tubo_PVC_Union_Z_D_6__RDE26" localSheetId="6">#REF!</definedName>
    <definedName name="Tubo_PVC_Union_Z_D_6__RDE26" localSheetId="7">#REF!</definedName>
    <definedName name="Tubo_PVC_Union_Z_D_6__RDE26">#REF!</definedName>
    <definedName name="Tubo_PVC_Union_Z_D_6__RDE32.5" localSheetId="6">#REF!</definedName>
    <definedName name="Tubo_PVC_Union_Z_D_6__RDE32.5" localSheetId="7">#REF!</definedName>
    <definedName name="Tubo_PVC_Union_Z_D_6__RDE32.5">#REF!</definedName>
    <definedName name="Tubo_PVC_Union_Z_D_6__RDE41" localSheetId="6">#REF!</definedName>
    <definedName name="Tubo_PVC_Union_Z_D_6__RDE41" localSheetId="7">#REF!</definedName>
    <definedName name="Tubo_PVC_Union_Z_D_6__RDE41">#REF!</definedName>
    <definedName name="Tubo_PVC_Union_Z_D_6__RDE51" localSheetId="6">#REF!</definedName>
    <definedName name="Tubo_PVC_Union_Z_D_6__RDE51" localSheetId="7">#REF!</definedName>
    <definedName name="Tubo_PVC_Union_Z_D_6__RDE51">#REF!</definedName>
    <definedName name="Tubo_PVC_vent_A.L.L.4" localSheetId="6">#REF!</definedName>
    <definedName name="Tubo_PVC_vent_A.L.L.4" localSheetId="7">#REF!</definedName>
    <definedName name="Tubo_PVC_vent_A.L.L.4">#REF!</definedName>
    <definedName name="Tubo_PVC_vent_A.L.L.6" localSheetId="6">#REF!</definedName>
    <definedName name="Tubo_PVC_vent_A.L.L.6" localSheetId="7">#REF!</definedName>
    <definedName name="Tubo_PVC_vent_A.L.L.6">#REF!</definedName>
    <definedName name="Tubo_PVC_ventil_A.LL_2" localSheetId="6">#REF!</definedName>
    <definedName name="Tubo_PVC_ventil_A.LL_2" localSheetId="7">#REF!</definedName>
    <definedName name="Tubo_PVC_ventil_A.LL_2">#REF!</definedName>
    <definedName name="Tubo_PVC_ventil_A.LL_3" localSheetId="6">#REF!</definedName>
    <definedName name="Tubo_PVC_ventil_A.LL_3" localSheetId="7">#REF!</definedName>
    <definedName name="Tubo_PVC_ventil_A.LL_3">#REF!</definedName>
    <definedName name="TuboCPVC_Presion490010_1_2" localSheetId="6">#REF!</definedName>
    <definedName name="TuboCPVC_Presion490010_1_2" localSheetId="7">#REF!</definedName>
    <definedName name="TuboCPVC_Presion490010_1_2">#REF!</definedName>
    <definedName name="TubuCPVC_Presion490020_3_4" localSheetId="6">#REF!</definedName>
    <definedName name="TubuCPVC_Presion490020_3_4" localSheetId="7">#REF!</definedName>
    <definedName name="TubuCPVC_Presion490020_3_4">#REF!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localSheetId="6">#REF!</definedName>
    <definedName name="ty" localSheetId="7">#REF!</definedName>
    <definedName name="ty" localSheetId="4" hidden="1">{"via1",#N/A,TRUE,"general";"via2",#N/A,TRUE,"general";"via3",#N/A,TRUE,"general"}</definedName>
    <definedName name="ty">#REF!</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 localSheetId="6">#REF!</definedName>
    <definedName name="tyu" localSheetId="7">#REF!</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0">#REF!</definedName>
    <definedName name="U" localSheetId="4">#REF!</definedName>
    <definedName name="U">'[7]Constantes Generales'!$B$4</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6">#REF!</definedName>
    <definedName name="Ubicación" localSheetId="7">#REF!</definedName>
    <definedName name="Ubicación" localSheetId="0">#REF!</definedName>
    <definedName name="Ubicación" localSheetId="4">#REF!</definedName>
    <definedName name="Ubicación">#REF!</definedName>
    <definedName name="ui" localSheetId="6">#REF!</definedName>
    <definedName name="ui" localSheetId="7">#REF!</definedName>
    <definedName name="UI" localSheetId="4" hidden="1">{"via1",#N/A,TRUE,"general";"via2",#N/A,TRUE,"general";"via3",#N/A,TRUE,"general"}</definedName>
    <definedName name="ui">#REF!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ion_PVC_presion_1" localSheetId="6">#REF!</definedName>
    <definedName name="Union_PVC_presion_1" localSheetId="7">#REF!</definedName>
    <definedName name="Union_PVC_presion_1">#REF!</definedName>
    <definedName name="Union_PVC_presion_1_1_2" localSheetId="6">#REF!</definedName>
    <definedName name="Union_PVC_presion_1_1_2" localSheetId="7">#REF!</definedName>
    <definedName name="Union_PVC_presion_1_1_2">#REF!</definedName>
    <definedName name="Union_PVC_presion_1_1_4" localSheetId="6">#REF!</definedName>
    <definedName name="Union_PVC_presion_1_1_4" localSheetId="7">#REF!</definedName>
    <definedName name="Union_PVC_presion_1_1_4">#REF!</definedName>
    <definedName name="Union_PVC_presion_1_2" localSheetId="6">#REF!</definedName>
    <definedName name="Union_PVC_presion_1_2" localSheetId="7">#REF!</definedName>
    <definedName name="Union_PVC_presion_1_2">#REF!</definedName>
    <definedName name="Union_PVC_presion_2" localSheetId="6">#REF!</definedName>
    <definedName name="Union_PVC_presion_2" localSheetId="7">#REF!</definedName>
    <definedName name="Union_PVC_presion_2">#REF!</definedName>
    <definedName name="Union_PVC_presion_2_1_2" localSheetId="6">#REF!</definedName>
    <definedName name="Union_PVC_presion_2_1_2" localSheetId="7">#REF!</definedName>
    <definedName name="Union_PVC_presion_2_1_2">#REF!</definedName>
    <definedName name="Union_PVC_presion_3" localSheetId="6">#REF!</definedName>
    <definedName name="Union_PVC_presion_3" localSheetId="7">#REF!</definedName>
    <definedName name="Union_PVC_presion_3">#REF!</definedName>
    <definedName name="Union_PVC_presion_3_4" localSheetId="6">#REF!</definedName>
    <definedName name="Union_PVC_presion_3_4" localSheetId="7">#REF!</definedName>
    <definedName name="Union_PVC_presion_3_4">#REF!</definedName>
    <definedName name="Union_PVC_sanit_3" localSheetId="6">#REF!</definedName>
    <definedName name="Union_PVC_sanit_3" localSheetId="7">#REF!</definedName>
    <definedName name="Union_PVC_sanit_3">#REF!</definedName>
    <definedName name="Union_PVC_sanit_4" localSheetId="6">#REF!</definedName>
    <definedName name="Union_PVC_sanit_4" localSheetId="7">#REF!</definedName>
    <definedName name="Union_PVC_sanit_4">#REF!</definedName>
    <definedName name="Union_PVC_sanit_6" localSheetId="6">#REF!</definedName>
    <definedName name="Union_PVC_sanit_6" localSheetId="7">#REF!</definedName>
    <definedName name="Union_PVC_sanit_6">#REF!</definedName>
    <definedName name="Union_PVC_sanitaria_2" localSheetId="6">#REF!</definedName>
    <definedName name="Union_PVC_sanitaria_2" localSheetId="7">#REF!</definedName>
    <definedName name="Union_PVC_sanitaria_2">#REF!</definedName>
    <definedName name="Uniones_de_reparacion_4__RDE21" localSheetId="6">#REF!</definedName>
    <definedName name="Uniones_de_reparacion_4__RDE21" localSheetId="7">#REF!</definedName>
    <definedName name="Uniones_de_reparacion_4__RDE21">#REF!</definedName>
    <definedName name="Uniones_de_reparacion_6__RDE41" localSheetId="6">#REF!</definedName>
    <definedName name="Uniones_de_reparacion_6__RDE41" localSheetId="7">#REF!</definedName>
    <definedName name="Uniones_de_reparacion_6__RDE41">#REF!</definedName>
    <definedName name="UNITARIO">[76]Unitarios!$A$3:$D$13</definedName>
    <definedName name="Unitarios" localSheetId="6">#REF!</definedName>
    <definedName name="Unitarios" localSheetId="7">#REF!</definedName>
    <definedName name="Unitarios" localSheetId="0">#REF!</definedName>
    <definedName name="Unitarios" localSheetId="4">#REF!</definedName>
    <definedName name="Unitarios">#REF!</definedName>
    <definedName name="Universal_galv._3_4__Ý_1" localSheetId="6">#REF!</definedName>
    <definedName name="Universal_galv._3_4__Ý_1" localSheetId="7">#REF!</definedName>
    <definedName name="Universal_galv._3_4__Ý_1">#REF!</definedName>
    <definedName name="UNO" localSheetId="6">#REF!</definedName>
    <definedName name="UNO" localSheetId="7">#REF!</definedName>
    <definedName name="uno" localSheetId="4">[0]!ERR</definedName>
    <definedName name="UNO">#REF!</definedName>
    <definedName name="UOUIV" hidden="1">{"TAB1",#N/A,TRUE,"GENERAL";"TAB2",#N/A,TRUE,"GENERAL";"TAB3",#N/A,TRUE,"GENERAL";"TAB4",#N/A,TRUE,"GENERAL";"TAB5",#N/A,TRUE,"GENERAL"}</definedName>
    <definedName name="uriel" localSheetId="4">[0]!ERR</definedName>
    <definedName name="uriel">[0]!ERR</definedName>
    <definedName name="uryur" hidden="1">{"TAB1",#N/A,TRUE,"GENERAL";"TAB2",#N/A,TRUE,"GENERAL";"TAB3",#N/A,TRUE,"GENERAL";"TAB4",#N/A,TRUE,"GENERAL";"TAB5",#N/A,TRUE,"GENERAL"}</definedName>
    <definedName name="ut" localSheetId="6">#REF!</definedName>
    <definedName name="ut" localSheetId="7">#REF!</definedName>
    <definedName name="ut">#REF!</definedName>
    <definedName name="UTILIDAD" localSheetId="6">#REF!</definedName>
    <definedName name="UTILIDAD" localSheetId="7">#REF!</definedName>
    <definedName name="UTILIDAD">#REF!</definedName>
    <definedName name="UTL">[10]otros!$C$4</definedName>
    <definedName name="uu" localSheetId="6">#REF!</definedName>
    <definedName name="uu" localSheetId="7">#REF!</definedName>
    <definedName name="uu" localSheetId="4" hidden="1">{"TAB1",#N/A,TRUE,"GENERAL";"TAB2",#N/A,TRUE,"GENERAL";"TAB3",#N/A,TRUE,"GENERAL";"TAB4",#N/A,TRUE,"GENERAL";"TAB5",#N/A,TRUE,"GENERAL"}</definedName>
    <definedName name="uu">#REF!</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xd" localSheetId="6">#REF!</definedName>
    <definedName name="uxd" localSheetId="7">#REF!</definedName>
    <definedName name="uxd">#REF!</definedName>
    <definedName name="uy" localSheetId="6">#REF!</definedName>
    <definedName name="uy" localSheetId="7">#REF!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DKSLFJKDLSFS" localSheetId="6">#REF!</definedName>
    <definedName name="VADKSLFJKDLSFS" localSheetId="7">#REF!</definedName>
    <definedName name="VADKSLFJKDLSFS">#REF!</definedName>
    <definedName name="VALDES" localSheetId="6">#REF!</definedName>
    <definedName name="VALDES" localSheetId="7">#REF!</definedName>
    <definedName name="VALDES" localSheetId="4">#REF!</definedName>
    <definedName name="VALDES">#REF!</definedName>
    <definedName name="VALIDEZ" localSheetId="6">#REF!</definedName>
    <definedName name="VALIDEZ" localSheetId="7">#REF!</definedName>
    <definedName name="VALIDEZ">#REF!</definedName>
    <definedName name="valor1" localSheetId="6">#REF!</definedName>
    <definedName name="valor1" localSheetId="7">#REF!</definedName>
    <definedName name="valor1" localSheetId="0">#REF!</definedName>
    <definedName name="valor1" localSheetId="4">#REF!</definedName>
    <definedName name="valor1">#REF!</definedName>
    <definedName name="valor2" localSheetId="6">#REF!</definedName>
    <definedName name="valor2" localSheetId="7">#REF!</definedName>
    <definedName name="valor2" localSheetId="0">#REF!</definedName>
    <definedName name="valor2" localSheetId="4">#REF!</definedName>
    <definedName name="valor2">#REF!</definedName>
    <definedName name="VALOR3" localSheetId="6">#REF!</definedName>
    <definedName name="VALOR3" localSheetId="7">#REF!</definedName>
    <definedName name="VALOR3" localSheetId="0">#REF!</definedName>
    <definedName name="VALOR3" localSheetId="4">#REF!</definedName>
    <definedName name="VALOR3">#REF!</definedName>
    <definedName name="Values_Entered" localSheetId="6">IF('310.1'!Loan_Amount*'310.1'!Interest_Rate*'310.1'!Loan_Years*'310.1'!Loan_Start&gt;0,1,0)</definedName>
    <definedName name="Values_Entered" localSheetId="7">IF('311.1'!Loan_Amount*'311.1'!Interest_Rate*'311.1'!Loan_Years*'311.1'!Loan_Start&gt;0,1,0)</definedName>
    <definedName name="Values_Entered">IF(Loan_Amount*Interest_Rate*Loan_Years*Loan_Start&gt;0,1,0)</definedName>
    <definedName name="Valvula_1" localSheetId="6">#REF!</definedName>
    <definedName name="Valvula_1" localSheetId="7">#REF!</definedName>
    <definedName name="Valvula_1">#REF!</definedName>
    <definedName name="Valvula_1_2" localSheetId="6">#REF!</definedName>
    <definedName name="Valvula_1_2" localSheetId="7">#REF!</definedName>
    <definedName name="Valvula_1_2">#REF!</definedName>
    <definedName name="Valvula_2" localSheetId="6">#REF!</definedName>
    <definedName name="Valvula_2" localSheetId="7">#REF!</definedName>
    <definedName name="Valvula_2">#REF!</definedName>
    <definedName name="Valvula_3" localSheetId="6">#REF!</definedName>
    <definedName name="Valvula_3" localSheetId="7">#REF!</definedName>
    <definedName name="Valvula_3">#REF!</definedName>
    <definedName name="Valvula_4" localSheetId="6">#REF!</definedName>
    <definedName name="Valvula_4" localSheetId="7">#REF!</definedName>
    <definedName name="Valvula_4">#REF!</definedName>
    <definedName name="Valvula_6" localSheetId="6">#REF!</definedName>
    <definedName name="Valvula_6" localSheetId="7">#REF!</definedName>
    <definedName name="Valvula_6">#REF!</definedName>
    <definedName name="Válvula_compuerta_1" localSheetId="6">#REF!</definedName>
    <definedName name="Válvula_compuerta_1" localSheetId="7">#REF!</definedName>
    <definedName name="Válvula_compuerta_1">#REF!</definedName>
    <definedName name="Válvula_compuerta_1_2" localSheetId="6">#REF!</definedName>
    <definedName name="Válvula_compuerta_1_2" localSheetId="7">#REF!</definedName>
    <definedName name="Válvula_compuerta_1_2">#REF!</definedName>
    <definedName name="Válvula_compuerta_2" localSheetId="6">#REF!</definedName>
    <definedName name="Válvula_compuerta_2" localSheetId="7">#REF!</definedName>
    <definedName name="Válvula_compuerta_2">#REF!</definedName>
    <definedName name="Válvula_compuerta_3_4" localSheetId="6">#REF!</definedName>
    <definedName name="Válvula_compuerta_3_4" localSheetId="7">#REF!</definedName>
    <definedName name="Válvula_compuerta_3_4">#REF!</definedName>
    <definedName name="Valvula_de_Purga_de_6" localSheetId="6">#REF!</definedName>
    <definedName name="Valvula_de_Purga_de_6" localSheetId="7">#REF!</definedName>
    <definedName name="Valvula_de_Purga_de_6">#REF!</definedName>
    <definedName name="Valvula_de_regulacion" localSheetId="6">#REF!</definedName>
    <definedName name="Valvula_de_regulacion" localSheetId="7">#REF!</definedName>
    <definedName name="Valvula_de_regulacion">#REF!</definedName>
    <definedName name="Válvula_flotador_1_2" localSheetId="6">#REF!</definedName>
    <definedName name="Válvula_flotador_1_2" localSheetId="7">#REF!</definedName>
    <definedName name="Válvula_flotador_1_2">#REF!</definedName>
    <definedName name="Válvula_flotador_3_4" localSheetId="6">#REF!</definedName>
    <definedName name="Válvula_flotador_3_4" localSheetId="7">#REF!</definedName>
    <definedName name="Válvula_flotador_3_4">#REF!</definedName>
    <definedName name="Valvula_pozuelo_lavadero" localSheetId="6">#REF!</definedName>
    <definedName name="Valvula_pozuelo_lavadero" localSheetId="7">#REF!</definedName>
    <definedName name="Valvula_pozuelo_lavadero">#REF!</definedName>
    <definedName name="Válvula_retención_1_2" localSheetId="6">#REF!</definedName>
    <definedName name="Válvula_retención_1_2" localSheetId="7">#REF!</definedName>
    <definedName name="Válvula_retención_1_2">#REF!</definedName>
    <definedName name="Válvula_retención_2" localSheetId="6">#REF!</definedName>
    <definedName name="Válvula_retención_2" localSheetId="7">#REF!</definedName>
    <definedName name="Válvula_retención_2">#REF!</definedName>
    <definedName name="Válvula_retención_3_4" localSheetId="6">#REF!</definedName>
    <definedName name="Válvula_retención_3_4" localSheetId="7">#REF!</definedName>
    <definedName name="Válvula_retención_3_4">#REF!</definedName>
    <definedName name="Vara_de_clavo" localSheetId="6">#REF!</definedName>
    <definedName name="Vara_de_clavo" localSheetId="7">#REF!</definedName>
    <definedName name="Vara_de_clavo">#REF!</definedName>
    <definedName name="Vara_de_corredor" localSheetId="6">#REF!</definedName>
    <definedName name="Vara_de_corredor" localSheetId="7">#REF!</definedName>
    <definedName name="Vara_de_corredor">#REF!</definedName>
    <definedName name="Varilla_5_8_cuadrada" localSheetId="6">#REF!</definedName>
    <definedName name="Varilla_5_8_cuadrada" localSheetId="7">#REF!</definedName>
    <definedName name="Varilla_5_8_cuadrada">#REF!</definedName>
    <definedName name="Varilla_7mm._60.000_psi" localSheetId="6">#REF!</definedName>
    <definedName name="Varilla_7mm._60.000_psi" localSheetId="7">#REF!</definedName>
    <definedName name="Varilla_7mm._60.000_psi">#REF!</definedName>
    <definedName name="Varilla_Cooperweld_5_8" localSheetId="6">#REF!</definedName>
    <definedName name="Varilla_Cooperweld_5_8" localSheetId="7">#REF!</definedName>
    <definedName name="Varilla_Cooperweld_5_8">#REF!</definedName>
    <definedName name="Varilla_cuadrada_1" localSheetId="6">#REF!</definedName>
    <definedName name="Varilla_cuadrada_1" localSheetId="7">#REF!</definedName>
    <definedName name="Varilla_cuadrada_1">#REF!</definedName>
    <definedName name="Varilla_cuadrada_3_8" localSheetId="6">#REF!</definedName>
    <definedName name="Varilla_cuadrada_3_8" localSheetId="7">#REF!</definedName>
    <definedName name="Varilla_cuadrada_3_8">#REF!</definedName>
    <definedName name="Varilla_de_1_2_y_3_8_A_37" localSheetId="6">#REF!</definedName>
    <definedName name="Varilla_de_1_2_y_3_8_A_37" localSheetId="7">#REF!</definedName>
    <definedName name="Varilla_de_1_2_y_3_8_A_37">#REF!</definedName>
    <definedName name="Varsol" localSheetId="6">#REF!</definedName>
    <definedName name="Varsol" localSheetId="7">#REF!</definedName>
    <definedName name="Varsol">#REF!</definedName>
    <definedName name="Vasera_c_royal_corona_625" localSheetId="6">#REF!</definedName>
    <definedName name="Vasera_c_royal_corona_625" localSheetId="7">#REF!</definedName>
    <definedName name="Vasera_c_royal_corona_625">#REF!</definedName>
    <definedName name="vb" localSheetId="6">#REF!</definedName>
    <definedName name="vb" localSheetId="7">#REF!</definedName>
    <definedName name="vb">#REF!</definedName>
    <definedName name="vbvbvbvb" hidden="1">{"TAB1",#N/A,TRUE,"GENERAL";"TAB2",#N/A,TRUE,"GENERAL";"TAB3",#N/A,TRUE,"GENERAL";"TAB4",#N/A,TRUE,"GENERAL";"TAB5",#N/A,TRUE,"GENERAL"}</definedName>
    <definedName name="vc" localSheetId="6">#REF!</definedName>
    <definedName name="vc" localSheetId="7">#REF!</definedName>
    <definedName name="vc">#REF!</definedName>
    <definedName name="vck" localSheetId="6">#REF!</definedName>
    <definedName name="vck" localSheetId="7">#REF!</definedName>
    <definedName name="vck">#REF!</definedName>
    <definedName name="vd" localSheetId="6">#REF!</definedName>
    <definedName name="vd" localSheetId="7">#REF!</definedName>
    <definedName name="vd">#REF!</definedName>
    <definedName name="vdfvuio" hidden="1">{"via1",#N/A,TRUE,"general";"via2",#N/A,TRUE,"general";"via3",#N/A,TRUE,"general"}</definedName>
    <definedName name="vdsvnj" hidden="1">{"via1",#N/A,TRUE,"general";"via2",#N/A,TRUE,"general";"via3",#N/A,TRUE,"general"}</definedName>
    <definedName name="Vent_en_Al_y_vid_pers._SS" localSheetId="6">#REF!</definedName>
    <definedName name="Vent_en_Al_y_vid_pers._SS" localSheetId="7">#REF!</definedName>
    <definedName name="Vent_en_Al_y_vid_pers._SS">#REF!</definedName>
    <definedName name="Vent_en_Al_y_vidrio_3831" localSheetId="6">#REF!</definedName>
    <definedName name="Vent_en_Al_y_vidrio_3831" localSheetId="7">#REF!</definedName>
    <definedName name="Vent_en_Al_y_vidrio_3831">#REF!</definedName>
    <definedName name="Vent_en_reja_hierr._forj." localSheetId="6">#REF!</definedName>
    <definedName name="Vent_en_reja_hierr._forj." localSheetId="7">#REF!</definedName>
    <definedName name="Vent_en_reja_hierr._forj.">#REF!</definedName>
    <definedName name="VentaAiu" localSheetId="6">#REF!</definedName>
    <definedName name="VentaAiu" localSheetId="7">#REF!</definedName>
    <definedName name="VentaAiu">#REF!</definedName>
    <definedName name="Ventana_Al__V1__en_obra" localSheetId="6">#REF!</definedName>
    <definedName name="Ventana_Al__V1__en_obra" localSheetId="7">#REF!</definedName>
    <definedName name="Ventana_Al__V1__en_obra">#REF!</definedName>
    <definedName name="Ventana_Al__V2__en_obra" localSheetId="6">#REF!</definedName>
    <definedName name="Ventana_Al__V2__en_obra" localSheetId="7">#REF!</definedName>
    <definedName name="Ventana_Al__V2__en_obra">#REF!</definedName>
    <definedName name="Ventana_Al__V3__en_obra" localSheetId="6">#REF!</definedName>
    <definedName name="Ventana_Al__V3__en_obra" localSheetId="7">#REF!</definedName>
    <definedName name="Ventana_Al__V3__en_obra">#REF!</definedName>
    <definedName name="Ventana_Al__V4__en_obra" localSheetId="6">#REF!</definedName>
    <definedName name="Ventana_Al__V4__en_obra" localSheetId="7">#REF!</definedName>
    <definedName name="Ventana_Al__V4__en_obra">#REF!</definedName>
    <definedName name="Ventana_Al__V5__en_obra" localSheetId="6">#REF!</definedName>
    <definedName name="Ventana_Al__V5__en_obra" localSheetId="7">#REF!</definedName>
    <definedName name="Ventana_Al__V5__en_obra">#REF!</definedName>
    <definedName name="Ventana_Al__V6__en_obra" localSheetId="6">#REF!</definedName>
    <definedName name="Ventana_Al__V6__en_obra" localSheetId="7">#REF!</definedName>
    <definedName name="Ventana_Al__V6__en_obra">#REF!</definedName>
    <definedName name="vfbgnhyt" hidden="1">{"via1",#N/A,TRUE,"general";"via2",#N/A,TRUE,"general";"via3",#N/A,TRUE,"general"}</definedName>
    <definedName name="vfn" localSheetId="6">#REF!</definedName>
    <definedName name="vfn" localSheetId="7">#REF!</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 localSheetId="6">#REF!</definedName>
    <definedName name="vg" localSheetId="7">#REF!</definedName>
    <definedName name="vg">#REF!</definedName>
    <definedName name="Vidrio_crist_biselado_6mm" localSheetId="6">#REF!</definedName>
    <definedName name="Vidrio_crist_biselado_6mm" localSheetId="7">#REF!</definedName>
    <definedName name="Vidrio_crist_biselado_6mm">#REF!</definedName>
    <definedName name="Vidrio_transparente_5mm." localSheetId="6">#REF!</definedName>
    <definedName name="Vidrio_transparente_5mm." localSheetId="7">#REF!</definedName>
    <definedName name="Vidrio_transparente_5mm.">#REF!</definedName>
    <definedName name="villa" localSheetId="6">#REF!</definedName>
    <definedName name="villa" localSheetId="7">#REF!</definedName>
    <definedName name="villa">#REF!</definedName>
    <definedName name="Vinilo_Gris_Basalto" localSheetId="6">#REF!</definedName>
    <definedName name="Vinilo_Gris_Basalto" localSheetId="7">#REF!</definedName>
    <definedName name="Vinilo_Gris_Basalto">#REF!</definedName>
    <definedName name="Viniltex" localSheetId="6">#REF!</definedName>
    <definedName name="Viniltex" localSheetId="7">#REF!</definedName>
    <definedName name="Viniltex">#REF!</definedName>
    <definedName name="Vinisol_1.6_mm" localSheetId="6">#REF!</definedName>
    <definedName name="Vinisol_1.6_mm" localSheetId="7">#REF!</definedName>
    <definedName name="Vinisol_1.6_mm">#REF!</definedName>
    <definedName name="Vinisol_Trafico_2.8" localSheetId="6">#REF!</definedName>
    <definedName name="Vinisol_Trafico_2.8" localSheetId="7">#REF!</definedName>
    <definedName name="Vinisol_Trafico_2.8">#REF!</definedName>
    <definedName name="vk" hidden="1">{"via1",#N/A,TRUE,"general";"via2",#N/A,TRUE,"general";"via3",#N/A,TRUE,"general"}</definedName>
    <definedName name="vm" localSheetId="6">#REF!</definedName>
    <definedName name="vm" localSheetId="7">#REF!</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 localSheetId="6">#REF!</definedName>
    <definedName name="vv" localSheetId="7">#REF!</definedName>
    <definedName name="vv">#REF!</definedName>
    <definedName name="vvcxv" hidden="1">{"TAB1",#N/A,TRUE,"GENERAL";"TAB2",#N/A,TRUE,"GENERAL";"TAB3",#N/A,TRUE,"GENERAL";"TAB4",#N/A,TRUE,"GENERAL";"TAB5",#N/A,TRUE,"GENERAL"}</definedName>
    <definedName name="VVV" localSheetId="6">#REF!</definedName>
    <definedName name="VVV" localSheetId="7">#REF!</definedName>
    <definedName name="VVV" localSheetId="0">#REF!</definedName>
    <definedName name="VVV" localSheetId="4">#REF!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localSheetId="6">#REF!</definedName>
    <definedName name="W" localSheetId="7">#REF!</definedName>
    <definedName name="W">#REF!</definedName>
    <definedName name="w2w2w" hidden="1">{"via1",#N/A,TRUE,"general";"via2",#N/A,TRUE,"general";"via3",#N/A,TRUE,"general"}</definedName>
    <definedName name="Wash_Primer" localSheetId="6">#REF!</definedName>
    <definedName name="Wash_Primer" localSheetId="7">#REF!</definedName>
    <definedName name="Wash_Primer">#REF!</definedName>
    <definedName name="WDFSDF" localSheetId="6">'[27]Res-Accide-10'!#REF!</definedName>
    <definedName name="WDFSDF" localSheetId="7">'[27]Res-Accide-10'!#REF!</definedName>
    <definedName name="WDFSDF">'[27]Res-Accide-10'!#REF!</definedName>
    <definedName name="we" localSheetId="6">#REF!</definedName>
    <definedName name="we" localSheetId="7">#REF!</definedName>
    <definedName name="we">#REF!</definedName>
    <definedName name="WEFWE" localSheetId="6">'[27]Res-Accide-10'!#REF!</definedName>
    <definedName name="WEFWE" localSheetId="7">'[27]Res-Accide-10'!#REF!</definedName>
    <definedName name="WEFWE">'[27]Res-Accide-10'!#REF!</definedName>
    <definedName name="WER">'[27]Res-Accide-10'!$S$2:$S$7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6">'[27]Res-Accide-10'!#REF!</definedName>
    <definedName name="WILSON" localSheetId="7">'[27]Res-Accide-10'!#REF!</definedName>
    <definedName name="WILSON" localSheetId="0">'[27]Res-Accide-10'!#REF!</definedName>
    <definedName name="WILSON" localSheetId="4">'[27]Res-Accide-10'!#REF!</definedName>
    <definedName name="WILSON">'[27]Res-Accide-10'!#REF!</definedName>
    <definedName name="Wing_Aluminio" localSheetId="6">#REF!</definedName>
    <definedName name="Wing_Aluminio" localSheetId="7">#REF!</definedName>
    <definedName name="Wing_Aluminio">#REF!</definedName>
    <definedName name="wj" localSheetId="6">#REF!</definedName>
    <definedName name="wj" localSheetId="7">#REF!</definedName>
    <definedName name="wj">#REF!</definedName>
    <definedName name="wl" localSheetId="6">#REF!</definedName>
    <definedName name="wl" localSheetId="7">#REF!</definedName>
    <definedName name="wl">#REF!</definedName>
    <definedName name="WQEEWQ" hidden="1">{"TAB1",#N/A,TRUE,"GENERAL";"TAB2",#N/A,TRUE,"GENERAL";"TAB3",#N/A,TRUE,"GENERAL";"TAB4",#N/A,TRUE,"GENERAL";"TAB5",#N/A,TRUE,"GENERAL"}</definedName>
    <definedName name="wrn.GENERAL." hidden="1">{"TAB1",#N/A,TRUE,"GENERAL";"TAB2",#N/A,TRUE,"GENERAL";"TAB3",#N/A,TRUE,"GENERAL";"TAB4",#N/A,TRUE,"GENERAL";"TAB5",#N/A,TRUE,"GENERAL"}</definedName>
    <definedName name="wrn.via." hidden="1">{"via1",#N/A,TRUE,"general";"via2",#N/A,TRUE,"general";"via3",#N/A,TRUE,"general"}</definedName>
    <definedName name="ws" localSheetId="6">#REF!</definedName>
    <definedName name="ws" localSheetId="7">#REF!</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 localSheetId="6">#REF!</definedName>
    <definedName name="ww" localSheetId="7">#REF!</definedName>
    <definedName name="ww">#REF!</definedName>
    <definedName name="wwded3" hidden="1">{"via1",#N/A,TRUE,"general";"via2",#N/A,TRUE,"general";"via3",#N/A,TRUE,"general"}</definedName>
    <definedName name="WWW">[77]INDICE!$A:$IV</definedName>
    <definedName name="wwwwe" hidden="1">{"TAB1",#N/A,TRUE,"GENERAL";"TAB2",#N/A,TRUE,"GENERAL";"TAB3",#N/A,TRUE,"GENERAL";"TAB4",#N/A,TRUE,"GENERAL";"TAB5",#N/A,TRUE,"GENERAL"}</definedName>
    <definedName name="WWWWWWWWWWWWWWWWWWWWWWWWWWWWWWWWWWWWWWWWWWWWWWWWWWWWWWWWWWWWWWWWWWWWWWWWWWWWWWWW" localSheetId="6">#REF!</definedName>
    <definedName name="WWWWWWWWWWWWWWWWWWWWWWWWWWWWWWWWWWWWWWWWWWWWWWWWWWWWWWWWWWWWWWWWWWWWWWWWWWWWWWWW" localSheetId="7">#REF!</definedName>
    <definedName name="WWWWWWWWWWWWWWWWWWWWWWWWWWWWWWWWWWWWWWWWWWWWWWWWWWWWWWWWWWWWWWWWWWWWWWWWWWWWWWWW">#REF!</definedName>
    <definedName name="wyty" hidden="1">{"via1",#N/A,TRUE,"general";"via2",#N/A,TRUE,"general";"via3",#N/A,TRUE,"general"}</definedName>
    <definedName name="xb" localSheetId="6">#REF!</definedName>
    <definedName name="xb" localSheetId="7">#REF!</definedName>
    <definedName name="xb">#REF!</definedName>
    <definedName name="xcbvbs" hidden="1">{"TAB1",#N/A,TRUE,"GENERAL";"TAB2",#N/A,TRUE,"GENERAL";"TAB3",#N/A,TRUE,"GENERAL";"TAB4",#N/A,TRUE,"GENERAL";"TAB5",#N/A,TRUE,"GENERAL"}</definedName>
    <definedName name="xo" localSheetId="6">#REF!</definedName>
    <definedName name="xo" localSheetId="7">#REF!</definedName>
    <definedName name="xo">#REF!</definedName>
    <definedName name="xsxs" hidden="1">{"TAB1",#N/A,TRUE,"GENERAL";"TAB2",#N/A,TRUE,"GENERAL";"TAB3",#N/A,TRUE,"GENERAL";"TAB4",#N/A,TRUE,"GENERAL";"TAB5",#N/A,TRUE,"GENERAL"}</definedName>
    <definedName name="xx" localSheetId="6">#REF!</definedName>
    <definedName name="xx" localSheetId="7">#REF!</definedName>
    <definedName name="XX" localSheetId="4">#REF!</definedName>
    <definedName name="xx">#REF!</definedName>
    <definedName name="XX_51" localSheetId="6">#REF!</definedName>
    <definedName name="XX_51" localSheetId="7">#REF!</definedName>
    <definedName name="XX_51">#REF!</definedName>
    <definedName name="xxfg" hidden="1">{"via1",#N/A,TRUE,"general";"via2",#N/A,TRUE,"general";"via3",#N/A,TRUE,"general"}</definedName>
    <definedName name="xxx" localSheetId="6">#REF!</definedName>
    <definedName name="xxx" localSheetId="7">#REF!</definedName>
    <definedName name="xxx">#REF!</definedName>
    <definedName name="XXXX" localSheetId="6">#REF!</definedName>
    <definedName name="XXXX" localSheetId="7">#REF!</definedName>
    <definedName name="XXXX">#REF!</definedName>
    <definedName name="xxxxx" localSheetId="6">[78]!absc</definedName>
    <definedName name="xxxxx" localSheetId="7">[78]!absc</definedName>
    <definedName name="xxxxx">[78]!absc</definedName>
    <definedName name="xxxxxds" hidden="1">{"via1",#N/A,TRUE,"general";"via2",#N/A,TRUE,"general";"via3",#N/A,TRUE,"general"}</definedName>
    <definedName name="XXXXXXXXXX" localSheetId="6">#REF!</definedName>
    <definedName name="XXXXXXXXXX" localSheetId="7">#REF!</definedName>
    <definedName name="XXXXXXXXXX" localSheetId="0">#REF!</definedName>
    <definedName name="XXXXXXXXXX" localSheetId="4">#REF!</definedName>
    <definedName name="XXXXXXXXXX">#REF!</definedName>
    <definedName name="xxxxxxxxxx29" hidden="1">{"via1",#N/A,TRUE,"general";"via2",#N/A,TRUE,"general";"via3",#N/A,TRUE,"general"}</definedName>
    <definedName name="XXXXXXXXXXXX" localSheetId="6">#REF!</definedName>
    <definedName name="XXXXXXXXXXXX" localSheetId="7">#REF!</definedName>
    <definedName name="XXXXXXXXXXXX" localSheetId="0">#REF!</definedName>
    <definedName name="XXXXXXXXXXXX" localSheetId="4">#REF!</definedName>
    <definedName name="XXXXXXXXXXXX">#REF!</definedName>
    <definedName name="XXXXXXXXXXXXXXXXXXXXXXXXXXXXXXXXXXXXXXXXXXXXXXXXXXXXXXXXXXXXXXXXXXXXXXXXXXXXXXXXXXXXXXXXXXXXXXXXXXXXXXXXXXXXXXXXXXCCCCCCCCCCCCCCCCCCCCCCCCCCCCCCCCCCCCCCCCCCCCCCCCCCCCCCCCCCCCCCCCCCCCCCCCCCCCCCCCCCCCCCCCCCCCCCCCCCCCCCCCCCCCCCCCCCCCCCCCCCCCCCCCCCCCCCCCCCCCC" localSheetId="6">#REF!</definedName>
    <definedName name="XXXXXXXXXXXXXXXXXXXXXXXXXXXXXXXXXXXXXXXXXXXXXXXXXXXXXXXXXXXXXXXXXXXXXXXXXXXXXXXXXXXXXXXXXXXXXXXXXXXXXXXXXXXXXXXXXXCCCCCCCCCCCCCCCCCCCCCCCCCCCCCCCCCCCCCCCCCCCCCCCCCCCCCCCCCCCCCCCCCCCCCCCCCCCCCCCCCCCCCCCCCCCCCCCCCCCCCCCCCCCCCCCCCCCCCCCCCCCCCCCCCCCCCCCCCCCCC" localSheetId="7">#REF!</definedName>
    <definedName name="XXXXXXXXXXXXXXXXXXXXXXXXXXXXXXXXXXXXXXXXXXXXXXXXXXXXXXXXXXXXXXXXXXXXXXXXXXXXXXXXXXXXXXXXXXXXXXXXXXXXXXXXXXXXXXXXXXCCCCCCCCCCCCCCCCCCCCCCCCCCCCCCCCCCCCCCCCCCCCCCCCCCCCCCCCCCCCCCCCCCCCCCCCCCCCCCCCCCCCCCCCCCCCCCCCCCCCCCCCCCCCCCCCCCCCCCCCCCCCCCCCCCCCCCCCCCCCC">#REF!</definedName>
    <definedName name="xxxxxxxxxxxxxxxxxxxxxxxxxxxxxxxxxxxxxxxxxxxxxxxxxxxxxxxxxxxxxxxxxxxxxxxxxxxxxxxxxxxxxxxxxxxxxxxxxxxxxxxxxxxxxxxxxxxxxxxxxxxxxxxxxxxxxxxxxxxxxxxxxxxxxxxxxxxxxxxxxxxxxxxxxxxxxxxxxxxxxxxxxxxxxxxxxxxxxxxxxxxxxxxxxxxxxxxxxxxxxxxxxxxxxxxxxxxxxxxxxxxxxxxxxxxxxxx" localSheetId="6">#REF!</definedName>
    <definedName name="xxxxxxxxxxxxxxxxxxxxxxxxxxxxxxxxxxxxxxxxxxxxxxxxxxxxxxxxxxxxxxxxxxxxxxxxxxxxxxxxxxxxxxxxxxxxxxxxxxxxxxxxxxxxxxxxxxxxxxxxxxxxxxxxxxxxxxxxxxxxxxxxxxxxxxxxxxxxxxxxxxxxxxxxxxxxxxxxxxxxxxxxxxxxxxxxxxxxxxxxxxxxxxxxxxxxxxxxxxxxxxxxxxxxxxxxxxxxxxxxxxxxxxxxxxxxxxx" localSheetId="7">#REF!</definedName>
    <definedName name="xxxxxxxxxxxxxxxxxxxxxxxxxxxxxxxxxxxxxxxxxxxxxxxxxxxxxxxxxxxxxxxxxxxxxxxxxxxxxxxxxxxxxxxxxxxxxxxxxxxxxxxxxxxxxxxxxxxxxxxxxxxxxxxxxxxxxxxxxxxxxxxxxxxxxxxxxxxxxxxxxxxxxxxxxxxxxxxxxxxxxxxxxxxxxxxxxxxxxxxxxxxxxxxxxxxxxxxxxxxxxxxxxxxxxxxxxxxxxxxxxxxxxxxxxxxxxxx">#REF!</definedName>
    <definedName name="XZXZV" hidden="1">{"via1",#N/A,TRUE,"general";"via2",#N/A,TRUE,"general";"via3",#N/A,TRUE,"general"}</definedName>
    <definedName name="Y" localSheetId="6">[13]!absc</definedName>
    <definedName name="Y" localSheetId="7">[13]!absc</definedName>
    <definedName name="Y">[13]!absc</definedName>
    <definedName name="y6y6" hidden="1">{"via1",#N/A,TRUE,"general";"via2",#N/A,TRUE,"general";"via3",#N/A,TRUE,"general"}</definedName>
    <definedName name="YA" localSheetId="6">#REF!</definedName>
    <definedName name="YA" localSheetId="7">#REF!</definedName>
    <definedName name="YA">#REF!</definedName>
    <definedName name="yery" hidden="1">{"via1",#N/A,TRUE,"general";"via2",#N/A,TRUE,"general";"via3",#N/A,TRUE,"general"}</definedName>
    <definedName name="Yeso_corriente" localSheetId="6">#REF!</definedName>
    <definedName name="Yeso_corriente" localSheetId="7">#REF!</definedName>
    <definedName name="Yeso_corriente">#REF!</definedName>
    <definedName name="Yeso_especial" localSheetId="6">#REF!</definedName>
    <definedName name="Yeso_especial" localSheetId="7">#REF!</definedName>
    <definedName name="Yeso_especial">#REF!</definedName>
    <definedName name="yhy" hidden="1">{"TAB1",#N/A,TRUE,"GENERAL";"TAB2",#N/A,TRUE,"GENERAL";"TAB3",#N/A,TRUE,"GENERAL";"TAB4",#N/A,TRUE,"GENERAL";"TAB5",#N/A,TRUE,"GENERAL"}</definedName>
    <definedName name="yjyj" hidden="1">{"TAB1",#N/A,TRUE,"GENERAL";"TAB2",#N/A,TRUE,"GENERAL";"TAB3",#N/A,TRUE,"GENERAL";"TAB4",#N/A,TRUE,"GENERAL";"TAB5",#N/A,TRUE,"GENERAL"}</definedName>
    <definedName name="yn" localSheetId="6">#REF!</definedName>
    <definedName name="yn" localSheetId="7">#REF!</definedName>
    <definedName name="yn">#REF!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localSheetId="6">#REF!</definedName>
    <definedName name="yu" localSheetId="7">#REF!</definedName>
    <definedName name="yu" localSheetId="4" hidden="1">{"TAB1",#N/A,TRUE,"GENERAL";"TAB2",#N/A,TRUE,"GENERAL";"TAB3",#N/A,TRUE,"GENERAL";"TAB4",#N/A,TRUE,"GENERAL";"TAB5",#N/A,TRUE,"GENERAL"}</definedName>
    <definedName name="yu">#REF!</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 localSheetId="6">#REF!</definedName>
    <definedName name="yui" localSheetId="7">#REF!</definedName>
    <definedName name="yui">#REF!</definedName>
    <definedName name="Yute_alquitranado" localSheetId="6">#REF!</definedName>
    <definedName name="Yute_alquitranado" localSheetId="7">#REF!</definedName>
    <definedName name="Yute_alquitranado">#REF!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localSheetId="6">#REF!</definedName>
    <definedName name="yy" localSheetId="7">#REF!</definedName>
    <definedName name="yy" localSheetId="4" hidden="1">{"via1",#N/A,TRUE,"general";"via2",#N/A,TRUE,"general";"via3",#N/A,TRUE,"general"}</definedName>
    <definedName name="yy">#REF!</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ndamio_tubular" localSheetId="6">#REF!</definedName>
    <definedName name="zAndamio_tubular" localSheetId="7">#REF!</definedName>
    <definedName name="zAndamio_tubular">#REF!</definedName>
    <definedName name="zc" localSheetId="6">#REF!</definedName>
    <definedName name="zc" localSheetId="7">#REF!</definedName>
    <definedName name="zc">#REF!</definedName>
    <definedName name="zCargador_2y3" localSheetId="6">#REF!</definedName>
    <definedName name="zCargador_2y3" localSheetId="7">#REF!</definedName>
    <definedName name="zCargador_2y3">#REF!</definedName>
    <definedName name="zCarrotanque" localSheetId="6">#REF!</definedName>
    <definedName name="zCarrotanque" localSheetId="7">#REF!</definedName>
    <definedName name="zCarrotanque">#REF!</definedName>
    <definedName name="zCilindro_Vibratorio" localSheetId="6">#REF!</definedName>
    <definedName name="zCilindro_Vibratorio" localSheetId="7">#REF!</definedName>
    <definedName name="zCilindro_Vibratorio">#REF!</definedName>
    <definedName name="zCompresor_pistola" localSheetId="6">#REF!</definedName>
    <definedName name="zCompresor_pistola" localSheetId="7">#REF!</definedName>
    <definedName name="zCompresor_pistola">#REF!</definedName>
    <definedName name="zCortadora_de_ladrillo" localSheetId="6">#REF!</definedName>
    <definedName name="zCortadora_de_ladrillo" localSheetId="7">#REF!</definedName>
    <definedName name="zCortadora_de_ladrillo">#REF!</definedName>
    <definedName name="zd" localSheetId="6">#REF!</definedName>
    <definedName name="zd" localSheetId="7">#REF!</definedName>
    <definedName name="zd">#REF!</definedName>
    <definedName name="zdervr" hidden="1">{"via1",#N/A,TRUE,"general";"via2",#N/A,TRUE,"general";"via3",#N/A,TRUE,"general"}</definedName>
    <definedName name="ZDF" localSheetId="6">#REF!</definedName>
    <definedName name="ZDF" localSheetId="7">#REF!</definedName>
    <definedName name="ZDF">#REF!</definedName>
    <definedName name="zdr" localSheetId="6">#REF!</definedName>
    <definedName name="zdr" localSheetId="7">#REF!</definedName>
    <definedName name="zdr">#REF!</definedName>
    <definedName name="zElevador_250_KG" localSheetId="6">#REF!</definedName>
    <definedName name="zElevador_250_KG" localSheetId="7">#REF!</definedName>
    <definedName name="zElevador_250_KG">#REF!</definedName>
    <definedName name="zEquipo_soldadura" localSheetId="6">#REF!</definedName>
    <definedName name="zEquipo_soldadura" localSheetId="7">#REF!</definedName>
    <definedName name="zEquipo_soldadura">#REF!</definedName>
    <definedName name="zFormaleta_1" localSheetId="6">#REF!</definedName>
    <definedName name="zFormaleta_1" localSheetId="7">#REF!</definedName>
    <definedName name="zFormaleta_1">#REF!</definedName>
    <definedName name="zFormaleta_2" localSheetId="6">#REF!</definedName>
    <definedName name="zFormaleta_2" localSheetId="7">#REF!</definedName>
    <definedName name="zFormaleta_2">#REF!</definedName>
    <definedName name="zFormaleta_madera" localSheetId="6">#REF!</definedName>
    <definedName name="zFormaleta_madera" localSheetId="7">#REF!</definedName>
    <definedName name="zFormaleta_madera">#REF!</definedName>
    <definedName name="zMalacate_elec.con_torres" localSheetId="6">#REF!</definedName>
    <definedName name="zMalacate_elec.con_torres" localSheetId="7">#REF!</definedName>
    <definedName name="zMalacate_elec.con_torres">#REF!</definedName>
    <definedName name="zMezcladora_de_1_2_saco" localSheetId="6">#REF!</definedName>
    <definedName name="zMezcladora_de_1_2_saco" localSheetId="7">#REF!</definedName>
    <definedName name="zMezcladora_de_1_2_saco">#REF!</definedName>
    <definedName name="zMotoniveladora" localSheetId="6">#REF!</definedName>
    <definedName name="zMotoniveladora" localSheetId="7">#REF!</definedName>
    <definedName name="zMotoniveladora">#REF!</definedName>
    <definedName name="zPulidora" localSheetId="6">#REF!</definedName>
    <definedName name="zPulidora" localSheetId="7">#REF!</definedName>
    <definedName name="zPulidora">#REF!</definedName>
    <definedName name="Zunchos_acerados" localSheetId="6">#REF!</definedName>
    <definedName name="Zunchos_acerados" localSheetId="7">#REF!</definedName>
    <definedName name="Zunchos_acerados">#REF!</definedName>
    <definedName name="zVibrador" localSheetId="6">#REF!</definedName>
    <definedName name="zVibrador" localSheetId="7">#REF!</definedName>
    <definedName name="zVibrador">#REF!</definedName>
    <definedName name="zVibrocompactador" localSheetId="6">#REF!</definedName>
    <definedName name="zVibrocompactador" localSheetId="7">#REF!</definedName>
    <definedName name="zVibrocompactador">#REF!</definedName>
    <definedName name="zVolqueta_3_M3" localSheetId="6">#REF!</definedName>
    <definedName name="zVolqueta_3_M3" localSheetId="7">#REF!</definedName>
    <definedName name="zVolqueta_3_M3">#REF!</definedName>
    <definedName name="zx" localSheetId="6">#REF!</definedName>
    <definedName name="zx" localSheetId="7">#REF!</definedName>
    <definedName name="zx" localSheetId="4">[0]!ERR</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 localSheetId="6">#REF!</definedName>
    <definedName name="zz" localSheetId="7">#REF!</definedName>
    <definedName name="zz">#REF!</definedName>
    <definedName name="ZZZZZZZZZZZ" localSheetId="6">'[35]A. P. U.'!#REF!</definedName>
    <definedName name="ZZZZZZZZZZZ" localSheetId="7">'[35]A. P. U.'!#REF!</definedName>
    <definedName name="ZZZZZZZZZZZ" localSheetId="0">'[35]A. P. U.'!#REF!</definedName>
    <definedName name="ZZZZZZZZZZZ" localSheetId="4">'[35]A. P. U.'!#REF!</definedName>
    <definedName name="ZZZZZZZZZZZ">'[35]A. P. U.'!#REF!</definedName>
  </definedNames>
  <calcPr calcId="191029"/>
  <fileRecoveryPr autoRecover="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18" i="334" l="1"/>
  <c r="G20" i="399" l="1"/>
  <c r="F19" i="395"/>
  <c r="H19" i="399"/>
  <c r="F22" i="399"/>
  <c r="F21" i="399"/>
  <c r="F20" i="399"/>
  <c r="I19" i="334" l="1"/>
  <c r="G45" i="399"/>
  <c r="I15" i="399" l="1"/>
  <c r="I15" i="398"/>
  <c r="I25" i="334"/>
  <c r="H15" i="399"/>
  <c r="F45" i="399"/>
  <c r="H45" i="399" s="1"/>
  <c r="E56" i="399"/>
  <c r="D56" i="399"/>
  <c r="F56" i="399" s="1"/>
  <c r="H56" i="399" s="1"/>
  <c r="E55" i="399"/>
  <c r="D55" i="399"/>
  <c r="E54" i="399"/>
  <c r="D54" i="399"/>
  <c r="F54" i="399" s="1"/>
  <c r="H54" i="399" s="1"/>
  <c r="E53" i="399"/>
  <c r="D53" i="399"/>
  <c r="G51" i="399"/>
  <c r="E51" i="399"/>
  <c r="F51" i="399" s="1"/>
  <c r="F47" i="399"/>
  <c r="H47" i="399" s="1"/>
  <c r="F46" i="399"/>
  <c r="H46" i="399" s="1"/>
  <c r="H40" i="399"/>
  <c r="F40" i="399"/>
  <c r="E40" i="399"/>
  <c r="H39" i="399"/>
  <c r="F39" i="399"/>
  <c r="E39" i="399"/>
  <c r="H38" i="399"/>
  <c r="F38" i="399"/>
  <c r="E38" i="399"/>
  <c r="H37" i="399"/>
  <c r="F37" i="399"/>
  <c r="E37" i="399"/>
  <c r="H36" i="399"/>
  <c r="F36" i="399"/>
  <c r="E36" i="399"/>
  <c r="H35" i="399"/>
  <c r="F35" i="399"/>
  <c r="E35" i="399"/>
  <c r="H34" i="399"/>
  <c r="F34" i="399"/>
  <c r="E34" i="399"/>
  <c r="H33" i="399"/>
  <c r="H32" i="399"/>
  <c r="F27" i="399"/>
  <c r="H27" i="399" s="1"/>
  <c r="E27" i="399"/>
  <c r="F26" i="399"/>
  <c r="H26" i="399" s="1"/>
  <c r="E26" i="399"/>
  <c r="F25" i="399"/>
  <c r="H25" i="399" s="1"/>
  <c r="E25" i="399"/>
  <c r="H24" i="399"/>
  <c r="F24" i="399"/>
  <c r="E24" i="399"/>
  <c r="G21" i="399"/>
  <c r="G22" i="399" s="1"/>
  <c r="H20" i="399"/>
  <c r="I1" i="399"/>
  <c r="H1" i="399"/>
  <c r="G1" i="399"/>
  <c r="H15" i="398"/>
  <c r="I15" i="395"/>
  <c r="H15" i="395"/>
  <c r="H15" i="345"/>
  <c r="H19" i="398"/>
  <c r="G50" i="345"/>
  <c r="H22" i="345"/>
  <c r="I1" i="395"/>
  <c r="I1" i="386" s="1"/>
  <c r="G1" i="395"/>
  <c r="G1" i="386" s="1"/>
  <c r="H1" i="398"/>
  <c r="H1" i="395" s="1"/>
  <c r="H1" i="386" s="1"/>
  <c r="I1" i="398"/>
  <c r="G1" i="398"/>
  <c r="E55" i="398"/>
  <c r="D55" i="398"/>
  <c r="E54" i="398"/>
  <c r="D54" i="398"/>
  <c r="F54" i="398" s="1"/>
  <c r="H54" i="398" s="1"/>
  <c r="E53" i="398"/>
  <c r="D53" i="398"/>
  <c r="E52" i="398"/>
  <c r="D52" i="398"/>
  <c r="F52" i="398" s="1"/>
  <c r="H52" i="398" s="1"/>
  <c r="E51" i="398"/>
  <c r="D51" i="398"/>
  <c r="G50" i="398"/>
  <c r="G51" i="398" s="1"/>
  <c r="E50" i="398"/>
  <c r="H46" i="398"/>
  <c r="F46" i="398"/>
  <c r="F45" i="398"/>
  <c r="H45" i="398" s="1"/>
  <c r="H44" i="398"/>
  <c r="H39" i="398"/>
  <c r="F39" i="398"/>
  <c r="E39" i="398"/>
  <c r="H38" i="398"/>
  <c r="F38" i="398"/>
  <c r="E38" i="398"/>
  <c r="H37" i="398"/>
  <c r="F37" i="398"/>
  <c r="E37" i="398"/>
  <c r="H36" i="398"/>
  <c r="F36" i="398"/>
  <c r="E36" i="398"/>
  <c r="H35" i="398"/>
  <c r="F35" i="398"/>
  <c r="E35" i="398"/>
  <c r="H34" i="398"/>
  <c r="F34" i="398"/>
  <c r="E34" i="398"/>
  <c r="H33" i="398"/>
  <c r="F33" i="398"/>
  <c r="E33" i="398"/>
  <c r="H32" i="398"/>
  <c r="F32" i="398"/>
  <c r="E32" i="398"/>
  <c r="H31" i="398"/>
  <c r="F26" i="398"/>
  <c r="H26" i="398" s="1"/>
  <c r="E26" i="398"/>
  <c r="F25" i="398"/>
  <c r="H25" i="398" s="1"/>
  <c r="E25" i="398"/>
  <c r="F24" i="398"/>
  <c r="H24" i="398" s="1"/>
  <c r="E24" i="398"/>
  <c r="F23" i="398"/>
  <c r="H23" i="398" s="1"/>
  <c r="E23" i="398"/>
  <c r="G20" i="398"/>
  <c r="G21" i="398" s="1"/>
  <c r="H21" i="398" s="1"/>
  <c r="G53" i="395"/>
  <c r="G22" i="334"/>
  <c r="I47" i="398" l="1"/>
  <c r="H20" i="398"/>
  <c r="I42" i="399"/>
  <c r="I41" i="398"/>
  <c r="F51" i="398"/>
  <c r="H51" i="398" s="1"/>
  <c r="F53" i="398"/>
  <c r="H53" i="398" s="1"/>
  <c r="F55" i="398"/>
  <c r="H55" i="398" s="1"/>
  <c r="F53" i="399"/>
  <c r="H53" i="399" s="1"/>
  <c r="F55" i="399"/>
  <c r="H55" i="399" s="1"/>
  <c r="I48" i="399"/>
  <c r="H21" i="399"/>
  <c r="H51" i="399"/>
  <c r="H52" i="399"/>
  <c r="H22" i="399"/>
  <c r="F50" i="398"/>
  <c r="H50" i="398" s="1"/>
  <c r="I57" i="399" l="1"/>
  <c r="H23" i="399" s="1"/>
  <c r="I29" i="399" s="1"/>
  <c r="I59" i="399" s="1"/>
  <c r="H63" i="399" s="1"/>
  <c r="I56" i="398"/>
  <c r="H22" i="398" l="1"/>
  <c r="I28" i="398" s="1"/>
  <c r="I58" i="398" s="1"/>
  <c r="H64" i="399"/>
  <c r="H62" i="399"/>
  <c r="H63" i="398" l="1"/>
  <c r="H61" i="398"/>
  <c r="H62" i="398"/>
  <c r="I65" i="399"/>
  <c r="I67" i="399" s="1"/>
  <c r="I64" i="398" l="1"/>
  <c r="I66" i="398" s="1"/>
  <c r="J19" i="334"/>
  <c r="K19" i="334" s="1"/>
  <c r="J18" i="334" l="1"/>
  <c r="K18" i="334" s="1"/>
  <c r="K20" i="334" s="1"/>
  <c r="H19" i="395"/>
  <c r="H34" i="395"/>
  <c r="H33" i="395"/>
  <c r="H21" i="395"/>
  <c r="E57" i="395" l="1"/>
  <c r="D57" i="395"/>
  <c r="E56" i="395"/>
  <c r="D56" i="395"/>
  <c r="E55" i="395"/>
  <c r="D55" i="395"/>
  <c r="E54" i="395"/>
  <c r="F54" i="395" s="1"/>
  <c r="G54" i="395"/>
  <c r="E53" i="395"/>
  <c r="D53" i="395"/>
  <c r="E52" i="395"/>
  <c r="F52" i="395" s="1"/>
  <c r="H52" i="395" s="1"/>
  <c r="H44" i="395"/>
  <c r="I49" i="395" s="1"/>
  <c r="H39" i="395"/>
  <c r="F39" i="395"/>
  <c r="E39" i="395"/>
  <c r="H38" i="395"/>
  <c r="F38" i="395"/>
  <c r="E38" i="395"/>
  <c r="H37" i="395"/>
  <c r="F37" i="395"/>
  <c r="E37" i="395"/>
  <c r="H36" i="395"/>
  <c r="H35" i="395"/>
  <c r="E35" i="395"/>
  <c r="H32" i="395"/>
  <c r="F27" i="395"/>
  <c r="H27" i="395" s="1"/>
  <c r="E27" i="395"/>
  <c r="F26" i="395"/>
  <c r="H26" i="395" s="1"/>
  <c r="E26" i="395"/>
  <c r="F25" i="395"/>
  <c r="H25" i="395" s="1"/>
  <c r="E25" i="395"/>
  <c r="F24" i="395"/>
  <c r="H24" i="395" s="1"/>
  <c r="E24" i="395"/>
  <c r="H20" i="395"/>
  <c r="H40" i="395" l="1"/>
  <c r="I41" i="395" s="1"/>
  <c r="F53" i="395"/>
  <c r="H53" i="395" s="1"/>
  <c r="F55" i="395"/>
  <c r="H55" i="395" s="1"/>
  <c r="F56" i="395"/>
  <c r="H56" i="395" s="1"/>
  <c r="F57" i="395"/>
  <c r="H57" i="395" s="1"/>
  <c r="H54" i="395"/>
  <c r="I58" i="395" l="1"/>
  <c r="H22" i="395" s="1"/>
  <c r="I29" i="395" l="1"/>
  <c r="I60" i="395" s="1"/>
  <c r="I15" i="345" l="1"/>
  <c r="H65" i="395"/>
  <c r="H64" i="395"/>
  <c r="H63" i="395"/>
  <c r="I66" i="395" l="1"/>
  <c r="I68" i="395" s="1"/>
  <c r="J22" i="334" l="1"/>
  <c r="K22" i="334" s="1"/>
  <c r="K23" i="334" s="1"/>
  <c r="B7" i="6" l="1"/>
  <c r="B11" i="6" s="1"/>
  <c r="B3" i="6"/>
  <c r="B9" i="6" s="1"/>
  <c r="C1" i="6"/>
  <c r="A1" i="6"/>
  <c r="B1" i="7"/>
  <c r="A1" i="7"/>
  <c r="H15" i="386"/>
  <c r="B15" i="386"/>
  <c r="A15" i="386"/>
  <c r="E55" i="386"/>
  <c r="D55" i="386"/>
  <c r="F55" i="386" s="1"/>
  <c r="H55" i="386" s="1"/>
  <c r="E54" i="386"/>
  <c r="D54" i="386"/>
  <c r="E53" i="386"/>
  <c r="D53" i="386"/>
  <c r="F53" i="386" s="1"/>
  <c r="H53" i="386" s="1"/>
  <c r="E52" i="386"/>
  <c r="D52" i="386"/>
  <c r="E51" i="386"/>
  <c r="D51" i="386"/>
  <c r="E50" i="386"/>
  <c r="D50" i="386"/>
  <c r="H44" i="386"/>
  <c r="I47" i="386" s="1"/>
  <c r="H39" i="386"/>
  <c r="F39" i="386"/>
  <c r="E39" i="386"/>
  <c r="H38" i="386"/>
  <c r="F38" i="386"/>
  <c r="E38" i="386"/>
  <c r="H37" i="386"/>
  <c r="F37" i="386"/>
  <c r="E37" i="386"/>
  <c r="H36" i="386"/>
  <c r="F36" i="386"/>
  <c r="E36" i="386"/>
  <c r="H35" i="386"/>
  <c r="F35" i="386"/>
  <c r="E35" i="386"/>
  <c r="H34" i="386"/>
  <c r="F34" i="386"/>
  <c r="E34" i="386"/>
  <c r="H33" i="386"/>
  <c r="F33" i="386"/>
  <c r="E33" i="386"/>
  <c r="H32" i="386"/>
  <c r="F32" i="386"/>
  <c r="E32" i="386"/>
  <c r="H31" i="386"/>
  <c r="F31" i="386"/>
  <c r="E31" i="386"/>
  <c r="F26" i="386"/>
  <c r="H26" i="386" s="1"/>
  <c r="E26" i="386"/>
  <c r="F25" i="386"/>
  <c r="H25" i="386" s="1"/>
  <c r="E25" i="386"/>
  <c r="F24" i="386"/>
  <c r="H24" i="386"/>
  <c r="E24" i="386"/>
  <c r="F23" i="386"/>
  <c r="H23" i="386" s="1"/>
  <c r="E23" i="386"/>
  <c r="F19" i="386"/>
  <c r="H19" i="386" s="1"/>
  <c r="B15" i="345"/>
  <c r="A15" i="345"/>
  <c r="E55" i="345"/>
  <c r="F55" i="345" s="1"/>
  <c r="H55" i="345" s="1"/>
  <c r="D55" i="345"/>
  <c r="E54" i="345"/>
  <c r="D54" i="345"/>
  <c r="E53" i="345"/>
  <c r="F53" i="345" s="1"/>
  <c r="H53" i="345" s="1"/>
  <c r="D53" i="345"/>
  <c r="E52" i="345"/>
  <c r="D52" i="345"/>
  <c r="E51" i="345"/>
  <c r="D51" i="345"/>
  <c r="E50" i="345"/>
  <c r="F50" i="345" s="1"/>
  <c r="H50" i="345" s="1"/>
  <c r="F46" i="345"/>
  <c r="H46" i="345"/>
  <c r="F45" i="345"/>
  <c r="H45" i="345" s="1"/>
  <c r="H44" i="345"/>
  <c r="H39" i="345"/>
  <c r="F39" i="345"/>
  <c r="E39" i="345"/>
  <c r="H38" i="345"/>
  <c r="F38" i="345"/>
  <c r="E38" i="345"/>
  <c r="H37" i="345"/>
  <c r="F37" i="345"/>
  <c r="E37" i="345"/>
  <c r="H36" i="345"/>
  <c r="F36" i="345"/>
  <c r="E36" i="345"/>
  <c r="H35" i="345"/>
  <c r="F35" i="345"/>
  <c r="E35" i="345"/>
  <c r="H34" i="345"/>
  <c r="F34" i="345"/>
  <c r="E34" i="345"/>
  <c r="H33" i="345"/>
  <c r="F33" i="345"/>
  <c r="E33" i="345"/>
  <c r="H32" i="345"/>
  <c r="I41" i="345" s="1"/>
  <c r="F32" i="345"/>
  <c r="E32" i="345"/>
  <c r="F26" i="345"/>
  <c r="H26" i="345" s="1"/>
  <c r="E26" i="345"/>
  <c r="F25" i="345"/>
  <c r="H25" i="345" s="1"/>
  <c r="E25" i="345"/>
  <c r="F24" i="345"/>
  <c r="H24" i="345"/>
  <c r="E24" i="345"/>
  <c r="H21" i="345"/>
  <c r="H19" i="345"/>
  <c r="A26" i="326"/>
  <c r="G61" i="326"/>
  <c r="E31" i="326"/>
  <c r="F31" i="326"/>
  <c r="H31" i="326" s="1"/>
  <c r="E66" i="326"/>
  <c r="D66" i="326"/>
  <c r="E65" i="326"/>
  <c r="F65" i="326" s="1"/>
  <c r="H65" i="326" s="1"/>
  <c r="D65" i="326"/>
  <c r="E64" i="326"/>
  <c r="D64" i="326"/>
  <c r="E63" i="326"/>
  <c r="F63" i="326" s="1"/>
  <c r="H63" i="326" s="1"/>
  <c r="D63" i="326"/>
  <c r="E62" i="326"/>
  <c r="D62" i="326"/>
  <c r="E61" i="326"/>
  <c r="F57" i="326"/>
  <c r="H57" i="326" s="1"/>
  <c r="I58" i="326" s="1"/>
  <c r="H50" i="326"/>
  <c r="F50" i="326"/>
  <c r="E50" i="326"/>
  <c r="H49" i="326"/>
  <c r="F49" i="326"/>
  <c r="E49" i="326"/>
  <c r="H48" i="326"/>
  <c r="F48" i="326"/>
  <c r="E48" i="326"/>
  <c r="H47" i="326"/>
  <c r="F47" i="326"/>
  <c r="E47" i="326"/>
  <c r="H46" i="326"/>
  <c r="F46" i="326"/>
  <c r="E46" i="326"/>
  <c r="H45" i="326"/>
  <c r="F45" i="326"/>
  <c r="E45" i="326"/>
  <c r="H44" i="326"/>
  <c r="F44" i="326"/>
  <c r="E44" i="326"/>
  <c r="H43" i="326"/>
  <c r="F43" i="326"/>
  <c r="E43" i="326"/>
  <c r="F42" i="326"/>
  <c r="H42" i="326" s="1"/>
  <c r="I52" i="326" s="1"/>
  <c r="E42" i="326"/>
  <c r="F36" i="326"/>
  <c r="E36" i="326"/>
  <c r="F35" i="326"/>
  <c r="E35" i="326"/>
  <c r="F34" i="326"/>
  <c r="E34" i="326"/>
  <c r="F33" i="326"/>
  <c r="E33" i="326"/>
  <c r="E32" i="326"/>
  <c r="F30" i="326"/>
  <c r="H30" i="326"/>
  <c r="E30" i="326"/>
  <c r="D61" i="326"/>
  <c r="J72" i="288"/>
  <c r="J64" i="288"/>
  <c r="J65" i="288" s="1"/>
  <c r="J57" i="288"/>
  <c r="J56" i="288"/>
  <c r="J54" i="288"/>
  <c r="J53" i="288"/>
  <c r="J52" i="288"/>
  <c r="K52" i="288"/>
  <c r="J51" i="288"/>
  <c r="J50" i="288"/>
  <c r="J49" i="288"/>
  <c r="J47" i="288"/>
  <c r="J46" i="288"/>
  <c r="D46" i="288"/>
  <c r="E46" i="288" s="1"/>
  <c r="J45" i="288"/>
  <c r="J44" i="288"/>
  <c r="J43" i="288"/>
  <c r="J42" i="288"/>
  <c r="J41" i="288"/>
  <c r="J40" i="288"/>
  <c r="J39" i="288"/>
  <c r="J38" i="288"/>
  <c r="J37" i="288"/>
  <c r="J36" i="288"/>
  <c r="E36" i="288"/>
  <c r="J35" i="288"/>
  <c r="E35" i="288"/>
  <c r="J34" i="288"/>
  <c r="J33" i="288"/>
  <c r="J32" i="288"/>
  <c r="J31" i="288"/>
  <c r="J29" i="288"/>
  <c r="E29" i="288"/>
  <c r="J28" i="288"/>
  <c r="J27" i="288"/>
  <c r="J26" i="288"/>
  <c r="J25" i="288"/>
  <c r="J23" i="288"/>
  <c r="J22" i="288"/>
  <c r="J20" i="288"/>
  <c r="J19" i="288"/>
  <c r="J18" i="288"/>
  <c r="J17" i="288"/>
  <c r="J16" i="288"/>
  <c r="J15" i="288"/>
  <c r="F51" i="345"/>
  <c r="H51" i="345" s="1"/>
  <c r="F54" i="345"/>
  <c r="H54" i="345" s="1"/>
  <c r="F51" i="386"/>
  <c r="H51" i="386" s="1"/>
  <c r="F52" i="345"/>
  <c r="H52" i="345" s="1"/>
  <c r="F61" i="326" l="1"/>
  <c r="H61" i="326" s="1"/>
  <c r="I56" i="345"/>
  <c r="H23" i="345" s="1"/>
  <c r="J24" i="288"/>
  <c r="J30" i="288"/>
  <c r="J21" i="288"/>
  <c r="F62" i="326"/>
  <c r="H62" i="326" s="1"/>
  <c r="I67" i="326" s="1"/>
  <c r="H32" i="326" s="1"/>
  <c r="I39" i="326" s="1"/>
  <c r="I69" i="326" s="1"/>
  <c r="F64" i="326"/>
  <c r="H64" i="326" s="1"/>
  <c r="F66" i="326"/>
  <c r="H66" i="326" s="1"/>
  <c r="I47" i="345"/>
  <c r="I28" i="386"/>
  <c r="I41" i="386"/>
  <c r="F50" i="386"/>
  <c r="H50" i="386" s="1"/>
  <c r="I56" i="386" s="1"/>
  <c r="F52" i="386"/>
  <c r="H52" i="386" s="1"/>
  <c r="F54" i="386"/>
  <c r="H54" i="386" s="1"/>
  <c r="J55" i="288"/>
  <c r="H20" i="345"/>
  <c r="I28" i="345" s="1"/>
  <c r="I58" i="345" s="1"/>
  <c r="B5" i="6"/>
  <c r="J14" i="288"/>
  <c r="J48" i="288"/>
  <c r="B10" i="6"/>
  <c r="B6" i="6"/>
  <c r="B8" i="6"/>
  <c r="I15" i="386"/>
  <c r="I58" i="386" l="1"/>
  <c r="H63" i="386" s="1"/>
  <c r="H62" i="386"/>
  <c r="H73" i="326"/>
  <c r="H72" i="326"/>
  <c r="I75" i="326" s="1"/>
  <c r="I77" i="326" s="1"/>
  <c r="H74" i="326"/>
  <c r="J58" i="288"/>
  <c r="J60" i="288" s="1"/>
  <c r="J61" i="288" s="1"/>
  <c r="J62" i="288" s="1"/>
  <c r="J66" i="288" s="1"/>
  <c r="H61" i="386"/>
  <c r="H61" i="345"/>
  <c r="H63" i="345"/>
  <c r="H62" i="345"/>
  <c r="I64" i="386" l="1"/>
  <c r="I66" i="386" s="1"/>
  <c r="J25" i="334"/>
  <c r="K25" i="334" s="1"/>
  <c r="K26" i="334" s="1"/>
  <c r="I64" i="345"/>
  <c r="I66" i="345" s="1"/>
  <c r="J15" i="334" l="1"/>
  <c r="K15" i="334" s="1"/>
  <c r="K16" i="334" s="1"/>
  <c r="K27" i="334" s="1"/>
  <c r="K31" i="334" l="1"/>
  <c r="K32" i="334" s="1"/>
  <c r="K33" i="334" l="1"/>
  <c r="K37" i="334" l="1"/>
</calcChain>
</file>

<file path=xl/sharedStrings.xml><?xml version="1.0" encoding="utf-8"?>
<sst xmlns="http://schemas.openxmlformats.org/spreadsheetml/2006/main" count="982" uniqueCount="421">
  <si>
    <t>ITEM</t>
  </si>
  <si>
    <t>UNIDAD</t>
  </si>
  <si>
    <t>CANTIDAD</t>
  </si>
  <si>
    <t>KG</t>
  </si>
  <si>
    <t>I. EQUIPO</t>
  </si>
  <si>
    <t>Sub-Total</t>
  </si>
  <si>
    <t>II. MATERIALES EN OBRA</t>
  </si>
  <si>
    <t>III. TRANSPORTES</t>
  </si>
  <si>
    <t>M3-Km</t>
  </si>
  <si>
    <t>IV. MANO DE OBRA</t>
  </si>
  <si>
    <t>Total Costo Directo</t>
  </si>
  <si>
    <t>V. COSTOS INDIRECTOS</t>
  </si>
  <si>
    <t>ADMINISTRACION</t>
  </si>
  <si>
    <t xml:space="preserve">IMPREVISTOS </t>
  </si>
  <si>
    <t>UTILIDAD</t>
  </si>
  <si>
    <t>Precio unitario total aproximado al peso</t>
  </si>
  <si>
    <t>CARGO</t>
  </si>
  <si>
    <t>FACTOR PRESTACIONAL</t>
  </si>
  <si>
    <t>MATERIALES</t>
  </si>
  <si>
    <t>COSTO</t>
  </si>
  <si>
    <t>EQUIPO</t>
  </si>
  <si>
    <t>TARIFA</t>
  </si>
  <si>
    <t xml:space="preserve">SALARIO BASICO DIARIO </t>
  </si>
  <si>
    <t>LB</t>
  </si>
  <si>
    <t>AGUA</t>
  </si>
  <si>
    <t xml:space="preserve">OFICIAL </t>
  </si>
  <si>
    <t xml:space="preserve">CADENERO </t>
  </si>
  <si>
    <t>TOPOGRAFO</t>
  </si>
  <si>
    <t>MECHA LENTA</t>
  </si>
  <si>
    <t>PORCENTAJE</t>
  </si>
  <si>
    <t>DIA</t>
  </si>
  <si>
    <t>RETROEXCAVADORA E-200 SOBRE ORUGAS</t>
  </si>
  <si>
    <t>MATERIAL SELECCIONADO PARA RELLENO</t>
  </si>
  <si>
    <t/>
  </si>
  <si>
    <t>,</t>
  </si>
  <si>
    <t>INSTITUTO NACIONAL DE VÍAS</t>
  </si>
  <si>
    <t>DIRECCIÓN GENERAL</t>
  </si>
  <si>
    <t>ÁREA DE LICITACIONES Y CONCURSOS</t>
  </si>
  <si>
    <t>DIRECCION OPERATIVA - SUBDIRECCIÓN RED NACIONAL DE CARRETERAS</t>
  </si>
  <si>
    <t>LICITACION PUBLICA LP-DO-SRN-029-2017</t>
  </si>
  <si>
    <t>MANTENIMIENTO Y REHABILITACIÓN DE LA CARRETERA SAN JUAN DE PASTO -MOJARRAS SECTOR CANO MOJARRAS RUTA 25 TRAMO 2502 , DEPARTAMENTO DE NARIÑO</t>
  </si>
  <si>
    <t>No.</t>
  </si>
  <si>
    <t>ITEM DE PAGO</t>
  </si>
  <si>
    <t>ESPECIFICACIÓN</t>
  </si>
  <si>
    <t>DESCRIPCION</t>
  </si>
  <si>
    <t>P/UNIT</t>
  </si>
  <si>
    <t>VR PARCIAL (1)</t>
  </si>
  <si>
    <t>GRAL.</t>
  </si>
  <si>
    <t>PART.</t>
  </si>
  <si>
    <t>I - EXPLANACIONES</t>
  </si>
  <si>
    <t>201.7</t>
  </si>
  <si>
    <t>201-13</t>
  </si>
  <si>
    <t xml:space="preserve">DEMOLICION DE ESTRUCTURAS </t>
  </si>
  <si>
    <t>m³</t>
  </si>
  <si>
    <t>210.1.1</t>
  </si>
  <si>
    <t>210-13</t>
  </si>
  <si>
    <t>EXCAVACIÓN SIN CLASIFICAR DE LA EXPLANACIÓN Y CANALES</t>
  </si>
  <si>
    <t>210.2.1</t>
  </si>
  <si>
    <t>EXCAVACIÓN EN ROCA DE LA EXPLANACIÓN Y CANALES</t>
  </si>
  <si>
    <t>210.2.2</t>
  </si>
  <si>
    <t>EXCAVACIÓN EN MATERIAL COMUN  DE LA EXPLANACIÓN Y CANALES</t>
  </si>
  <si>
    <t>211.1</t>
  </si>
  <si>
    <t>211-13</t>
  </si>
  <si>
    <t>REMOCIÓN DE DERRUMBES</t>
  </si>
  <si>
    <t>233.10</t>
  </si>
  <si>
    <t>233-13</t>
  </si>
  <si>
    <t>GEOMALLA PARA REFUERZO DE CAPAS GRANULARES</t>
  </si>
  <si>
    <r>
      <t>m</t>
    </r>
    <r>
      <rPr>
        <vertAlign val="superscript"/>
        <sz val="11"/>
        <rFont val="Arial Narrow"/>
        <family val="2"/>
      </rPr>
      <t>2</t>
    </r>
  </si>
  <si>
    <t>II - SUBBASES Y BASES</t>
  </si>
  <si>
    <t>320.1P</t>
  </si>
  <si>
    <t>320-13</t>
  </si>
  <si>
    <t>SUB‐BASE GRANULAR CLASE A. CON MATERIAL DE RAP</t>
  </si>
  <si>
    <t>330.1</t>
  </si>
  <si>
    <t>330-13</t>
  </si>
  <si>
    <t xml:space="preserve"> BASE GRANULAR CLASE A</t>
  </si>
  <si>
    <t>III - PAVIMENTOS ASFALTICOS</t>
  </si>
  <si>
    <t>420.1</t>
  </si>
  <si>
    <t>420-13</t>
  </si>
  <si>
    <t>RIEGO DE IMPRIMACIÓN CON EMULSIÓN ASFÁLTICA CRL‐0</t>
  </si>
  <si>
    <t>450.2P</t>
  </si>
  <si>
    <t>-</t>
  </si>
  <si>
    <t>MEZCLA DENSA EN CALIENTE TIPO MDC‐19. INCLUYE CEMENTO ASFÁLTICO</t>
  </si>
  <si>
    <r>
      <t>m</t>
    </r>
    <r>
      <rPr>
        <vertAlign val="superscript"/>
        <sz val="11"/>
        <rFont val="Arial Narrow"/>
        <family val="2"/>
      </rPr>
      <t>3</t>
    </r>
  </si>
  <si>
    <t>450.3P</t>
  </si>
  <si>
    <t>MEZCLA DENSA EN CALIENTE TIPO MDC-19 CON ASFALTO TIPO III INCLUIDO CEMENTO ASFALTICO</t>
  </si>
  <si>
    <t>460.1P</t>
  </si>
  <si>
    <t>FRESADO DE PAVIMENTO ASFÁLTICO</t>
  </si>
  <si>
    <t>461.1</t>
  </si>
  <si>
    <t>PAVIMENTO RECICLADO EN FRÍO EN EL LUGAR CON EMULSIÓN ASFÁLTICA</t>
  </si>
  <si>
    <t>IV -  ESTRUCTURAS Y DRENAJES</t>
  </si>
  <si>
    <t>6001.1</t>
  </si>
  <si>
    <t>600-13</t>
  </si>
  <si>
    <t>EXCAVACIONES VARIAS SIN CLASIFICAR</t>
  </si>
  <si>
    <t>600.2.1</t>
  </si>
  <si>
    <t>EXCAVACIONES VARIAS EN ROCA EN SECO</t>
  </si>
  <si>
    <t>600.2.3</t>
  </si>
  <si>
    <t>EXCAVACIONES VARIAS EN MATERIAL COMÚN EN SECO</t>
  </si>
  <si>
    <t>610.2</t>
  </si>
  <si>
    <t>610-13</t>
  </si>
  <si>
    <t>RELLENOS PARA ESTRUCTURAS CON RECEBO</t>
  </si>
  <si>
    <t>621.1P</t>
  </si>
  <si>
    <t>PILOTE DE CONCRETO VACIADO IN SITU, TIPO CAISSONS  (EXCAVACION, FUSTE 1.5 M, ANILLOS DE 0,10M Y NUCLEO DE CONCRETO CLASE D. NO INCLUYE ACERO)</t>
  </si>
  <si>
    <t>m</t>
  </si>
  <si>
    <t>623.1P</t>
  </si>
  <si>
    <t>ANCLAJE EN ROCA</t>
  </si>
  <si>
    <t>630-13</t>
  </si>
  <si>
    <t>CONCRETO CLASE D 21 Mpa</t>
  </si>
  <si>
    <t>CONCRETO CLASE E 17.5 Mpa</t>
  </si>
  <si>
    <t>630.6</t>
  </si>
  <si>
    <t>CONCRETO CLASE F 14 Mpa</t>
  </si>
  <si>
    <t>640-13</t>
  </si>
  <si>
    <t>CONCRETO CLASE G Mpa</t>
  </si>
  <si>
    <t>640.1</t>
  </si>
  <si>
    <t>ACERO DE REFUERZO Fy 60000</t>
  </si>
  <si>
    <t>kg</t>
  </si>
  <si>
    <t>661.1</t>
  </si>
  <si>
    <t>661-13</t>
  </si>
  <si>
    <t>TUBERIA DE CONCRETO REFORZADO CLASE D, DE 900 mm DE DIÁMETRO INTERIOR</t>
  </si>
  <si>
    <t>671.3P</t>
  </si>
  <si>
    <t>CUNETA DE CONCRETO VACIADA IN SITU INCLUYE CONFORMACIÓN DE LA SUPERFICIE DE APOYO. CONCRETO 21 Mpa</t>
  </si>
  <si>
    <t>673.1</t>
  </si>
  <si>
    <t>673-13</t>
  </si>
  <si>
    <t>GEOTEXTIL TIPO T 2100 (o similar)</t>
  </si>
  <si>
    <t>673.2</t>
  </si>
  <si>
    <t xml:space="preserve">MATERIAL GRANULAR FILTRANTE </t>
  </si>
  <si>
    <t>674.2</t>
  </si>
  <si>
    <t>DREN HORIZONTAL DE LONGITUD MAYOR A DIEZ 10 METROS</t>
  </si>
  <si>
    <t>681.1</t>
  </si>
  <si>
    <t>681-13</t>
  </si>
  <si>
    <t>GAVIONES DE MALLA DE ALAMBRE DE ACERO ENTRELAZADO CLASE 1: RECUBRIMIENTO DE ZINC (GALVANIZADO)</t>
  </si>
  <si>
    <t>V - SEÑALIZACIÓN Y SEGURIDAD</t>
  </si>
  <si>
    <t>1P</t>
  </si>
  <si>
    <t>Maual de señalizacion  2015</t>
  </si>
  <si>
    <t>LINEA DE DEMARCACION CON PINTURA EN FRIO</t>
  </si>
  <si>
    <t>2P</t>
  </si>
  <si>
    <t>MARCA VIAL CON PINTURA EN FRIO</t>
  </si>
  <si>
    <t>3P</t>
  </si>
  <si>
    <t>TACHA REFLECTIVA</t>
  </si>
  <si>
    <t>Un</t>
  </si>
  <si>
    <t>4P</t>
  </si>
  <si>
    <t>SEÑAL VERTICAL DE TRANSITO TIPO 1</t>
  </si>
  <si>
    <t>5P</t>
  </si>
  <si>
    <t>SEÑAL VERTICAL DE TRANSITO TIPO 5</t>
  </si>
  <si>
    <t>6P</t>
  </si>
  <si>
    <t>DEFENSA METALICA, INCLUYE CAPTAFAROS Y SECCIÓN FINAL</t>
  </si>
  <si>
    <t>VI - TRANSPORTE</t>
  </si>
  <si>
    <t>900.2</t>
  </si>
  <si>
    <t>900-13</t>
  </si>
  <si>
    <t>TRANSPORTE DE MATERIALES PROVENIENTES DE LA EXCAVACIÓN DE LA EXPLANACIÓN, CANALES Y PRÉSTAMOS PARA DISTANCIAS MAYORES DE MIL METROS 1000 M, MEDIDO A PARTIR DE CIEN METROS 100 m</t>
  </si>
  <si>
    <t>M³-KM</t>
  </si>
  <si>
    <t>900.3</t>
  </si>
  <si>
    <t xml:space="preserve">TRANSPORTE DE MATERIALES PROVENIENTES DE DERRUMBES, MEDIDO A PARTIR DE CIEN METROS 100m </t>
  </si>
  <si>
    <t>SUBTOTAL VALOR DE LAS OBRAS = SUMATORIA DE (1)</t>
  </si>
  <si>
    <t xml:space="preserve">PROVISIÓN PARA AJUSTES, OBRAS COMPLEMENTARIAS Y/O ADICIONALES, (INCLUYE OBRAS AMBIENTALES DEL PAGA) </t>
  </si>
  <si>
    <t>NO MODIFICAR</t>
  </si>
  <si>
    <t>PROVISION PARA JORNADAS DE TRABAJO 24 HORAS DIARIAS 7 DIAS DE LA SEMANA NO MODIFICAR</t>
  </si>
  <si>
    <t>VALOR BASICO DEL CONTRATO INCLUYE OBRAS COMPLEMENTARIAS Y AJUSTES</t>
  </si>
  <si>
    <t>IVA 19%</t>
  </si>
  <si>
    <t>7P</t>
  </si>
  <si>
    <t>ELABORACIÓN DE  DISEÑOS PARA REHABILITACIÓN DE CARRETERAS.</t>
  </si>
  <si>
    <t>km</t>
  </si>
  <si>
    <t xml:space="preserve"> IVA  DE  DISEÑOS PARA REHABILITACIÓN DE CARRETERAS.</t>
  </si>
  <si>
    <t>VALOR TOTAL ESTUDIOS Y DISEÑOS PARA CARRETERAS</t>
  </si>
  <si>
    <t>VALOR TOTAL OBRA</t>
  </si>
  <si>
    <t xml:space="preserve">VALOR TOTAL EN LETRAS: </t>
  </si>
  <si>
    <r>
      <rPr>
        <b/>
        <sz val="11"/>
        <rFont val="Arial Narrow"/>
        <family val="2"/>
      </rPr>
      <t xml:space="preserve">NOTA 1: </t>
    </r>
    <r>
      <rPr>
        <sz val="11"/>
        <rFont val="Arial Narrow"/>
        <family val="2"/>
      </rPr>
      <t xml:space="preserve"> Teniendo en cuenta el Manual de Señalización Vial - Dispositivos uniformes para la Regulación del Tránsito en Calles, Carreteras y Ciclorrutas de Colombia,    adoptado mediante Resolución No. 0001885 del 17 de junio de 2015 del Ministerio de Transporte, se aclara que el aparte de SEÑALIZACIÓN se debe ajustar  a todo su contenido,  esta señalización debe colocarse desde la órden de iniciación del contrato.</t>
    </r>
  </si>
  <si>
    <r>
      <rPr>
        <b/>
        <sz val="11"/>
        <rFont val="Arial Narrow"/>
        <family val="2"/>
      </rPr>
      <t>NOTA 2:</t>
    </r>
    <r>
      <rPr>
        <sz val="11"/>
        <rFont val="Arial Narrow"/>
        <family val="2"/>
      </rPr>
      <t xml:space="preserve">El control de tráfico temporal (controladores de trafico) y la señalización provisional necesarios para la ejecución de las obras será por cuenta y riesgo del contratista. </t>
    </r>
  </si>
  <si>
    <t>A=</t>
  </si>
  <si>
    <r>
      <rPr>
        <b/>
        <sz val="11"/>
        <rFont val="Arial Narrow"/>
        <family val="2"/>
      </rPr>
      <t>NOTA 3:</t>
    </r>
    <r>
      <rPr>
        <sz val="11"/>
        <rFont val="Arial Narrow"/>
        <family val="2"/>
      </rPr>
      <t xml:space="preserve"> Se debe tener en cuenta que el PRECIO UNITARIO incluye el valor de A.I.U. </t>
    </r>
  </si>
  <si>
    <r>
      <t xml:space="preserve">IMPREVISTO
</t>
    </r>
    <r>
      <rPr>
        <b/>
        <sz val="11"/>
        <color indexed="10"/>
        <rFont val="Arial Narrow"/>
        <family val="2"/>
      </rPr>
      <t>(MINIMO 5%)</t>
    </r>
  </si>
  <si>
    <t>I=</t>
  </si>
  <si>
    <r>
      <rPr>
        <b/>
        <sz val="11"/>
        <rFont val="Arial Narrow"/>
        <family val="2"/>
      </rPr>
      <t>NOTA 4:</t>
    </r>
    <r>
      <rPr>
        <sz val="11"/>
        <rFont val="Arial Narrow"/>
        <family val="2"/>
      </rPr>
      <t xml:space="preserve"> Si el valor del A.I.U. presentado es menor al OCHENTA Y CINCO por ciento (85%) o mayor al Ciento diez por ciento (110%) del Valor Oficial  del Porcentaje de A.I.U.,  establecido en el formulario No 1 "presupuesto oficial", la propuesta será rechazada</t>
    </r>
  </si>
  <si>
    <t xml:space="preserve">UTILIDAD
</t>
  </si>
  <si>
    <t>U=</t>
  </si>
  <si>
    <r>
      <rPr>
        <b/>
        <sz val="11"/>
        <rFont val="Arial Narrow"/>
        <family val="2"/>
      </rPr>
      <t>NOTA 5:</t>
    </r>
    <r>
      <rPr>
        <sz val="11"/>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</si>
  <si>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TOTAL A.I.U</t>
  </si>
  <si>
    <t>A.I.U.=</t>
  </si>
  <si>
    <r>
      <rPr>
        <b/>
        <sz val="11"/>
        <rFont val="Arial Narrow"/>
        <family val="2"/>
      </rPr>
      <t xml:space="preserve">NOTA 6: </t>
    </r>
    <r>
      <rPr>
        <sz val="11"/>
        <rFont val="Arial Narrow"/>
        <family val="2"/>
      </rPr>
      <t xml:space="preserve">El A.I.U y su discriminación deben estar en porcentaje (%). </t>
    </r>
  </si>
  <si>
    <r>
      <rPr>
        <b/>
        <sz val="11"/>
        <rFont val="Arial Narrow"/>
        <family val="2"/>
      </rPr>
      <t xml:space="preserve">NOTA 7: </t>
    </r>
    <r>
      <rPr>
        <sz val="11"/>
        <rFont val="Arial Narrow"/>
        <family val="2"/>
      </rPr>
      <t>El reconocimiento económico de los requerimientos  ambientales exigidos  por las autoridades ambientales, y/o sociales que son de obligatorio cumplimiento, serán reconocidos a cargo de reembolso de gastos (afectados por un % de administracion).</t>
    </r>
  </si>
  <si>
    <t>PRESUPUESTO OFICIAL</t>
  </si>
  <si>
    <t>SEIS MIL MILLONES DE PESOS MONEDA CORRIENTE</t>
  </si>
  <si>
    <t xml:space="preserve">NOMBRE DEL PROPONENTE: ______________________________________                           REPRESENTANTE LEGAL (nombre y firma):_________________________                                   FECHA:_________________________                    </t>
  </si>
  <si>
    <t>HERRAMIENTA MENOR (1%MO)</t>
  </si>
  <si>
    <t>CARROTANQUE IRRIGADOR DE ASFALTO</t>
  </si>
  <si>
    <t>DERECHO DISPOSICIÓN DE MATERIALES</t>
  </si>
  <si>
    <t>M³</t>
  </si>
  <si>
    <t>CORDON DETONANTE</t>
  </si>
  <si>
    <t>M</t>
  </si>
  <si>
    <t>EXPLOSIVOS 75%</t>
  </si>
  <si>
    <t>ARENA LAVADA</t>
  </si>
  <si>
    <t>MORTERO 1:3 PARA ANILLOS</t>
  </si>
  <si>
    <t>ESFERAS REFLECTIVAS</t>
  </si>
  <si>
    <t>DISOLVENTE (3%) TINER</t>
  </si>
  <si>
    <t>CONCRETO CLASE F</t>
  </si>
  <si>
    <t>POSTES</t>
  </si>
  <si>
    <t>OBRERO</t>
  </si>
  <si>
    <t>Firma</t>
  </si>
  <si>
    <t>Matricula No.:</t>
  </si>
  <si>
    <t>Firma:</t>
  </si>
  <si>
    <t>Nombre: CAMILO ERNESTO LIZARAZO SANDOVAL</t>
  </si>
  <si>
    <t>Representante Legal del Contratista</t>
  </si>
  <si>
    <t>01103 - 0667</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</si>
  <si>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</si>
  <si>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</si>
  <si>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</si>
  <si>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</si>
  <si>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Original: Archivo de Gestión del Contrato (Subdirección Administrativa).</t>
  </si>
  <si>
    <t>Copias: Unidad Ejecutora, Contratista, Interventor y Dirección Territorial.</t>
  </si>
  <si>
    <t>OFICIAL EXPERTO EN EXPLOSIVOS</t>
  </si>
  <si>
    <t>CONTRATO No.</t>
  </si>
  <si>
    <t>DE</t>
  </si>
  <si>
    <t>OBJETO DEL CONTRATO</t>
  </si>
  <si>
    <t>CARRETERA:</t>
  </si>
  <si>
    <t>SAN JUAN DE PASTO MOJARRAS</t>
  </si>
  <si>
    <t>SECTOR:</t>
  </si>
  <si>
    <t>CANO-MOJARRAS</t>
  </si>
  <si>
    <t>CONTRATISTA:</t>
  </si>
  <si>
    <t>INTERVENTOR:</t>
  </si>
  <si>
    <t>CTO. No.:</t>
  </si>
  <si>
    <t>FECHA CIERRE PROCESO DE SELECCIÓN CONTRATO DE OBRA:</t>
  </si>
  <si>
    <t>(Día)</t>
  </si>
  <si>
    <t>(Mes)</t>
  </si>
  <si>
    <t>(Año)</t>
  </si>
  <si>
    <t>UNIÓN TEMPORAL SAN JUAN 2017</t>
  </si>
  <si>
    <t>ITEMS DE LA PROPUESTA ECONÓMICA</t>
  </si>
  <si>
    <t>ITEMS NO PREVISTOS</t>
  </si>
  <si>
    <t xml:space="preserve">UNIDAD EJECUTORA: </t>
  </si>
  <si>
    <t>SUBDIRECCIÓN RED NACIONAL DE CARRETERAS</t>
  </si>
  <si>
    <t>DIRECCIÓN TERRITORIAL:</t>
  </si>
  <si>
    <t>NARIÑO</t>
  </si>
  <si>
    <t>DATOS ESPECÍFICOS</t>
  </si>
  <si>
    <t>DESCRIPCIÓN</t>
  </si>
  <si>
    <t>GRUPO
DE AJUSTE</t>
  </si>
  <si>
    <t>RENDIMIENTO</t>
  </si>
  <si>
    <t>VALOR-UNIT.</t>
  </si>
  <si>
    <t>PRECIO - UNIT.</t>
  </si>
  <si>
    <t>MATERIAL</t>
  </si>
  <si>
    <t>VOL/PESO/CANT.</t>
  </si>
  <si>
    <t>DISTANCIA</t>
  </si>
  <si>
    <t>TARIFA DE TRANSPORTE MATERIAL</t>
  </si>
  <si>
    <t>TRABAJADOR</t>
  </si>
  <si>
    <t>JORNAL</t>
  </si>
  <si>
    <t>FACTOR</t>
  </si>
  <si>
    <t>JORNAL TOTAL</t>
  </si>
  <si>
    <t>VALOR TOTAL</t>
  </si>
  <si>
    <t>SUB-TOTAL</t>
  </si>
  <si>
    <t>FECHA</t>
  </si>
  <si>
    <t>ELSA TORRES ARENALES</t>
  </si>
  <si>
    <t>Nombre: ELSA TORRES ARENALES</t>
  </si>
  <si>
    <t>Representante Legal del Interventor</t>
  </si>
  <si>
    <t>68202 - 45346 STD</t>
  </si>
  <si>
    <t>mayo</t>
  </si>
  <si>
    <t>FORMALETA</t>
  </si>
  <si>
    <t>CAMABAJA</t>
  </si>
  <si>
    <t>DESCARGUE DE MUROS</t>
  </si>
  <si>
    <t>ML</t>
  </si>
  <si>
    <t>M2</t>
  </si>
  <si>
    <t>NORTE DE SANTANDER</t>
  </si>
  <si>
    <t>“MEJORAMIENTO Y MANTENIMIENTO DE LA CARRETERA DE LA SOBERANIA TRAMO LA LEJIA - SARAVENA RUTA 66 TRAMO ”</t>
  </si>
  <si>
    <t xml:space="preserve">LA SOBERANIA </t>
  </si>
  <si>
    <t>LA LEJIA - SARAVENA</t>
  </si>
  <si>
    <t>HERRAMIENTA MENOR (10%MO)</t>
  </si>
  <si>
    <t>HERRAMIENTA MENOR (2%MO)</t>
  </si>
  <si>
    <t>HERRAMIENTA MENOR (5%MO)</t>
  </si>
  <si>
    <t>BULLDOZER</t>
  </si>
  <si>
    <t>CAMION</t>
  </si>
  <si>
    <t>CAMIONETA</t>
  </si>
  <si>
    <t>CARGADOR</t>
  </si>
  <si>
    <t>CARGADOR FRONTAL 966H</t>
  </si>
  <si>
    <t>CARROTANQUE DE AGUA 1000 LITROS</t>
  </si>
  <si>
    <t>CIZALLA</t>
  </si>
  <si>
    <t>COMPACTADOR MANUAL (RANA)</t>
  </si>
  <si>
    <t>COMPACTADOR MANUAL VIBRATORIO (RANA)</t>
  </si>
  <si>
    <t xml:space="preserve">COMPACTADOR NEUMATICO </t>
  </si>
  <si>
    <t xml:space="preserve">COMPACTADOR VIBRATORIO </t>
  </si>
  <si>
    <t>COMPRESOR  CON MARTILLO</t>
  </si>
  <si>
    <t>COMPRESOR (BARRIDO Y SOPLADO)</t>
  </si>
  <si>
    <t>COMPRESOR CON MARTILLO</t>
  </si>
  <si>
    <t>DIFERENCIAL</t>
  </si>
  <si>
    <t>EQUIPO DE OXICORTE</t>
  </si>
  <si>
    <t>EQUIPO DE PERFORACION TRACKDRILL</t>
  </si>
  <si>
    <t xml:space="preserve">EQUIPO DE PINTURA (COMPRESOR) </t>
  </si>
  <si>
    <t>GUADAÑADORA</t>
  </si>
  <si>
    <t>MAQUINA TERMICA (PEGATACHAS)</t>
  </si>
  <si>
    <t>MEZCLADORA DE CONCRETO TROMPO</t>
  </si>
  <si>
    <t>MOTOBOMBA 4"</t>
  </si>
  <si>
    <t xml:space="preserve">MOTONIVELADORA </t>
  </si>
  <si>
    <t>MOTOSIERRA</t>
  </si>
  <si>
    <t xml:space="preserve">RETROEXCAVADORA </t>
  </si>
  <si>
    <t>TERMINADORA DE ASFALTO</t>
  </si>
  <si>
    <t>VIBRADOR DE CONCRETO</t>
  </si>
  <si>
    <t xml:space="preserve">VIBROCOMPACTADOR </t>
  </si>
  <si>
    <t>VOLQUETA DOBLETROQUE</t>
  </si>
  <si>
    <t>ABONO ORGANICO</t>
  </si>
  <si>
    <t>M3</t>
  </si>
  <si>
    <t>LT</t>
  </si>
  <si>
    <t>ALAMBRE GALVANIZADO No.14</t>
  </si>
  <si>
    <t xml:space="preserve">ARENA </t>
  </si>
  <si>
    <t>CEMENTO</t>
  </si>
  <si>
    <t>CONCRETO CLASE D</t>
  </si>
  <si>
    <t>DEFENSAS METALICAS</t>
  </si>
  <si>
    <t>DERECHOS DISPOSICION DE MATERIALES</t>
  </si>
  <si>
    <t>DESPERDICIO (2%)</t>
  </si>
  <si>
    <t>GALON</t>
  </si>
  <si>
    <t>ESCOLTA Y TRANSPORTE</t>
  </si>
  <si>
    <t xml:space="preserve">INSECTICIDA </t>
  </si>
  <si>
    <t>MALLA GAVIONES CLASE 1 - ALAMBRE TRIPLE TORSIÓN (2 M3)</t>
  </si>
  <si>
    <t>MATERIAL DE AFIRMADO</t>
  </si>
  <si>
    <t>MATERIAL DE BASE PROCESADO EN PLANTA CLASE A</t>
  </si>
  <si>
    <t>MATERIAL MEZCLA DENSA MDC-19</t>
  </si>
  <si>
    <t>MATERIAL MEZCLA DENSA MDC-25</t>
  </si>
  <si>
    <t>MATERIAL RECEBO</t>
  </si>
  <si>
    <t>MEZCLA DENSA MDC-19</t>
  </si>
  <si>
    <t>MEZCLA SEMIDENSA MSC-25</t>
  </si>
  <si>
    <t>PIEDRA PARA GAVION</t>
  </si>
  <si>
    <t>POSTE DE CONCRETO</t>
  </si>
  <si>
    <t>POSTE DE KILOMETRAJE</t>
  </si>
  <si>
    <t>RESINA TERMOPLASTICA (PEGANTE EPOXICO)</t>
  </si>
  <si>
    <t xml:space="preserve">SECCION FINAL </t>
  </si>
  <si>
    <t>TIERRA NEGRA ABONADA</t>
  </si>
  <si>
    <t>PALETEROS</t>
  </si>
  <si>
    <t>RASTRILLEROS</t>
  </si>
  <si>
    <t>INSTITUTO NACIONAL DE VIAS</t>
  </si>
  <si>
    <t>DIRECCION OPERATIVA</t>
  </si>
  <si>
    <t>FORMULARIO 1</t>
  </si>
  <si>
    <t>Nº</t>
  </si>
  <si>
    <t xml:space="preserve">ESPECIFICACIONES </t>
  </si>
  <si>
    <t>UND.</t>
  </si>
  <si>
    <t>VALOR UNITARIO</t>
  </si>
  <si>
    <t xml:space="preserve">VALOR TOTAL                                </t>
  </si>
  <si>
    <t>GENERAL</t>
  </si>
  <si>
    <t>PARTICULAR</t>
  </si>
  <si>
    <t>EXPLANACIONES</t>
  </si>
  <si>
    <t>m3</t>
  </si>
  <si>
    <t>Subtotal</t>
  </si>
  <si>
    <t>ESTRUCTURAS Y DRENAJES</t>
  </si>
  <si>
    <t>TRANSPORTES</t>
  </si>
  <si>
    <t>m3-km</t>
  </si>
  <si>
    <t>900.4P</t>
  </si>
  <si>
    <t xml:space="preserve">SUBTOTAL OBRAS </t>
  </si>
  <si>
    <t>PROVISION PARA JORNADAS DE TRABAJO 24 HORAS DIARIAS 7 DIAS DE LA SEMANA</t>
  </si>
  <si>
    <t>VALOR IVA  (OBRA) (19% SOBRE  UTILIDAD OBRA )</t>
  </si>
  <si>
    <t>SUBTOTAL OBRAS (INCLUYE IVA)</t>
  </si>
  <si>
    <t>Especificacion Particular</t>
  </si>
  <si>
    <t>REVISIÓN, AJUSTE Y/O ACTUALIZACIÓN Y/O MODIFICACIÓN Y/O COMPLEMENTACIÓN DE ESTUDIOS Y DISEÑOS</t>
  </si>
  <si>
    <t xml:space="preserve">GLOBAL </t>
  </si>
  <si>
    <t>IVA - REVISIÓN, AJUSTE Y/O ACTUALIZACIÓN Y/O MODIFICACIÓN Y/O COMPLEMENTACIÓN DE ESTUDIOS Y DISEÑOS</t>
  </si>
  <si>
    <t>TOTAL ESTUDIOS Y DISEÑOS, REVISIÓN, AJUSTE Y/O ACTUALIZACIÓN Y/O MODIFICACIÓN Y/O COMPLEMENTACIÓN DE ESTUDIOS Y DISEÑOS</t>
  </si>
  <si>
    <r>
      <rPr>
        <b/>
        <sz val="12"/>
        <rFont val="Arial Narrow"/>
        <family val="2"/>
      </rPr>
      <t xml:space="preserve">NOTA 1: </t>
    </r>
    <r>
      <rPr>
        <sz val="12"/>
        <rFont val="Arial Narrow"/>
        <family val="2"/>
      </rPr>
      <t xml:space="preserve"> Teniendo en cuenta el Manual de Señalización Vial - Dispositivos uniformes para la Regulación del Tránsito en Calles, Carreteras y Ciclorrutas de Colombia,    adoptado mediante Resolución No. 0001885 del 17 de junio de 2015 del Ministerio de Transporte, se aclara que el aparte de SEÑALIZACIÓN se debe ajustar  a todo su contenido,  esta señalización debe colocarse desde la órden de iniciación del contrato.</t>
    </r>
  </si>
  <si>
    <r>
      <rPr>
        <b/>
        <sz val="12"/>
        <rFont val="Arial Narrow"/>
        <family val="2"/>
      </rPr>
      <t>NOTA 2:</t>
    </r>
    <r>
      <rPr>
        <sz val="12"/>
        <rFont val="Arial Narrow"/>
        <family val="2"/>
      </rPr>
      <t xml:space="preserve">El control de tráfico temporal (controladores de trafico) y la señalización provisional necesarios para la ejecución de las obras será por cuenta y riesgo del contratista. </t>
    </r>
  </si>
  <si>
    <r>
      <rPr>
        <b/>
        <sz val="12"/>
        <rFont val="Arial Narrow"/>
        <family val="2"/>
      </rPr>
      <t>NOTA 3:</t>
    </r>
    <r>
      <rPr>
        <sz val="12"/>
        <rFont val="Arial Narrow"/>
        <family val="2"/>
      </rPr>
      <t xml:space="preserve"> Se debe tener en cuenta que el PRECIO UNITARIO incluye el valor de A.I.U. </t>
    </r>
  </si>
  <si>
    <r>
      <t xml:space="preserve">IMPREVISTO
</t>
    </r>
    <r>
      <rPr>
        <b/>
        <sz val="12"/>
        <color indexed="10"/>
        <rFont val="Arial Narrow"/>
        <family val="2"/>
      </rPr>
      <t>(MINIMO 5%)</t>
    </r>
  </si>
  <si>
    <r>
      <rPr>
        <b/>
        <sz val="12"/>
        <rFont val="Arial Narrow"/>
        <family val="2"/>
      </rPr>
      <t>NOTA 4:</t>
    </r>
    <r>
      <rPr>
        <sz val="12"/>
        <rFont val="Arial Narrow"/>
        <family val="2"/>
      </rPr>
      <t xml:space="preserve"> Si el valor del A.I.U. presentado es menor al ochenta y cicno por ciento (85%) o mayor al Ciento diez por ciento (110%) del Valor Oficial  del Porcentaje de A.I.U.,  establecido en el formulario No 1 "presupuesto oficial", la propuesta será rechazada</t>
    </r>
  </si>
  <si>
    <r>
      <rPr>
        <b/>
        <sz val="12"/>
        <rFont val="Arial Narrow"/>
        <family val="2"/>
      </rPr>
      <t>NOTA 5:</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</si>
  <si>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2"/>
        <rFont val="Arial Narrow"/>
        <family val="2"/>
      </rPr>
      <t xml:space="preserve">NOTA 6: </t>
    </r>
    <r>
      <rPr>
        <sz val="12"/>
        <rFont val="Arial Narrow"/>
        <family val="2"/>
      </rPr>
      <t xml:space="preserve">El A.I.U y su discriminación deben estar en porcentaje (%). </t>
    </r>
  </si>
  <si>
    <r>
      <rPr>
        <b/>
        <sz val="12"/>
        <rFont val="Arial Narrow"/>
        <family val="2"/>
      </rPr>
      <t xml:space="preserve">NOTA 7: </t>
    </r>
    <r>
      <rPr>
        <sz val="12"/>
        <rFont val="Arial Narrow"/>
        <family val="2"/>
      </rPr>
      <t>El reconocimiento económico de los requerimientos  ambientales exigidos  por las autoridades ambientales, y/o sociales que son de obligatorio cumplimiento, serán reconocidos a cargo de reembolso de gastos (afectados por un % de administracion).</t>
    </r>
  </si>
  <si>
    <t>HORA</t>
  </si>
  <si>
    <t>MATERIAL DE SUBBASE CLASE A</t>
  </si>
  <si>
    <t>POLVORERO</t>
  </si>
  <si>
    <t>MATERIAL TIPO SUBBASE GRANULAR</t>
  </si>
  <si>
    <t>MAESTRO</t>
  </si>
  <si>
    <t>FORMALETA PARA JUNTAS</t>
  </si>
  <si>
    <t>FULMINANTES</t>
  </si>
  <si>
    <t>TUBERÍA PERFORADA DIAMETRO 4 PULG</t>
  </si>
  <si>
    <t>ARBOL DE 0,60 M. DE ALTURA PROMEDIO A LA SIEMBRA</t>
  </si>
  <si>
    <t>ALAMBRE NEGRO PARA AMARRE PUESTO EN OBRA</t>
  </si>
  <si>
    <t>ALAMBRE DE PUAS</t>
  </si>
  <si>
    <t>MATERIAL TRITURADO PARA FILTROS</t>
  </si>
  <si>
    <t>TUBO DE CONCRETO REFORZADO D=900MM CLASE III (incluye transporte)</t>
  </si>
  <si>
    <t>ABONO QUIMICO</t>
  </si>
  <si>
    <t>AGREGADO PARA CONCRETO HIDRAULICO</t>
  </si>
  <si>
    <t>CAPTAFARO (INC. TUERCA, GUASA, ARANDELA Y PEGANTE)</t>
  </si>
  <si>
    <t>EMULSIÓN  ASFALTICA CRL-1</t>
  </si>
  <si>
    <t>GEOTEXTIL TIPO II NO TEJIDO (incluye transporte)</t>
  </si>
  <si>
    <t>ACERO DE REFUERZO Fy= 420 Mpa (incluye transporte)</t>
  </si>
  <si>
    <t>VEHÍCULO DELINEADOR</t>
  </si>
  <si>
    <t>PINTURA ACRILICA PURA PARA TRAFICO</t>
  </si>
  <si>
    <t>TABLERO EN LAMINA GALVANIZADA DE 75CM*75CM, CALIBRE 16 REFLECTIVO TIPO 1 INCLUYE POSTE EN ANGUNDLO DE 2*2*1/14 DE 3,5M</t>
  </si>
  <si>
    <t>TABLERO EN LAMINA GALVANIZADA DE 0,6 M* 0,75 M CALIBRE 16, REFLECTIVO TIPO I. SEÑAL GRUPO IV (DELINEADOR DE CURVA HORIZONTAL)</t>
  </si>
  <si>
    <t>U</t>
  </si>
  <si>
    <t>AMORTIGUADORES</t>
  </si>
  <si>
    <t>SELECCIÓN ABREVIADA</t>
  </si>
  <si>
    <r>
      <t>NOMBRE DEL PROPONENTE:                  
REPRESENTANTE LEGAL :</t>
    </r>
    <r>
      <rPr>
        <b/>
        <sz val="12"/>
        <rFont val="Arial Narrow"/>
        <family val="2"/>
      </rPr>
      <t xml:space="preserve">          </t>
    </r>
    <r>
      <rPr>
        <sz val="12"/>
        <rFont val="Arial Narrow"/>
        <family val="2"/>
      </rPr>
      <t xml:space="preserve">         
FECHA:</t>
    </r>
  </si>
  <si>
    <t>AÑO 2019</t>
  </si>
  <si>
    <t>VIA LA LEJIA - SARAVENA</t>
  </si>
  <si>
    <t>230-13</t>
  </si>
  <si>
    <t xml:space="preserve">VALOR TOTAL EN LETRAS:   </t>
  </si>
  <si>
    <t>630.3</t>
  </si>
  <si>
    <t>CIZALLA MANUAL DE 90 CM</t>
  </si>
  <si>
    <t>ACERO DE REFUERZO FY = 420 MPA</t>
  </si>
  <si>
    <t>CONCRETO DE RESISTENCIA 28 MPA</t>
  </si>
  <si>
    <t>ALAMBRE NEGRO PARA AMARRE</t>
  </si>
  <si>
    <t>RETROEXCAVADORA E-200 SOBRE ORUGAS TRABAJO EN RIO</t>
  </si>
  <si>
    <t xml:space="preserve">VIBRADOR DE CONCRETO, MOTOR DE 3 HP A 18.000 RPM MANGUERAS DE 4 MT </t>
  </si>
  <si>
    <t>TOMADO INVIAS NTS</t>
  </si>
  <si>
    <t>TRANSPORTE DE HEXÁPODOS</t>
  </si>
  <si>
    <t>UND-Km</t>
  </si>
  <si>
    <t>Conformación de la calzada existente</t>
  </si>
  <si>
    <t>“MEJORAMIENTO Y CONSTRUCCION DE OBRAS DE PROTECCIÓN DE LA VIA LA LEJIA - SARAVENA, CODIGO 6604; DEPARTAMENTO DE NORTE DE SANTANDER ”</t>
  </si>
  <si>
    <t xml:space="preserve">CARROTANQUE DE AGUA(1000 GALONES)  </t>
  </si>
  <si>
    <t xml:space="preserve">MOTONIVELADORA  POTENCIA 215 HP, ANCHO DE CUCHILLA 4,27 M, PESO 18 TON. </t>
  </si>
  <si>
    <t xml:space="preserve">VIBROCOMPATADOR, POTENCIA 153 HP, PESO 10 TON.   </t>
  </si>
  <si>
    <t>m2</t>
  </si>
  <si>
    <t>lt</t>
  </si>
  <si>
    <t xml:space="preserve">BULDOZER, POTENCIA AL VOLANTE DE 140 HP, MOTOR DE 2200 RPM, LONGITUD DE HOJA 4,80M. </t>
  </si>
  <si>
    <t>Mejoramiento de la subrasante con adición de materiales</t>
  </si>
  <si>
    <t>310-13</t>
  </si>
  <si>
    <t>AFIRMADOS, BASES Y SUBBASES</t>
  </si>
  <si>
    <t>un</t>
  </si>
  <si>
    <t>311-13</t>
  </si>
  <si>
    <t>Afirmado</t>
  </si>
  <si>
    <t xml:space="preserve">TRANSPORTE DE MATERIAL DE AFIRMADO DE LA ZONA </t>
  </si>
  <si>
    <t>MATERIAL DE AFIRMADO DE LA ZONA</t>
  </si>
  <si>
    <t>SIN TRANSPORTE</t>
  </si>
  <si>
    <t>Transporte de material de afirmado</t>
  </si>
  <si>
    <t>MEJORAMIENTO Y CONSTRUCCION DE OBRAS DE PROTECCION DE LA VIA LA LEJIA - SARAVENA, CODIGO 6604; DEPARTAMENTO DE NORTE DE SANTANDER</t>
  </si>
  <si>
    <t>Hexápodos en concreto de 28 MPa de 1 m3 (incluye acero de refuerzo, transporte e instalacion hasta el sitio de disposicion final)</t>
  </si>
  <si>
    <t>PROVISION  PARA OBRAS COMPLEMENTARIAS Y/O ADICIONALES
(INCLUYE OBRAS/GESTIONES AMBIENTALES Y/O SOCIALES DEL PAGA)"</t>
  </si>
  <si>
    <t>RETROEXCAVADORA 320 O SIMILAR</t>
  </si>
  <si>
    <t>GUAYA CON ALMA DE ACERO DE 1/2"-5/8¨</t>
  </si>
  <si>
    <t>PRESUPUESTO OFICIAL - SA-MC-DT-NSA-003-2019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</si>
</sst>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0;###0"/>
    <numFmt numFmtId="171" formatCode="###0.0;###0.0"/>
    <numFmt numFmtId="172" formatCode="d\.m\.yy;@"/>
    <numFmt numFmtId="173" formatCode="_(&quot;$&quot;\ * #,##0_);_(&quot;$&quot;\ * \(#,##0\);_(&quot;$&quot;\ * &quot;-&quot;??_);_(@_)"/>
    <numFmt numFmtId="174" formatCode="#,##0.000"/>
    <numFmt numFmtId="175" formatCode="#,##0.0"/>
    <numFmt numFmtId="176" formatCode="&quot;$&quot;\ #,##0.00"/>
    <numFmt numFmtId="177" formatCode="_-* #,##0.00\ &quot;Pts&quot;_-;\-* #,##0.00\ &quot;Pts&quot;_-;_-* &quot;-&quot;??\ &quot;Pts&quot;_-;_-@_-"/>
    <numFmt numFmtId="178" formatCode="_ &quot;$&quot;\ * #,##0.00_ ;_ &quot;$&quot;\ * \-#,##0.00_ ;_ &quot;$&quot;\ * &quot;-&quot;??_ ;_ @_ "/>
    <numFmt numFmtId="179" formatCode="_ &quot;$&quot;\ * #,##0_ ;_ &quot;$&quot;\ * \-#,##0_ ;_ &quot;$&quot;\ * &quot;-&quot;??_ ;_ @_ "/>
    <numFmt numFmtId="180" formatCode="_-* #,##0\ &quot;Pts&quot;_-;\-* #,##0\ &quot;Pts&quot;_-;_-* &quot;-&quot;\ &quot;Pts&quot;_-;_-@_-"/>
    <numFmt numFmtId="181" formatCode="\$#,##0\ ;\(\$#,##0\)"/>
    <numFmt numFmtId="182" formatCode="_ [$€-2]\ * #,##0.00_ ;_ [$€-2]\ * \-#,##0.00_ ;_ [$€-2]\ * &quot;-&quot;??_ "/>
    <numFmt numFmtId="183" formatCode="[$-C0A]d\-mmm\-yy;@"/>
    <numFmt numFmtId="184" formatCode="_-* #,##0.00\ [$€]_-;\-* #,##0.00\ [$€]_-;_-* &quot;-&quot;??\ [$€]_-;_-@_-"/>
    <numFmt numFmtId="185" formatCode="[$-F800]dddd\,\ mmmm\ dd\,\ yyyy"/>
    <numFmt numFmtId="186" formatCode="&quot;$&quot;#,##0.00\ ;\(&quot;$&quot;#,##0.00\)"/>
    <numFmt numFmtId="187" formatCode="_-* #,##0.00\ _P_t_s_-;\-* #,##0.00\ _P_t_s_-;_-* &quot;-&quot;??\ _P_t_s_-;_-@_-"/>
    <numFmt numFmtId="188" formatCode="#,##0.0_ ;\-#,##0.0\ "/>
    <numFmt numFmtId="189" formatCode="_ * #,##0.00_ ;_ * \-#,##0.00_ ;_ * &quot;-&quot;??_ ;_ @_ "/>
    <numFmt numFmtId="190" formatCode="&quot;$&quot;\ #,##0.00;[Red]&quot;$&quot;\ \-#,##0.00"/>
    <numFmt numFmtId="191" formatCode="_ &quot;$&quot;\ * #,##0.0_ ;_ &quot;$&quot;\ * \-#,##0.0_ ;_ &quot;$&quot;\ * &quot;-&quot;??_ ;_ @_ "/>
    <numFmt numFmtId="192" formatCode="_(&quot;C$&quot;* #,##0.00_);_(&quot;C$&quot;* \(#,##0.00\);_(&quot;C$&quot;* &quot;-&quot;??_);_(@_)"/>
    <numFmt numFmtId="193" formatCode="_ * #,##0_ ;_ * \-#,##0_ ;_ * &quot;-&quot;_ ;_ @_ "/>
    <numFmt numFmtId="194" formatCode="0.000%"/>
    <numFmt numFmtId="195" formatCode="_(\$* #,##0_);_(\$* \(#,##0\);_(\$* &quot;-&quot;_);_(@_)"/>
    <numFmt numFmtId="196" formatCode="#,##0;[Red]#,##0"/>
    <numFmt numFmtId="197" formatCode="_ * #,##0.000_ ;_ * \-#,##0.000_ ;_ * &quot;-&quot;??_ ;_ @_ "/>
    <numFmt numFmtId="198" formatCode="&quot;$&quot;#,##0\ ;\(&quot;$&quot;#,##0\)"/>
    <numFmt numFmtId="199" formatCode="General_)"/>
    <numFmt numFmtId="200" formatCode="0.000"/>
    <numFmt numFmtId="201" formatCode="#,##0.0000"/>
    <numFmt numFmtId="202" formatCode="_-&quot;$&quot;* #,##0_-;\-&quot;$&quot;* #,##0_-;_-&quot;$&quot;* &quot;-&quot;??_-;_-@_-"/>
    <numFmt numFmtId="203" formatCode="[$-409]mmm\-yy;@"/>
    <numFmt numFmtId="204" formatCode="#.00"/>
    <numFmt numFmtId="205" formatCode="_(&quot;$&quot;* #,##0_);_(&quot;$&quot;* \(#,##0\);_(&quot;$&quot;* &quot;-&quot;_);_(@_)"/>
    <numFmt numFmtId="206" formatCode="_(&quot;$&quot;* #,##0.00_);_(&quot;$&quot;* \(#,##0.00\);_(&quot;$&quot;* &quot;-&quot;??_);_(@_)"/>
    <numFmt numFmtId="207" formatCode="&quot;$&quot;#.00"/>
    <numFmt numFmtId="208" formatCode="&quot;$&quot;#."/>
    <numFmt numFmtId="209" formatCode="#,##0."/>
    <numFmt numFmtId="210" formatCode="[$-409]d\-mmm\-yy;@"/>
    <numFmt numFmtId="211" formatCode="&quot;$&quot;#,##0.00"/>
    <numFmt numFmtId="212" formatCode="_ * #,##0_ ;_ * \-#,##0_ ;_ * &quot;-&quot;??_ ;_ @_ "/>
    <numFmt numFmtId="213" formatCode="_(* #,##0_);_(* \(#,##0\);_(* &quot;-&quot;??_);_(@_)"/>
    <numFmt numFmtId="214" formatCode="#,##0\ \ "/>
    <numFmt numFmtId="215" formatCode="0#.00\ \L\t"/>
    <numFmt numFmtId="216" formatCode="_-* #,##0.00_-;\-* #,##0.00_-;_-* &quot;-&quot;_-;_-@_-"/>
    <numFmt numFmtId="217" formatCode="_-[$$-240A]\ * #,##0.00_ ;_-[$$-240A]\ * \-#,##0.00\ ;_-[$$-240A]\ * &quot;-&quot;??_ ;_-@_ "/>
    <numFmt numFmtId="218" formatCode="0.000000"/>
    <numFmt numFmtId="219" formatCode="_-&quot;$&quot;* #,##0.00_-;\-&quot;$&quot;* #,##0.00_-;_-&quot;$&quot;* &quot;-&quot;_-;_-@_-"/>
    <numFmt numFmtId="220" formatCode="_ &quot;$&quot;\ * #,##0_ ;_ &quot;$&quot;\ * \-#,##0_ ;_ &quot;$&quot;\ * &quot;-&quot;_ ;_ @_ "/>
    <numFmt numFmtId="221" formatCode="_-[$$-240A]* #,##0.00_-;\-[$$-240A]* #,##0.00_-;_-[$$-240A]* &quot;-&quot;??_-;_-@_-"/>
    <numFmt numFmtId="222" formatCode="0.0%"/>
    <numFmt numFmtId="223" formatCode="_([$$-240A]\ * #,##0.00_);_([$$-240A]\ * \(#,##0.00\);_([$$-240A]\ * &quot;-&quot;??_);_(@_)"/>
    <numFmt numFmtId="224" formatCode="_([$$-240A]\ * #,##0_);_([$$-240A]\ * \(#,##0\);_([$$-240A]\ * &quot;-&quot;??_);_(@_)"/>
    <numFmt numFmtId="225" formatCode="_ [$$-240A]\ * #,##0.00_ ;_ [$$-240A]\ * \-#,##0.00_ ;_ [$$-240A]\ * &quot;-&quot;??_ ;_ @_ "/>
    <numFmt numFmtId="226" formatCode="&quot;$&quot;\ #,##0"/>
    <numFmt numFmtId="227" formatCode="#,##0.0000_ ;\-#,##0.0000\ "/>
    <numFmt numFmtId="228" formatCode="0.0000000"/>
    <numFmt numFmtId="229" formatCode="0.0"/>
  </numFmts>
  <fonts count="85">
    <font>
      <sz val="10"/>
      <color rgb="FF000000"/>
      <name val="Times New Roman"/>
      <charset val="204"/>
    </font>
    <font>
      <sz val="11"/>
      <color theme="1"/>
      <name val="Calibri"/>
      <family val="2"/>
      <scheme val="minor"/>
    </font>
    <font>
      <sz val="11"/>
      <color indexed="8"/>
      <name val="Calibri"/>
      <family val="2"/>
    </font>
    <font>
      <b/>
      <sz val="8"/>
      <name val="Arial"/>
      <family val="2"/>
    </font>
    <font>
      <sz val="10"/>
      <name val="Arial"/>
      <family val="2"/>
    </font>
    <font>
      <sz val="8"/>
      <name val="Arial"/>
      <family val="2"/>
    </font>
    <font>
      <b/>
      <sz val="10"/>
      <name val="Arial"/>
      <family val="2"/>
    </font>
    <font>
      <sz val="12"/>
      <color indexed="24"/>
      <name val="Arial"/>
      <family val="2"/>
    </font>
    <font>
      <sz val="10"/>
      <name val="Times New Roman"/>
      <family val="1"/>
    </font>
    <font>
      <sz val="10"/>
      <color indexed="24"/>
      <name val="Arial"/>
      <family val="2"/>
    </font>
    <font>
      <sz val="18"/>
      <color indexed="24"/>
      <name val="Arial"/>
      <family val="2"/>
    </font>
    <font>
      <sz val="8"/>
      <color indexed="24"/>
      <name val="Arial"/>
      <family val="2"/>
    </font>
    <font>
      <u/>
      <sz val="10"/>
      <color indexed="12"/>
      <name val="Arial"/>
      <family val="2"/>
    </font>
    <font>
      <u/>
      <sz val="15"/>
      <color indexed="12"/>
      <name val="Verdana"/>
      <family val="2"/>
    </font>
    <font>
      <sz val="12"/>
      <name val="Arial"/>
      <family val="2"/>
    </font>
    <font>
      <sz val="10"/>
      <name val="Courier"/>
      <family val="3"/>
    </font>
    <font>
      <sz val="11"/>
      <color indexed="23"/>
      <name val="Arial"/>
      <family val="2"/>
    </font>
    <font>
      <sz val="10"/>
      <color indexed="22"/>
      <name val="Arial"/>
      <family val="2"/>
    </font>
    <font>
      <sz val="10"/>
      <name val="Arial"/>
      <family val="2"/>
    </font>
    <font>
      <sz val="10"/>
      <name val="Arial"/>
      <family val="2"/>
    </font>
    <font>
      <sz val="11"/>
      <color indexed="8"/>
      <name val="Calibri"/>
      <family val="2"/>
    </font>
    <font>
      <sz val="11"/>
      <color indexed="9"/>
      <name val="Calibri"/>
      <family val="2"/>
    </font>
    <font>
      <sz val="11"/>
      <color indexed="17"/>
      <name val="Calibri"/>
      <family val="2"/>
    </font>
    <font>
      <b/>
      <sz val="1"/>
      <color indexed="8"/>
      <name val="Courier"/>
      <family val="3"/>
    </font>
    <font>
      <b/>
      <sz val="11"/>
      <color indexed="52"/>
      <name val="Calibri"/>
      <family val="2"/>
    </font>
    <font>
      <sz val="9"/>
      <color indexed="10"/>
      <name val="Geneva"/>
      <family val="2"/>
    </font>
    <font>
      <b/>
      <sz val="11"/>
      <color indexed="9"/>
      <name val="Calibri"/>
      <family val="2"/>
    </font>
    <font>
      <sz val="11"/>
      <color indexed="52"/>
      <name val="Calibri"/>
      <family val="2"/>
    </font>
    <font>
      <b/>
      <sz val="8"/>
      <name val="Helvetica"/>
      <family val="2"/>
    </font>
    <font>
      <b/>
      <sz val="8"/>
      <name val="Helvetica"/>
      <family val="2"/>
    </font>
    <font>
      <b/>
      <sz val="11"/>
      <color indexed="56"/>
      <name val="Calibri"/>
      <family val="2"/>
    </font>
    <font>
      <b/>
      <sz val="11"/>
      <color indexed="8"/>
      <name val="Calibri"/>
      <family val="2"/>
    </font>
    <font>
      <sz val="11"/>
      <color indexed="62"/>
      <name val="Calibri"/>
      <family val="2"/>
    </font>
    <font>
      <sz val="1"/>
      <color indexed="8"/>
      <name val="Courier"/>
      <family val="3"/>
    </font>
    <font>
      <i/>
      <sz val="1"/>
      <color indexed="8"/>
      <name val="Courier"/>
      <family val="3"/>
    </font>
    <font>
      <b/>
      <u/>
      <sz val="1"/>
      <color indexed="8"/>
      <name val="Courier"/>
      <family val="3"/>
    </font>
    <font>
      <sz val="11"/>
      <color indexed="2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b/>
      <sz val="18"/>
      <color indexed="62"/>
      <name val="Cambria"/>
      <family val="2"/>
    </font>
    <font>
      <sz val="10"/>
      <name val="Arial"/>
      <family val="2"/>
    </font>
    <font>
      <sz val="11"/>
      <name val="Arial Narrow"/>
      <family val="2"/>
    </font>
    <font>
      <sz val="10"/>
      <name val="Arial"/>
      <family val="2"/>
    </font>
    <font>
      <sz val="10"/>
      <color indexed="8"/>
      <name val="MS Sans Serif"/>
    </font>
    <font>
      <sz val="10"/>
      <color indexed="8"/>
      <name val="MS Sans Serif"/>
      <family val="2"/>
    </font>
    <font>
      <sz val="12"/>
      <color indexed="8"/>
      <name val="Verdana"/>
      <family val="2"/>
    </font>
    <font>
      <b/>
      <sz val="11"/>
      <name val="Arial Narrow"/>
      <family val="2"/>
    </font>
    <font>
      <vertAlign val="superscript"/>
      <sz val="11"/>
      <name val="Arial Narrow"/>
      <family val="2"/>
    </font>
    <font>
      <b/>
      <sz val="11"/>
      <color indexed="10"/>
      <name val="Arial Narrow"/>
      <family val="2"/>
    </font>
    <font>
      <b/>
      <sz val="11"/>
      <color indexed="12"/>
      <name val="Arial Narrow"/>
      <family val="2"/>
    </font>
    <font>
      <sz val="6"/>
      <name val="Arial"/>
      <family val="2"/>
    </font>
    <font>
      <b/>
      <sz val="6"/>
      <name val="Arial"/>
      <family val="2"/>
    </font>
    <font>
      <sz val="10"/>
      <name val="Arial"/>
      <family val="2"/>
    </font>
    <font>
      <b/>
      <sz val="12"/>
      <name val="Arial Narrow"/>
      <family val="2"/>
    </font>
    <font>
      <sz val="10"/>
      <name val="Arial Narrow"/>
      <family val="2"/>
    </font>
    <font>
      <b/>
      <i/>
      <sz val="10"/>
      <name val="Arial Narrow"/>
      <family val="2"/>
    </font>
    <font>
      <b/>
      <sz val="10"/>
      <name val="Arial Narrow"/>
      <family val="2"/>
    </font>
    <font>
      <sz val="12"/>
      <name val="Arial Narrow"/>
      <family val="2"/>
    </font>
    <font>
      <b/>
      <sz val="12"/>
      <color indexed="10"/>
      <name val="Arial Narrow"/>
      <family val="2"/>
    </font>
    <font>
      <sz val="8"/>
      <name val="Arial Narrow"/>
      <family val="2"/>
    </font>
    <font>
      <sz val="10"/>
      <name val="Arial"/>
      <family val="2"/>
    </font>
    <font>
      <sz val="10"/>
      <color rgb="FF000000"/>
      <name val="Times New Roman"/>
      <family val="1"/>
    </font>
    <font>
      <sz val="11"/>
      <color theme="1"/>
      <name val="Calibri"/>
      <family val="2"/>
      <scheme val="minor"/>
    </font>
    <font>
      <sz val="10"/>
      <color rgb="FF000000"/>
      <name val="Times New Roman"/>
      <family val="1"/>
    </font>
    <font>
      <sz val="12"/>
      <color theme="1"/>
      <name val="Calibri"/>
      <family val="2"/>
      <scheme val="minor"/>
    </font>
    <font>
      <sz val="11"/>
      <color theme="1"/>
      <name val="Arial Narrow"/>
      <family val="2"/>
    </font>
    <font>
      <sz val="10"/>
      <color rgb="FF000000"/>
      <name val="Arial"/>
      <family val="2"/>
    </font>
    <font>
      <b/>
      <sz val="10"/>
      <color theme="0"/>
      <name val="Arial"/>
      <family val="2"/>
    </font>
    <font>
      <sz val="11"/>
      <color theme="0" tint="-0.34998626667073579"/>
      <name val="Arial Narrow"/>
      <family val="2"/>
    </font>
    <font>
      <sz val="11"/>
      <color rgb="FFFF0000"/>
      <name val="Arial Narrow"/>
      <family val="2"/>
    </font>
    <font>
      <b/>
      <sz val="11"/>
      <color rgb="FFFF0000"/>
      <name val="Arial Narrow"/>
      <family val="2"/>
    </font>
    <font>
      <b/>
      <sz val="10"/>
      <color rgb="FF000000"/>
      <name val="Arial"/>
      <family val="2"/>
    </font>
    <font>
      <sz val="8"/>
      <color rgb="FF000000"/>
      <name val="Arial"/>
      <family val="2"/>
    </font>
    <font>
      <b/>
      <sz val="9"/>
      <color rgb="FF000000"/>
      <name val="Arial"/>
      <family val="2"/>
    </font>
    <font>
      <b/>
      <sz val="7"/>
      <color rgb="FF000000"/>
      <name val="Arial"/>
      <family val="2"/>
    </font>
    <font>
      <sz val="6"/>
      <color rgb="FF000000"/>
      <name val="Arial"/>
      <family val="2"/>
    </font>
    <font>
      <sz val="10"/>
      <color theme="1"/>
      <name val="Arial"/>
      <family val="2"/>
    </font>
    <font>
      <b/>
      <sz val="12"/>
      <color rgb="FFFF0000"/>
      <name val="Arial Narrow"/>
      <family val="2"/>
    </font>
    <font>
      <sz val="12"/>
      <color rgb="FFFF0000"/>
      <name val="Arial Narrow"/>
      <family val="2"/>
    </font>
    <font>
      <sz val="7"/>
      <color rgb="FF000000"/>
      <name val="Arial"/>
      <family val="2"/>
    </font>
    <font>
      <sz val="8"/>
      <color theme="1"/>
      <name val="Arial"/>
      <family val="2"/>
    </font>
  </fonts>
  <fills count="4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26"/>
      </patternFill>
    </fill>
    <fill>
      <patternFill patternType="solid">
        <fgColor theme="6"/>
        <bgColor indexed="64"/>
      </patternFill>
    </fill>
    <fill>
      <patternFill patternType="solid">
        <fgColor rgb="FF0070C0"/>
        <bgColor indexed="64"/>
      </patternFill>
    </fill>
    <fill>
      <patternFill patternType="solid">
        <fgColor theme="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rgb="FFFFFF00"/>
        <bgColor indexed="64"/>
      </patternFill>
    </fill>
  </fills>
  <borders count="88">
    <border>
      <left/>
      <right/>
      <top/>
      <bottom/>
      <diagonal/>
    </border>
    <border>
      <left style="double">
        <color indexed="23"/>
      </left>
      <right style="double">
        <color indexed="23"/>
      </right>
      <top style="thin">
        <color indexed="23"/>
      </top>
      <bottom style="thin">
        <color indexed="2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style="double">
        <color indexed="64"/>
      </left>
      <right style="double">
        <color indexed="64"/>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double">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dashed">
        <color indexed="64"/>
      </right>
      <top/>
      <bottom style="thin">
        <color indexed="64"/>
      </bottom>
      <diagonal/>
    </border>
    <border>
      <left style="medium">
        <color indexed="64"/>
      </left>
      <right style="dashed">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dashed">
        <color indexed="64"/>
      </left>
      <right style="dashed">
        <color indexed="64"/>
      </right>
      <top/>
      <bottom style="thin">
        <color indexed="64"/>
      </bottom>
      <diagonal/>
    </border>
    <border>
      <left style="dashed">
        <color indexed="64"/>
      </left>
      <right style="dashed">
        <color indexed="64"/>
      </right>
      <top style="thin">
        <color indexed="64"/>
      </top>
      <bottom style="thin">
        <color indexed="64"/>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dotted">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bottom/>
      <diagonal/>
    </border>
    <border>
      <left/>
      <right style="medium">
        <color indexed="64"/>
      </right>
      <top/>
      <bottom style="medium">
        <color indexed="64"/>
      </bottom>
      <diagonal/>
    </border>
    <border>
      <left/>
      <right style="thin">
        <color indexed="64"/>
      </right>
      <top style="thin">
        <color indexed="64"/>
      </top>
      <bottom style="medium">
        <color indexed="64"/>
      </bottom>
      <diagonal/>
    </border>
    <border>
      <left/>
      <right/>
      <top style="thin">
        <color indexed="64"/>
      </top>
      <bottom/>
      <diagonal/>
    </border>
    <border>
      <left/>
      <right style="medium">
        <color indexed="64"/>
      </right>
      <top style="thin">
        <color indexed="64"/>
      </top>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right/>
      <top style="medium">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right style="thin">
        <color indexed="64"/>
      </right>
      <top/>
      <bottom/>
      <diagonal/>
    </border>
    <border>
      <left style="medium">
        <color indexed="64"/>
      </left>
      <right/>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medium">
        <color indexed="64"/>
      </top>
      <bottom style="thin">
        <color indexed="64"/>
      </bottom>
      <diagonal/>
    </border>
    <border>
      <left/>
      <right style="thin">
        <color indexed="64"/>
      </right>
      <top style="medium">
        <color indexed="64"/>
      </top>
      <bottom style="medium">
        <color indexed="64"/>
      </bottom>
      <diagonal/>
    </border>
  </borders>
  <cellStyleXfs count="1223">
    <xf numFmtId="0" fontId="0" fillId="0" borderId="0"/>
    <xf numFmtId="203" fontId="20" fillId="2" borderId="0" applyNumberFormat="0" applyBorder="0" applyAlignment="0" applyProtection="0"/>
    <xf numFmtId="203" fontId="20" fillId="2" borderId="0" applyNumberFormat="0" applyBorder="0" applyAlignment="0" applyProtection="0"/>
    <xf numFmtId="203" fontId="20" fillId="3" borderId="0" applyNumberFormat="0" applyBorder="0" applyAlignment="0" applyProtection="0"/>
    <xf numFmtId="203" fontId="20" fillId="3" borderId="0" applyNumberFormat="0" applyBorder="0" applyAlignment="0" applyProtection="0"/>
    <xf numFmtId="203" fontId="20" fillId="4" borderId="0" applyNumberFormat="0" applyBorder="0" applyAlignment="0" applyProtection="0"/>
    <xf numFmtId="203" fontId="20" fillId="4" borderId="0" applyNumberFormat="0" applyBorder="0" applyAlignment="0" applyProtection="0"/>
    <xf numFmtId="203" fontId="20" fillId="5" borderId="0" applyNumberFormat="0" applyBorder="0" applyAlignment="0" applyProtection="0"/>
    <xf numFmtId="203" fontId="20" fillId="5" borderId="0" applyNumberFormat="0" applyBorder="0" applyAlignment="0" applyProtection="0"/>
    <xf numFmtId="203" fontId="20" fillId="6" borderId="0" applyNumberFormat="0" applyBorder="0" applyAlignment="0" applyProtection="0"/>
    <xf numFmtId="203" fontId="20" fillId="6" borderId="0" applyNumberFormat="0" applyBorder="0" applyAlignment="0" applyProtection="0"/>
    <xf numFmtId="203" fontId="20" fillId="7" borderId="0" applyNumberFormat="0" applyBorder="0" applyAlignment="0" applyProtection="0"/>
    <xf numFmtId="203" fontId="20" fillId="7" borderId="0" applyNumberFormat="0" applyBorder="0" applyAlignment="0" applyProtection="0"/>
    <xf numFmtId="203" fontId="20" fillId="8" borderId="0" applyNumberFormat="0" applyBorder="0" applyAlignment="0" applyProtection="0"/>
    <xf numFmtId="203" fontId="20" fillId="8" borderId="0" applyNumberFormat="0" applyBorder="0" applyAlignment="0" applyProtection="0"/>
    <xf numFmtId="203" fontId="20" fillId="9" borderId="0" applyNumberFormat="0" applyBorder="0" applyAlignment="0" applyProtection="0"/>
    <xf numFmtId="203" fontId="20" fillId="9" borderId="0" applyNumberFormat="0" applyBorder="0" applyAlignment="0" applyProtection="0"/>
    <xf numFmtId="203" fontId="20" fillId="10" borderId="0" applyNumberFormat="0" applyBorder="0" applyAlignment="0" applyProtection="0"/>
    <xf numFmtId="203" fontId="20" fillId="10" borderId="0" applyNumberFormat="0" applyBorder="0" applyAlignment="0" applyProtection="0"/>
    <xf numFmtId="203" fontId="20" fillId="5" borderId="0" applyNumberFormat="0" applyBorder="0" applyAlignment="0" applyProtection="0"/>
    <xf numFmtId="203" fontId="20" fillId="5" borderId="0" applyNumberFormat="0" applyBorder="0" applyAlignment="0" applyProtection="0"/>
    <xf numFmtId="203" fontId="20" fillId="8" borderId="0" applyNumberFormat="0" applyBorder="0" applyAlignment="0" applyProtection="0"/>
    <xf numFmtId="203" fontId="20" fillId="8" borderId="0" applyNumberFormat="0" applyBorder="0" applyAlignment="0" applyProtection="0"/>
    <xf numFmtId="203" fontId="20" fillId="11" borderId="0" applyNumberFormat="0" applyBorder="0" applyAlignment="0" applyProtection="0"/>
    <xf numFmtId="203" fontId="20" fillId="11" borderId="0" applyNumberFormat="0" applyBorder="0" applyAlignment="0" applyProtection="0"/>
    <xf numFmtId="203" fontId="21" fillId="12" borderId="0" applyNumberFormat="0" applyBorder="0" applyAlignment="0" applyProtection="0"/>
    <xf numFmtId="203" fontId="21" fillId="12" borderId="0" applyNumberFormat="0" applyBorder="0" applyAlignment="0" applyProtection="0"/>
    <xf numFmtId="203" fontId="21" fillId="9" borderId="0" applyNumberFormat="0" applyBorder="0" applyAlignment="0" applyProtection="0"/>
    <xf numFmtId="203" fontId="21" fillId="9" borderId="0" applyNumberFormat="0" applyBorder="0" applyAlignment="0" applyProtection="0"/>
    <xf numFmtId="203" fontId="21" fillId="10" borderId="0" applyNumberFormat="0" applyBorder="0" applyAlignment="0" applyProtection="0"/>
    <xf numFmtId="203" fontId="21" fillId="10" borderId="0" applyNumberFormat="0" applyBorder="0" applyAlignment="0" applyProtection="0"/>
    <xf numFmtId="203" fontId="21" fillId="13" borderId="0" applyNumberFormat="0" applyBorder="0" applyAlignment="0" applyProtection="0"/>
    <xf numFmtId="203" fontId="21" fillId="13" borderId="0" applyNumberFormat="0" applyBorder="0" applyAlignment="0" applyProtection="0"/>
    <xf numFmtId="203" fontId="21" fillId="14" borderId="0" applyNumberFormat="0" applyBorder="0" applyAlignment="0" applyProtection="0"/>
    <xf numFmtId="203" fontId="21" fillId="14" borderId="0" applyNumberFormat="0" applyBorder="0" applyAlignment="0" applyProtection="0"/>
    <xf numFmtId="203" fontId="21" fillId="15" borderId="0" applyNumberFormat="0" applyBorder="0" applyAlignment="0" applyProtection="0"/>
    <xf numFmtId="203" fontId="21" fillId="15" borderId="0" applyNumberFormat="0" applyBorder="0" applyAlignment="0" applyProtection="0"/>
    <xf numFmtId="0" fontId="6" fillId="0" borderId="1" applyNumberFormat="0" applyFont="0" applyFill="0" applyAlignment="0">
      <alignment horizontal="left"/>
    </xf>
    <xf numFmtId="0" fontId="6" fillId="0" borderId="1" applyNumberFormat="0" applyFont="0" applyFill="0" applyAlignment="0">
      <alignment horizontal="left"/>
    </xf>
    <xf numFmtId="203" fontId="22" fillId="4" borderId="0" applyNumberFormat="0" applyBorder="0" applyAlignment="0" applyProtection="0"/>
    <xf numFmtId="203" fontId="22" fillId="4" borderId="0" applyNumberFormat="0" applyBorder="0" applyAlignment="0" applyProtection="0"/>
    <xf numFmtId="203" fontId="23" fillId="0" borderId="0">
      <protection locked="0"/>
    </xf>
    <xf numFmtId="203" fontId="23" fillId="0" borderId="0">
      <protection locked="0"/>
    </xf>
    <xf numFmtId="203" fontId="23" fillId="0" borderId="0">
      <protection locked="0"/>
    </xf>
    <xf numFmtId="203" fontId="23" fillId="0" borderId="0">
      <protection locked="0"/>
    </xf>
    <xf numFmtId="203" fontId="24" fillId="16" borderId="2" applyNumberFormat="0" applyAlignment="0" applyProtection="0"/>
    <xf numFmtId="203" fontId="24" fillId="16" borderId="2" applyNumberFormat="0" applyAlignment="0" applyProtection="0"/>
    <xf numFmtId="203" fontId="25" fillId="0" borderId="0"/>
    <xf numFmtId="203" fontId="26" fillId="17" borderId="3" applyNumberFormat="0" applyAlignment="0" applyProtection="0"/>
    <xf numFmtId="203" fontId="26" fillId="17" borderId="3" applyNumberFormat="0" applyAlignment="0" applyProtection="0"/>
    <xf numFmtId="203" fontId="27" fillId="0" borderId="4" applyNumberFormat="0" applyFill="0" applyAlignment="0" applyProtection="0"/>
    <xf numFmtId="203" fontId="27" fillId="0" borderId="4" applyNumberFormat="0" applyFill="0" applyAlignment="0" applyProtection="0"/>
    <xf numFmtId="4" fontId="28" fillId="0" borderId="0"/>
    <xf numFmtId="4" fontId="29" fillId="0" borderId="0"/>
    <xf numFmtId="4" fontId="28" fillId="0" borderId="0"/>
    <xf numFmtId="169" fontId="20" fillId="0" borderId="0" applyFont="0" applyFill="0" applyBorder="0" applyAlignment="0" applyProtection="0"/>
    <xf numFmtId="169" fontId="4" fillId="0" borderId="0" applyFont="0" applyFill="0" applyBorder="0" applyAlignment="0" applyProtection="0"/>
    <xf numFmtId="43" fontId="4" fillId="0" borderId="0" applyFont="0" applyFill="0" applyBorder="0" applyAlignment="0" applyProtection="0"/>
    <xf numFmtId="169" fontId="4" fillId="0" borderId="0" applyFont="0" applyFill="0" applyBorder="0" applyAlignment="0" applyProtection="0"/>
    <xf numFmtId="43" fontId="4" fillId="0" borderId="0" applyFont="0" applyFill="0" applyBorder="0" applyAlignment="0" applyProtection="0"/>
    <xf numFmtId="169" fontId="4" fillId="0" borderId="0" applyFont="0" applyFill="0" applyBorder="0" applyAlignment="0" applyProtection="0"/>
    <xf numFmtId="43" fontId="4"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4" fillId="0" borderId="0" applyFont="0" applyFill="0" applyBorder="0" applyAlignment="0" applyProtection="0"/>
    <xf numFmtId="169"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43" fontId="4"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9" fontId="4" fillId="0" borderId="0" applyFont="0" applyFill="0" applyBorder="0" applyAlignment="0" applyProtection="0"/>
    <xf numFmtId="43" fontId="4" fillId="0" borderId="0" applyFont="0" applyFill="0" applyBorder="0" applyAlignment="0" applyProtection="0"/>
    <xf numFmtId="169" fontId="4" fillId="0" borderId="0" applyFont="0" applyFill="0" applyBorder="0" applyAlignment="0" applyProtection="0"/>
    <xf numFmtId="43" fontId="4" fillId="0" borderId="0" applyFont="0" applyFill="0" applyBorder="0" applyAlignment="0" applyProtection="0"/>
    <xf numFmtId="169"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4" fillId="0" borderId="0" applyFont="0" applyFill="0" applyBorder="0" applyAlignment="0" applyProtection="0"/>
    <xf numFmtId="43" fontId="4" fillId="0" borderId="0" applyFont="0" applyFill="0" applyBorder="0" applyAlignment="0" applyProtection="0"/>
    <xf numFmtId="169" fontId="4" fillId="0" borderId="0" applyFont="0" applyFill="0" applyBorder="0" applyAlignment="0" applyProtection="0"/>
    <xf numFmtId="43" fontId="4" fillId="0" borderId="0" applyFont="0" applyFill="0" applyBorder="0" applyAlignment="0" applyProtection="0"/>
    <xf numFmtId="169" fontId="4" fillId="0" borderId="0" applyFont="0" applyFill="0" applyBorder="0" applyAlignment="0" applyProtection="0"/>
    <xf numFmtId="43" fontId="4" fillId="0" borderId="0" applyFont="0" applyFill="0" applyBorder="0" applyAlignment="0" applyProtection="0"/>
    <xf numFmtId="169"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3" fontId="7" fillId="0" borderId="0" applyFont="0" applyFill="0" applyBorder="0" applyAlignment="0" applyProtection="0"/>
    <xf numFmtId="203" fontId="4" fillId="0" borderId="0">
      <alignment horizontal="center"/>
    </xf>
    <xf numFmtId="203" fontId="4" fillId="0" borderId="0">
      <alignment horizontal="center"/>
    </xf>
    <xf numFmtId="180" fontId="8" fillId="0" borderId="0" applyFont="0" applyFill="0" applyBorder="0" applyAlignment="0" applyProtection="0"/>
    <xf numFmtId="203" fontId="4"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177" fontId="8" fillId="0" borderId="0" applyFont="0" applyFill="0" applyBorder="0" applyAlignment="0" applyProtection="0"/>
    <xf numFmtId="181" fontId="7" fillId="0" borderId="0" applyFont="0" applyFill="0" applyBorder="0" applyAlignment="0" applyProtection="0"/>
    <xf numFmtId="0" fontId="7" fillId="0" borderId="0" applyFont="0" applyFill="0" applyBorder="0" applyAlignment="0" applyProtection="0"/>
    <xf numFmtId="203" fontId="30" fillId="0" borderId="0" applyNumberFormat="0" applyFill="0" applyBorder="0" applyAlignment="0" applyProtection="0"/>
    <xf numFmtId="203" fontId="30" fillId="0" borderId="0" applyNumberFormat="0" applyFill="0" applyBorder="0" applyAlignment="0" applyProtection="0"/>
    <xf numFmtId="203" fontId="31" fillId="18" borderId="0" applyNumberFormat="0" applyBorder="0" applyAlignment="0" applyProtection="0"/>
    <xf numFmtId="203" fontId="31" fillId="19" borderId="0" applyNumberFormat="0" applyBorder="0" applyAlignment="0" applyProtection="0"/>
    <xf numFmtId="203" fontId="31" fillId="20" borderId="0" applyNumberFormat="0" applyBorder="0" applyAlignment="0" applyProtection="0"/>
    <xf numFmtId="203" fontId="20" fillId="22" borderId="0" applyNumberFormat="0" applyBorder="0" applyAlignment="0" applyProtection="0"/>
    <xf numFmtId="203" fontId="20" fillId="22" borderId="0" applyNumberFormat="0" applyBorder="0" applyAlignment="0" applyProtection="0"/>
    <xf numFmtId="203" fontId="21" fillId="23" borderId="0" applyNumberFormat="0" applyBorder="0" applyAlignment="0" applyProtection="0"/>
    <xf numFmtId="203" fontId="21" fillId="21" borderId="0" applyNumberFormat="0" applyBorder="0" applyAlignment="0" applyProtection="0"/>
    <xf numFmtId="203" fontId="21" fillId="21" borderId="0" applyNumberFormat="0" applyBorder="0" applyAlignment="0" applyProtection="0"/>
    <xf numFmtId="203" fontId="20" fillId="25" borderId="0" applyNumberFormat="0" applyBorder="0" applyAlignment="0" applyProtection="0"/>
    <xf numFmtId="203" fontId="20" fillId="26" borderId="0" applyNumberFormat="0" applyBorder="0" applyAlignment="0" applyProtection="0"/>
    <xf numFmtId="203" fontId="21" fillId="27" borderId="0" applyNumberFormat="0" applyBorder="0" applyAlignment="0" applyProtection="0"/>
    <xf numFmtId="203" fontId="21" fillId="24" borderId="0" applyNumberFormat="0" applyBorder="0" applyAlignment="0" applyProtection="0"/>
    <xf numFmtId="203" fontId="21" fillId="24" borderId="0" applyNumberFormat="0" applyBorder="0" applyAlignment="0" applyProtection="0"/>
    <xf numFmtId="203" fontId="20" fillId="25" borderId="0" applyNumberFormat="0" applyBorder="0" applyAlignment="0" applyProtection="0"/>
    <xf numFmtId="203" fontId="20" fillId="29" borderId="0" applyNumberFormat="0" applyBorder="0" applyAlignment="0" applyProtection="0"/>
    <xf numFmtId="203" fontId="21" fillId="26" borderId="0" applyNumberFormat="0" applyBorder="0" applyAlignment="0" applyProtection="0"/>
    <xf numFmtId="203" fontId="21" fillId="28" borderId="0" applyNumberFormat="0" applyBorder="0" applyAlignment="0" applyProtection="0"/>
    <xf numFmtId="203" fontId="21" fillId="28" borderId="0" applyNumberFormat="0" applyBorder="0" applyAlignment="0" applyProtection="0"/>
    <xf numFmtId="203" fontId="20" fillId="22" borderId="0" applyNumberFormat="0" applyBorder="0" applyAlignment="0" applyProtection="0"/>
    <xf numFmtId="203" fontId="20" fillId="26" borderId="0" applyNumberFormat="0" applyBorder="0" applyAlignment="0" applyProtection="0"/>
    <xf numFmtId="203" fontId="21" fillId="26" borderId="0" applyNumberFormat="0" applyBorder="0" applyAlignment="0" applyProtection="0"/>
    <xf numFmtId="203" fontId="21" fillId="13" borderId="0" applyNumberFormat="0" applyBorder="0" applyAlignment="0" applyProtection="0"/>
    <xf numFmtId="203" fontId="21" fillId="13" borderId="0" applyNumberFormat="0" applyBorder="0" applyAlignment="0" applyProtection="0"/>
    <xf numFmtId="203" fontId="20" fillId="30" borderId="0" applyNumberFormat="0" applyBorder="0" applyAlignment="0" applyProtection="0"/>
    <xf numFmtId="203" fontId="20" fillId="22" borderId="0" applyNumberFormat="0" applyBorder="0" applyAlignment="0" applyProtection="0"/>
    <xf numFmtId="203" fontId="21" fillId="23" borderId="0" applyNumberFormat="0" applyBorder="0" applyAlignment="0" applyProtection="0"/>
    <xf numFmtId="203" fontId="21" fillId="14" borderId="0" applyNumberFormat="0" applyBorder="0" applyAlignment="0" applyProtection="0"/>
    <xf numFmtId="203" fontId="21" fillId="14" borderId="0" applyNumberFormat="0" applyBorder="0" applyAlignment="0" applyProtection="0"/>
    <xf numFmtId="203" fontId="20" fillId="25" borderId="0" applyNumberFormat="0" applyBorder="0" applyAlignment="0" applyProtection="0"/>
    <xf numFmtId="203" fontId="20" fillId="32" borderId="0" applyNumberFormat="0" applyBorder="0" applyAlignment="0" applyProtection="0"/>
    <xf numFmtId="203" fontId="21" fillId="32" borderId="0" applyNumberFormat="0" applyBorder="0" applyAlignment="0" applyProtection="0"/>
    <xf numFmtId="203" fontId="21" fillId="31" borderId="0" applyNumberFormat="0" applyBorder="0" applyAlignment="0" applyProtection="0"/>
    <xf numFmtId="203" fontId="21" fillId="31" borderId="0" applyNumberFormat="0" applyBorder="0" applyAlignment="0" applyProtection="0"/>
    <xf numFmtId="203" fontId="32" fillId="7" borderId="2" applyNumberFormat="0" applyAlignment="0" applyProtection="0"/>
    <xf numFmtId="203" fontId="32" fillId="7" borderId="2" applyNumberFormat="0" applyAlignment="0" applyProtection="0"/>
    <xf numFmtId="0" fontId="4" fillId="0" borderId="0" applyNumberFormat="0" applyFill="0" applyBorder="0" applyAlignment="0" applyProtection="0"/>
    <xf numFmtId="182"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2" fontId="4" fillId="0" borderId="0" applyFont="0" applyFill="0" applyBorder="0" applyAlignment="0" applyProtection="0"/>
    <xf numFmtId="184" fontId="4" fillId="0" borderId="0" applyFont="0" applyFill="0" applyBorder="0" applyAlignment="0" applyProtection="0"/>
    <xf numFmtId="184"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203" fontId="33" fillId="0" borderId="0">
      <protection locked="0"/>
    </xf>
    <xf numFmtId="203" fontId="33" fillId="0" borderId="0">
      <protection locked="0"/>
    </xf>
    <xf numFmtId="203" fontId="33" fillId="0" borderId="0">
      <protection locked="0"/>
    </xf>
    <xf numFmtId="203" fontId="33" fillId="0" borderId="0">
      <protection locked="0"/>
    </xf>
    <xf numFmtId="203" fontId="33" fillId="0" borderId="0">
      <protection locked="0"/>
    </xf>
    <xf numFmtId="203" fontId="33" fillId="0" borderId="0">
      <protection locked="0"/>
    </xf>
    <xf numFmtId="203" fontId="34" fillId="0" borderId="0">
      <protection locked="0"/>
    </xf>
    <xf numFmtId="203" fontId="34" fillId="0" borderId="0">
      <protection locked="0"/>
    </xf>
    <xf numFmtId="203" fontId="34" fillId="0" borderId="0">
      <protection locked="0"/>
    </xf>
    <xf numFmtId="203" fontId="33" fillId="0" borderId="0">
      <protection locked="0"/>
    </xf>
    <xf numFmtId="203" fontId="33" fillId="0" borderId="0">
      <protection locked="0"/>
    </xf>
    <xf numFmtId="203" fontId="33" fillId="0" borderId="0">
      <protection locked="0"/>
    </xf>
    <xf numFmtId="203" fontId="35" fillId="0" borderId="0">
      <protection locked="0"/>
    </xf>
    <xf numFmtId="203" fontId="33" fillId="0" borderId="0">
      <protection locked="0"/>
    </xf>
    <xf numFmtId="203" fontId="35" fillId="0" borderId="0">
      <protection locked="0"/>
    </xf>
    <xf numFmtId="203" fontId="33" fillId="0" borderId="0">
      <protection locked="0"/>
    </xf>
    <xf numFmtId="203" fontId="33" fillId="0" borderId="0">
      <protection locked="0"/>
    </xf>
    <xf numFmtId="203" fontId="33" fillId="0" borderId="0">
      <protection locked="0"/>
    </xf>
    <xf numFmtId="203" fontId="34" fillId="0" borderId="0">
      <protection locked="0"/>
    </xf>
    <xf numFmtId="203" fontId="34" fillId="0" borderId="0">
      <protection locked="0"/>
    </xf>
    <xf numFmtId="203" fontId="34" fillId="0" borderId="0">
      <protection locked="0"/>
    </xf>
    <xf numFmtId="0" fontId="9" fillId="0" borderId="0" applyFont="0" applyFill="0" applyBorder="0" applyAlignment="0" applyProtection="0"/>
    <xf numFmtId="203" fontId="33" fillId="0" borderId="0">
      <protection locked="0"/>
    </xf>
    <xf numFmtId="204" fontId="33" fillId="0" borderId="0">
      <protection locked="0"/>
    </xf>
    <xf numFmtId="204" fontId="33" fillId="0" borderId="0">
      <protection locked="0"/>
    </xf>
    <xf numFmtId="2" fontId="7" fillId="0" borderId="0" applyFon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203" fontId="23" fillId="0" borderId="0">
      <protection locked="0"/>
    </xf>
    <xf numFmtId="203" fontId="23" fillId="0" borderId="0">
      <protection locked="0"/>
    </xf>
    <xf numFmtId="185" fontId="12" fillId="0" borderId="0" applyNumberFormat="0" applyFill="0" applyBorder="0" applyAlignment="0" applyProtection="0">
      <alignment vertical="top"/>
      <protection locked="0"/>
    </xf>
    <xf numFmtId="0" fontId="13" fillId="0" borderId="0" applyNumberFormat="0" applyFill="0" applyBorder="0" applyAlignment="0" applyProtection="0"/>
    <xf numFmtId="203" fontId="36" fillId="3" borderId="0" applyNumberFormat="0" applyBorder="0" applyAlignment="0" applyProtection="0"/>
    <xf numFmtId="203" fontId="36" fillId="3" borderId="0" applyNumberFormat="0" applyBorder="0" applyAlignment="0" applyProtection="0"/>
    <xf numFmtId="169" fontId="67" fillId="0" borderId="0" applyFont="0" applyFill="0" applyBorder="0" applyAlignment="0" applyProtection="0"/>
    <xf numFmtId="41" fontId="67" fillId="0" borderId="0" applyFont="0" applyFill="0" applyBorder="0" applyAlignment="0" applyProtection="0"/>
    <xf numFmtId="41" fontId="4" fillId="0" borderId="0" applyFont="0" applyFill="0" applyBorder="0" applyAlignment="0" applyProtection="0"/>
    <xf numFmtId="189" fontId="4" fillId="0" borderId="0" applyFont="0" applyFill="0" applyBorder="0" applyAlignment="0" applyProtection="0"/>
    <xf numFmtId="41" fontId="66"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178" fontId="4" fillId="0" borderId="0" applyFont="0" applyFill="0" applyBorder="0" applyAlignment="0" applyProtection="0"/>
    <xf numFmtId="186" fontId="4" fillId="0" borderId="0" applyFont="0" applyFill="0" applyBorder="0" applyAlignment="0" applyProtection="0"/>
    <xf numFmtId="187" fontId="4" fillId="0" borderId="0" applyFont="0" applyFill="0" applyBorder="0" applyAlignment="0" applyProtection="0"/>
    <xf numFmtId="169" fontId="4" fillId="0" borderId="0" applyFill="0" applyBorder="0" applyAlignment="0" applyProtection="0"/>
    <xf numFmtId="169" fontId="4" fillId="0" borderId="0" applyFill="0" applyBorder="0" applyAlignment="0" applyProtection="0"/>
    <xf numFmtId="43" fontId="4" fillId="0" borderId="0" applyFill="0" applyBorder="0" applyAlignment="0" applyProtection="0"/>
    <xf numFmtId="187" fontId="4" fillId="0" borderId="0" applyFont="0" applyFill="0" applyBorder="0" applyAlignment="0" applyProtection="0"/>
    <xf numFmtId="43" fontId="4" fillId="0" borderId="0" applyFill="0" applyBorder="0" applyAlignment="0" applyProtection="0"/>
    <xf numFmtId="187" fontId="4" fillId="0" borderId="0" applyFont="0" applyFill="0" applyBorder="0" applyAlignment="0" applyProtection="0"/>
    <xf numFmtId="188" fontId="4" fillId="0" borderId="0" applyFont="0" applyFill="0" applyBorder="0" applyAlignment="0" applyProtection="0"/>
    <xf numFmtId="189" fontId="4" fillId="0" borderId="0" applyFont="0" applyFill="0" applyBorder="0" applyAlignment="0" applyProtection="0"/>
    <xf numFmtId="171" fontId="66" fillId="0" borderId="0" applyFont="0" applyFill="0" applyBorder="0" applyAlignment="0" applyProtection="0"/>
    <xf numFmtId="171" fontId="66" fillId="0" borderId="0" applyFont="0" applyFill="0" applyBorder="0" applyAlignment="0" applyProtection="0"/>
    <xf numFmtId="171" fontId="66" fillId="0" borderId="0" applyFont="0" applyFill="0" applyBorder="0" applyAlignment="0" applyProtection="0"/>
    <xf numFmtId="171" fontId="66" fillId="0" borderId="0" applyFont="0" applyFill="0" applyBorder="0" applyAlignment="0" applyProtection="0"/>
    <xf numFmtId="169" fontId="66" fillId="0" borderId="0" applyFont="0" applyFill="0" applyBorder="0" applyAlignment="0" applyProtection="0"/>
    <xf numFmtId="43" fontId="66" fillId="0" borderId="0" applyFont="0" applyFill="0" applyBorder="0" applyAlignment="0" applyProtection="0"/>
    <xf numFmtId="169" fontId="4" fillId="0" borderId="0" applyFont="0" applyFill="0" applyBorder="0" applyAlignment="0" applyProtection="0"/>
    <xf numFmtId="205" fontId="4" fillId="0" borderId="0" applyFont="0" applyFill="0" applyBorder="0" applyAlignment="0" applyProtection="0"/>
    <xf numFmtId="164" fontId="4" fillId="0" borderId="0" applyFont="0" applyFill="0" applyBorder="0" applyAlignment="0" applyProtection="0"/>
    <xf numFmtId="205" fontId="4" fillId="0" borderId="0" applyFont="0" applyFill="0" applyBorder="0" applyAlignment="0" applyProtection="0"/>
    <xf numFmtId="164" fontId="4" fillId="0" borderId="0" applyFont="0" applyFill="0" applyBorder="0" applyAlignment="0" applyProtection="0"/>
    <xf numFmtId="205" fontId="4"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xf numFmtId="220" fontId="4" fillId="0" borderId="0" applyFont="0" applyFill="0" applyBorder="0" applyAlignment="0" applyProtection="0"/>
    <xf numFmtId="189" fontId="4" fillId="0" borderId="0" applyFont="0" applyFill="0" applyBorder="0" applyAlignment="0" applyProtection="0"/>
    <xf numFmtId="179" fontId="4" fillId="0" borderId="0" applyFont="0" applyFill="0" applyBorder="0" applyAlignment="0" applyProtection="0"/>
    <xf numFmtId="179" fontId="4" fillId="0" borderId="0" applyFont="0" applyFill="0" applyBorder="0" applyAlignment="0" applyProtection="0"/>
    <xf numFmtId="166" fontId="4" fillId="0" borderId="0" applyFont="0" applyFill="0" applyBorder="0" applyAlignment="0" applyProtection="0"/>
    <xf numFmtId="190" fontId="4" fillId="0" borderId="0" applyFont="0" applyFill="0" applyBorder="0" applyAlignment="0" applyProtection="0"/>
    <xf numFmtId="189" fontId="4" fillId="0" borderId="0" applyFont="0" applyFill="0" applyBorder="0" applyAlignment="0" applyProtection="0"/>
    <xf numFmtId="166" fontId="20" fillId="0" borderId="0" applyFont="0" applyFill="0" applyBorder="0" applyAlignment="0" applyProtection="0"/>
    <xf numFmtId="205" fontId="4" fillId="0" borderId="0" applyFont="0" applyFill="0" applyBorder="0" applyAlignment="0" applyProtection="0"/>
    <xf numFmtId="164" fontId="4" fillId="0" borderId="0" applyFont="0" applyFill="0" applyBorder="0" applyAlignment="0" applyProtection="0"/>
    <xf numFmtId="205" fontId="4" fillId="0" borderId="0" applyFont="0" applyFill="0" applyBorder="0" applyAlignment="0" applyProtection="0"/>
    <xf numFmtId="164" fontId="4" fillId="0" borderId="0" applyFont="0" applyFill="0" applyBorder="0" applyAlignment="0" applyProtection="0"/>
    <xf numFmtId="205" fontId="4" fillId="0" borderId="0" applyFont="0" applyFill="0" applyBorder="0" applyAlignment="0" applyProtection="0"/>
    <xf numFmtId="164" fontId="4" fillId="0" borderId="0" applyFont="0" applyFill="0" applyBorder="0" applyAlignment="0" applyProtection="0"/>
    <xf numFmtId="205" fontId="4" fillId="0" borderId="0" applyFont="0" applyFill="0" applyBorder="0" applyAlignment="0" applyProtection="0"/>
    <xf numFmtId="164" fontId="4" fillId="0" borderId="0" applyFont="0" applyFill="0" applyBorder="0" applyAlignment="0" applyProtection="0"/>
    <xf numFmtId="43" fontId="67"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169" fontId="4" fillId="0" borderId="0" applyFont="0" applyFill="0" applyBorder="0" applyAlignment="0" applyProtection="0"/>
    <xf numFmtId="43" fontId="4"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166" fontId="4" fillId="0" borderId="0" applyFont="0" applyFill="0" applyBorder="0" applyAlignment="0" applyProtection="0"/>
    <xf numFmtId="169" fontId="4" fillId="0" borderId="0" applyFont="0" applyFill="0" applyBorder="0" applyAlignment="0" applyProtection="0"/>
    <xf numFmtId="43" fontId="4" fillId="0" borderId="0" applyFont="0" applyFill="0" applyBorder="0" applyAlignment="0" applyProtection="0"/>
    <xf numFmtId="169" fontId="4" fillId="0" borderId="0" applyFont="0" applyFill="0" applyBorder="0" applyAlignment="0" applyProtection="0"/>
    <xf numFmtId="43" fontId="4" fillId="0" borderId="0" applyFont="0" applyFill="0" applyBorder="0" applyAlignment="0" applyProtection="0"/>
    <xf numFmtId="169" fontId="4" fillId="0" borderId="0" applyFont="0" applyFill="0" applyBorder="0" applyAlignment="0" applyProtection="0"/>
    <xf numFmtId="43" fontId="4" fillId="0" borderId="0" applyFont="0" applyFill="0" applyBorder="0" applyAlignment="0" applyProtection="0"/>
    <xf numFmtId="189" fontId="4" fillId="0" borderId="0" applyFont="0" applyFill="0" applyBorder="0" applyAlignment="0" applyProtection="0"/>
    <xf numFmtId="201" fontId="4" fillId="0" borderId="0" applyFont="0" applyFill="0" applyBorder="0" applyAlignment="0" applyProtection="0"/>
    <xf numFmtId="191"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91" fontId="4" fillId="0" borderId="0" applyFont="0" applyFill="0" applyBorder="0" applyAlignment="0" applyProtection="0"/>
    <xf numFmtId="169" fontId="4" fillId="0" borderId="0" applyFont="0" applyFill="0" applyBorder="0" applyAlignment="0" applyProtection="0"/>
    <xf numFmtId="43" fontId="4" fillId="0" borderId="0" applyFont="0" applyFill="0" applyBorder="0" applyAlignment="0" applyProtection="0"/>
    <xf numFmtId="169" fontId="4" fillId="0" borderId="0" applyFont="0" applyFill="0" applyBorder="0" applyAlignment="0" applyProtection="0"/>
    <xf numFmtId="43" fontId="4" fillId="0" borderId="0" applyFont="0" applyFill="0" applyBorder="0" applyAlignment="0" applyProtection="0"/>
    <xf numFmtId="169" fontId="4" fillId="0" borderId="0" applyFont="0" applyFill="0" applyBorder="0" applyAlignment="0" applyProtection="0"/>
    <xf numFmtId="43" fontId="4" fillId="0" borderId="0" applyFont="0" applyFill="0" applyBorder="0" applyAlignment="0" applyProtection="0"/>
    <xf numFmtId="169" fontId="4" fillId="0" borderId="0" applyFont="0" applyFill="0" applyBorder="0" applyAlignment="0" applyProtection="0"/>
    <xf numFmtId="43" fontId="4" fillId="0" borderId="0" applyFont="0" applyFill="0" applyBorder="0" applyAlignment="0" applyProtection="0"/>
    <xf numFmtId="169" fontId="4" fillId="0" borderId="0" applyFont="0" applyFill="0" applyBorder="0" applyAlignment="0" applyProtection="0"/>
    <xf numFmtId="43" fontId="4" fillId="0" borderId="0" applyFont="0" applyFill="0" applyBorder="0" applyAlignment="0" applyProtection="0"/>
    <xf numFmtId="169" fontId="4" fillId="0" borderId="0" applyFont="0" applyFill="0" applyBorder="0" applyAlignment="0" applyProtection="0"/>
    <xf numFmtId="43" fontId="4" fillId="0" borderId="0" applyFont="0" applyFill="0" applyBorder="0" applyAlignment="0" applyProtection="0"/>
    <xf numFmtId="169" fontId="66" fillId="0" borderId="0" applyFont="0" applyFill="0" applyBorder="0" applyAlignment="0" applyProtection="0"/>
    <xf numFmtId="169"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4" fillId="0" borderId="0" applyFont="0" applyFill="0" applyBorder="0" applyAlignment="0" applyProtection="0"/>
    <xf numFmtId="189" fontId="4" fillId="0" borderId="0" applyFont="0" applyFill="0" applyBorder="0" applyAlignment="0" applyProtection="0"/>
    <xf numFmtId="178" fontId="4" fillId="0" borderId="0" applyFont="0" applyFill="0" applyBorder="0" applyAlignment="0" applyProtection="0"/>
    <xf numFmtId="169" fontId="4" fillId="0" borderId="0" applyFont="0" applyFill="0" applyBorder="0" applyAlignment="0" applyProtection="0"/>
    <xf numFmtId="43" fontId="4" fillId="0" borderId="0" applyFont="0" applyFill="0" applyBorder="0" applyAlignment="0" applyProtection="0"/>
    <xf numFmtId="178" fontId="4" fillId="0" borderId="0" applyFont="0" applyFill="0" applyBorder="0" applyAlignment="0" applyProtection="0"/>
    <xf numFmtId="178" fontId="4" fillId="0" borderId="0" applyFont="0" applyFill="0" applyBorder="0" applyAlignment="0" applyProtection="0"/>
    <xf numFmtId="169" fontId="66" fillId="0" borderId="0" applyFont="0" applyFill="0" applyBorder="0" applyAlignment="0" applyProtection="0"/>
    <xf numFmtId="178" fontId="4" fillId="0" borderId="0" applyFont="0" applyFill="0" applyBorder="0" applyAlignment="0" applyProtection="0"/>
    <xf numFmtId="169" fontId="66" fillId="0" borderId="0" applyFont="0" applyFill="0" applyBorder="0" applyAlignment="0" applyProtection="0"/>
    <xf numFmtId="178" fontId="4" fillId="0" borderId="0" applyFont="0" applyFill="0" applyBorder="0" applyAlignment="0" applyProtection="0"/>
    <xf numFmtId="215" fontId="4" fillId="0" borderId="0" applyFont="0" applyFill="0" applyBorder="0" applyAlignment="0" applyProtection="0"/>
    <xf numFmtId="168" fontId="67" fillId="0" borderId="0" applyFont="0" applyFill="0" applyBorder="0" applyAlignment="0" applyProtection="0"/>
    <xf numFmtId="164" fontId="67" fillId="0" borderId="0" applyFont="0" applyFill="0" applyBorder="0" applyAlignment="0" applyProtection="0"/>
    <xf numFmtId="42" fontId="66" fillId="0" borderId="0" applyFont="0" applyFill="0" applyBorder="0" applyAlignment="0" applyProtection="0"/>
    <xf numFmtId="42" fontId="4" fillId="0" borderId="0" applyFont="0" applyFill="0" applyBorder="0" applyAlignment="0" applyProtection="0"/>
    <xf numFmtId="170" fontId="66" fillId="0" borderId="0" applyFont="0" applyFill="0" applyBorder="0" applyAlignment="0" applyProtection="0"/>
    <xf numFmtId="170" fontId="66" fillId="0" borderId="0" applyFont="0" applyFill="0" applyBorder="0" applyAlignment="0" applyProtection="0"/>
    <xf numFmtId="177" fontId="4"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165" fontId="44" fillId="0" borderId="0" applyFont="0" applyFill="0" applyBorder="0" applyAlignment="0" applyProtection="0"/>
    <xf numFmtId="165" fontId="4" fillId="0" borderId="0" applyFont="0" applyFill="0" applyBorder="0" applyAlignment="0" applyProtection="0"/>
    <xf numFmtId="192" fontId="4"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90" fontId="4" fillId="0" borderId="0" applyFont="0" applyFill="0" applyBorder="0" applyAlignment="0" applyProtection="0"/>
    <xf numFmtId="178" fontId="4"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93" fontId="4" fillId="0" borderId="0" applyFont="0" applyFill="0" applyBorder="0" applyAlignment="0" applyProtection="0"/>
    <xf numFmtId="177" fontId="4" fillId="0" borderId="0" applyFont="0" applyFill="0" applyBorder="0" applyAlignment="0" applyProtection="0"/>
    <xf numFmtId="193" fontId="4"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94" fontId="4"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78" fontId="4"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78" fontId="4"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206" fontId="4"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95" fontId="4" fillId="0" borderId="0" applyFont="0" applyFill="0" applyBorder="0" applyAlignment="0" applyProtection="0"/>
    <xf numFmtId="206" fontId="4" fillId="0" borderId="0" applyFont="0" applyFill="0" applyBorder="0" applyAlignment="0" applyProtection="0"/>
    <xf numFmtId="165" fontId="4" fillId="0" borderId="0" applyFont="0" applyFill="0" applyBorder="0" applyAlignment="0" applyProtection="0"/>
    <xf numFmtId="206" fontId="4" fillId="0" borderId="0" applyFont="0" applyFill="0" applyBorder="0" applyAlignment="0" applyProtection="0"/>
    <xf numFmtId="165" fontId="4" fillId="0" borderId="0" applyFont="0" applyFill="0" applyBorder="0" applyAlignment="0" applyProtection="0"/>
    <xf numFmtId="206" fontId="4" fillId="0" borderId="0" applyFont="0" applyFill="0" applyBorder="0" applyAlignment="0" applyProtection="0"/>
    <xf numFmtId="165" fontId="4" fillId="0" borderId="0" applyFont="0" applyFill="0" applyBorder="0" applyAlignment="0" applyProtection="0"/>
    <xf numFmtId="203" fontId="4" fillId="0" borderId="0" applyFont="0" applyFill="0" applyBorder="0" applyAlignment="0" applyProtection="0"/>
    <xf numFmtId="206" fontId="4" fillId="0" borderId="0" applyFont="0" applyFill="0" applyBorder="0" applyAlignment="0" applyProtection="0"/>
    <xf numFmtId="165" fontId="4" fillId="0" borderId="0" applyFont="0" applyFill="0" applyBorder="0" applyAlignment="0" applyProtection="0"/>
    <xf numFmtId="206" fontId="4" fillId="0" borderId="0" applyFont="0" applyFill="0" applyBorder="0" applyAlignment="0" applyProtection="0"/>
    <xf numFmtId="165" fontId="4" fillId="0" borderId="0" applyFont="0" applyFill="0" applyBorder="0" applyAlignment="0" applyProtection="0"/>
    <xf numFmtId="206" fontId="4" fillId="0" borderId="0" applyFont="0" applyFill="0" applyBorder="0" applyAlignment="0" applyProtection="0"/>
    <xf numFmtId="165" fontId="4" fillId="0" borderId="0" applyFont="0" applyFill="0" applyBorder="0" applyAlignment="0" applyProtection="0"/>
    <xf numFmtId="203" fontId="4" fillId="0" borderId="0" applyFont="0" applyFill="0" applyBorder="0" applyAlignment="0" applyProtection="0"/>
    <xf numFmtId="203" fontId="4" fillId="0" borderId="0" applyFont="0" applyFill="0" applyBorder="0" applyAlignment="0" applyProtection="0"/>
    <xf numFmtId="168" fontId="2" fillId="0" borderId="0" applyFont="0" applyFill="0" applyBorder="0" applyAlignment="0" applyProtection="0"/>
    <xf numFmtId="206" fontId="4" fillId="0" borderId="0" applyFont="0" applyFill="0" applyBorder="0" applyAlignment="0" applyProtection="0"/>
    <xf numFmtId="165" fontId="4" fillId="0" borderId="0" applyFont="0" applyFill="0" applyBorder="0" applyAlignment="0" applyProtection="0"/>
    <xf numFmtId="206" fontId="4" fillId="0" borderId="0" applyFont="0" applyFill="0" applyBorder="0" applyAlignment="0" applyProtection="0"/>
    <xf numFmtId="165" fontId="4" fillId="0" borderId="0" applyFont="0" applyFill="0" applyBorder="0" applyAlignment="0" applyProtection="0"/>
    <xf numFmtId="206" fontId="4" fillId="0" borderId="0" applyFont="0" applyFill="0" applyBorder="0" applyAlignment="0" applyProtection="0"/>
    <xf numFmtId="165" fontId="4" fillId="0" borderId="0" applyFont="0" applyFill="0" applyBorder="0" applyAlignment="0" applyProtection="0"/>
    <xf numFmtId="206" fontId="4" fillId="0" borderId="0" applyFont="0" applyFill="0" applyBorder="0" applyAlignment="0" applyProtection="0"/>
    <xf numFmtId="165" fontId="4" fillId="0" borderId="0" applyFont="0" applyFill="0" applyBorder="0" applyAlignment="0" applyProtection="0"/>
    <xf numFmtId="206" fontId="4" fillId="0" borderId="0" applyFont="0" applyFill="0" applyBorder="0" applyAlignment="0" applyProtection="0"/>
    <xf numFmtId="165" fontId="4" fillId="0" borderId="0" applyFont="0" applyFill="0" applyBorder="0" applyAlignment="0" applyProtection="0"/>
    <xf numFmtId="166" fontId="4" fillId="0" borderId="0" applyFont="0" applyFill="0" applyBorder="0" applyAlignment="0" applyProtection="0"/>
    <xf numFmtId="196" fontId="4" fillId="0" borderId="0" applyFont="0" applyFill="0" applyBorder="0" applyAlignment="0" applyProtection="0"/>
    <xf numFmtId="197" fontId="4" fillId="0" borderId="0" applyFont="0" applyFill="0" applyBorder="0" applyAlignment="0" applyProtection="0"/>
    <xf numFmtId="184" fontId="4"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170" fontId="66" fillId="0" borderId="0" applyFont="0" applyFill="0" applyBorder="0" applyAlignment="0" applyProtection="0"/>
    <xf numFmtId="168" fontId="66" fillId="0" borderId="0" applyFont="0" applyFill="0" applyBorder="0" applyAlignment="0" applyProtection="0"/>
    <xf numFmtId="170" fontId="66" fillId="0" borderId="0" applyFont="0" applyFill="0" applyBorder="0" applyAlignment="0" applyProtection="0"/>
    <xf numFmtId="170" fontId="66" fillId="0" borderId="0" applyFont="0" applyFill="0" applyBorder="0" applyAlignment="0" applyProtection="0"/>
    <xf numFmtId="170" fontId="66" fillId="0" borderId="0" applyFont="0" applyFill="0" applyBorder="0" applyAlignment="0" applyProtection="0"/>
    <xf numFmtId="172" fontId="4" fillId="0" borderId="0" applyFont="0" applyFill="0" applyBorder="0" applyAlignment="0" applyProtection="0"/>
    <xf numFmtId="207" fontId="33" fillId="0" borderId="0">
      <protection locked="0"/>
    </xf>
    <xf numFmtId="207" fontId="33" fillId="0" borderId="0">
      <protection locked="0"/>
    </xf>
    <xf numFmtId="198" fontId="9" fillId="0" borderId="0" applyFont="0" applyFill="0" applyBorder="0" applyAlignment="0" applyProtection="0"/>
    <xf numFmtId="208" fontId="33" fillId="0" borderId="0">
      <protection locked="0"/>
    </xf>
    <xf numFmtId="199" fontId="14" fillId="0" borderId="0"/>
    <xf numFmtId="0" fontId="67" fillId="0" borderId="0"/>
    <xf numFmtId="203" fontId="4" fillId="0" borderId="0"/>
    <xf numFmtId="0" fontId="4" fillId="0" borderId="0"/>
    <xf numFmtId="0" fontId="66" fillId="0" borderId="0"/>
    <xf numFmtId="0" fontId="66" fillId="0" borderId="0"/>
    <xf numFmtId="0" fontId="4" fillId="0" borderId="0"/>
    <xf numFmtId="203" fontId="66" fillId="0" borderId="0"/>
    <xf numFmtId="203" fontId="66" fillId="0" borderId="0"/>
    <xf numFmtId="203" fontId="4" fillId="0" borderId="0"/>
    <xf numFmtId="203" fontId="4" fillId="0" borderId="0"/>
    <xf numFmtId="210" fontId="66" fillId="0" borderId="0"/>
    <xf numFmtId="210" fontId="66" fillId="0" borderId="0"/>
    <xf numFmtId="0" fontId="66" fillId="0" borderId="0"/>
    <xf numFmtId="203" fontId="66" fillId="0" borderId="0"/>
    <xf numFmtId="203" fontId="66" fillId="0" borderId="0"/>
    <xf numFmtId="186" fontId="4" fillId="0" borderId="0"/>
    <xf numFmtId="186" fontId="4" fillId="0" borderId="0"/>
    <xf numFmtId="0" fontId="66" fillId="0" borderId="0"/>
    <xf numFmtId="0" fontId="66" fillId="0" borderId="0"/>
    <xf numFmtId="0" fontId="44" fillId="0" borderId="0"/>
    <xf numFmtId="0" fontId="4" fillId="0" borderId="0"/>
    <xf numFmtId="0" fontId="46" fillId="0" borderId="0"/>
    <xf numFmtId="0" fontId="68" fillId="0" borderId="0"/>
    <xf numFmtId="0" fontId="4" fillId="0" borderId="0"/>
    <xf numFmtId="183" fontId="15" fillId="0" borderId="0"/>
    <xf numFmtId="203" fontId="4" fillId="0" borderId="0"/>
    <xf numFmtId="0" fontId="4" fillId="0" borderId="0"/>
    <xf numFmtId="0" fontId="4" fillId="0" borderId="0"/>
    <xf numFmtId="183" fontId="15" fillId="0" borderId="0"/>
    <xf numFmtId="183" fontId="15" fillId="0" borderId="0"/>
    <xf numFmtId="183" fontId="15" fillId="0" borderId="0"/>
    <xf numFmtId="203" fontId="4" fillId="0" borderId="0"/>
    <xf numFmtId="203" fontId="4" fillId="0" borderId="0"/>
    <xf numFmtId="203" fontId="4" fillId="0" borderId="0"/>
    <xf numFmtId="203" fontId="4" fillId="0" borderId="0"/>
    <xf numFmtId="203" fontId="4" fillId="0" borderId="0"/>
    <xf numFmtId="203" fontId="4" fillId="0" borderId="0"/>
    <xf numFmtId="183" fontId="15" fillId="0" borderId="0"/>
    <xf numFmtId="0" fontId="4" fillId="0" borderId="0"/>
    <xf numFmtId="203" fontId="4" fillId="0" borderId="0"/>
    <xf numFmtId="203" fontId="4" fillId="0" borderId="0"/>
    <xf numFmtId="203" fontId="4" fillId="0" borderId="0"/>
    <xf numFmtId="183" fontId="15" fillId="0" borderId="0"/>
    <xf numFmtId="183" fontId="15" fillId="0" borderId="0"/>
    <xf numFmtId="183" fontId="15" fillId="0" borderId="0"/>
    <xf numFmtId="0" fontId="4" fillId="0" borderId="0"/>
    <xf numFmtId="183" fontId="15" fillId="0" borderId="0"/>
    <xf numFmtId="183" fontId="15" fillId="0" borderId="0"/>
    <xf numFmtId="183" fontId="15" fillId="0" borderId="0"/>
    <xf numFmtId="183" fontId="15" fillId="0" borderId="0"/>
    <xf numFmtId="0" fontId="47" fillId="0" borderId="0"/>
    <xf numFmtId="0" fontId="66" fillId="0" borderId="0"/>
    <xf numFmtId="0" fontId="4" fillId="0" borderId="0"/>
    <xf numFmtId="0" fontId="66" fillId="0" borderId="0"/>
    <xf numFmtId="0" fontId="66" fillId="0" borderId="0"/>
    <xf numFmtId="0" fontId="4"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66" fillId="0" borderId="0"/>
    <xf numFmtId="203" fontId="66" fillId="0" borderId="0"/>
    <xf numFmtId="0" fontId="4"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203" fontId="20" fillId="0" borderId="0"/>
    <xf numFmtId="0" fontId="66" fillId="0" borderId="0"/>
    <xf numFmtId="0" fontId="66" fillId="0" borderId="0"/>
    <xf numFmtId="0" fontId="66" fillId="0" borderId="0"/>
    <xf numFmtId="0" fontId="66" fillId="0" borderId="0"/>
    <xf numFmtId="203" fontId="4" fillId="0" borderId="0"/>
    <xf numFmtId="203" fontId="4" fillId="0" borderId="0"/>
    <xf numFmtId="0" fontId="49" fillId="0" borderId="0" applyNumberFormat="0" applyFill="0" applyBorder="0" applyProtection="0">
      <alignment vertical="top"/>
    </xf>
    <xf numFmtId="0" fontId="66" fillId="0" borderId="0"/>
    <xf numFmtId="0" fontId="8" fillId="0" borderId="0">
      <alignment vertical="top"/>
    </xf>
    <xf numFmtId="0" fontId="4" fillId="0" borderId="0"/>
    <xf numFmtId="0" fontId="4" fillId="0" borderId="0"/>
    <xf numFmtId="203" fontId="4" fillId="0" borderId="0"/>
    <xf numFmtId="0" fontId="4" fillId="0" borderId="0"/>
    <xf numFmtId="203" fontId="66" fillId="0" borderId="0"/>
    <xf numFmtId="203"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4" fillId="0" borderId="0"/>
    <xf numFmtId="0" fontId="4" fillId="0" borderId="0"/>
    <xf numFmtId="0" fontId="14" fillId="0" borderId="0"/>
    <xf numFmtId="0" fontId="4" fillId="0" borderId="0"/>
    <xf numFmtId="0" fontId="8" fillId="0" borderId="0"/>
    <xf numFmtId="0" fontId="20" fillId="0" borderId="0"/>
    <xf numFmtId="0" fontId="4" fillId="0" borderId="0"/>
    <xf numFmtId="0" fontId="16" fillId="0" borderId="6" applyNumberFormat="0" applyFont="0" applyFill="0" applyAlignment="0" applyProtection="0"/>
    <xf numFmtId="0" fontId="16" fillId="0" borderId="6" applyNumberFormat="0" applyFont="0" applyFill="0" applyAlignment="0" applyProtection="0"/>
    <xf numFmtId="203" fontId="4" fillId="33" borderId="7" applyNumberFormat="0" applyFont="0" applyAlignment="0" applyProtection="0"/>
    <xf numFmtId="203" fontId="4" fillId="33" borderId="7" applyNumberFormat="0" applyFont="0" applyAlignment="0" applyProtection="0"/>
    <xf numFmtId="9" fontId="4"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4" fillId="0" borderId="0" applyFont="0" applyFill="0" applyBorder="0" applyAlignment="0" applyProtection="0"/>
    <xf numFmtId="9" fontId="66" fillId="0" borderId="0" applyFont="0" applyFill="0" applyBorder="0" applyAlignment="0" applyProtection="0"/>
    <xf numFmtId="9" fontId="66" fillId="0" borderId="0" applyFont="0" applyFill="0" applyBorder="0" applyAlignment="0" applyProtection="0"/>
    <xf numFmtId="10" fontId="17" fillId="0" borderId="0" applyFont="0" applyFill="0" applyBorder="0" applyAlignment="0" applyProtection="0"/>
    <xf numFmtId="9" fontId="67"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66" fillId="0" borderId="0" applyFont="0" applyFill="0" applyBorder="0" applyAlignment="0" applyProtection="0"/>
    <xf numFmtId="9" fontId="4" fillId="0" borderId="0" applyFont="0" applyFill="0" applyBorder="0" applyAlignment="0" applyProtection="0"/>
    <xf numFmtId="9" fontId="66" fillId="0" borderId="0" applyFont="0" applyFill="0" applyBorder="0" applyAlignment="0" applyProtection="0"/>
    <xf numFmtId="9" fontId="68" fillId="0" borderId="0" applyFont="0" applyFill="0" applyBorder="0" applyAlignment="0" applyProtection="0"/>
    <xf numFmtId="9" fontId="69" fillId="0" borderId="0" applyFont="0" applyFill="0" applyBorder="0" applyAlignment="0" applyProtection="0"/>
    <xf numFmtId="9" fontId="66" fillId="0" borderId="0" applyFont="0" applyFill="0" applyBorder="0" applyAlignment="0" applyProtection="0"/>
    <xf numFmtId="9" fontId="66" fillId="0" borderId="0" applyFont="0" applyFill="0" applyBorder="0" applyAlignment="0" applyProtection="0"/>
    <xf numFmtId="9" fontId="4"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66" fillId="0" borderId="0" applyFont="0" applyFill="0" applyBorder="0" applyAlignment="0" applyProtection="0"/>
    <xf numFmtId="9" fontId="66" fillId="0" borderId="0" applyFont="0" applyFill="0" applyBorder="0" applyAlignment="0" applyProtection="0"/>
    <xf numFmtId="4" fontId="33" fillId="0" borderId="0">
      <protection locked="0"/>
    </xf>
    <xf numFmtId="4" fontId="33" fillId="0" borderId="0">
      <protection locked="0"/>
    </xf>
    <xf numFmtId="209" fontId="33" fillId="0" borderId="0">
      <protection locked="0"/>
    </xf>
    <xf numFmtId="209" fontId="33" fillId="0" borderId="0">
      <protection locked="0"/>
    </xf>
    <xf numFmtId="203" fontId="37" fillId="16" borderId="8" applyNumberFormat="0" applyAlignment="0" applyProtection="0"/>
    <xf numFmtId="203" fontId="37" fillId="16" borderId="8" applyNumberFormat="0" applyAlignment="0" applyProtection="0"/>
    <xf numFmtId="203" fontId="38" fillId="0" borderId="0" applyNumberFormat="0" applyFill="0" applyBorder="0" applyAlignment="0" applyProtection="0"/>
    <xf numFmtId="203" fontId="38" fillId="0" borderId="0" applyNumberFormat="0" applyFill="0" applyBorder="0" applyAlignment="0" applyProtection="0"/>
    <xf numFmtId="203" fontId="39" fillId="0" borderId="0" applyNumberFormat="0" applyFill="0" applyBorder="0" applyAlignment="0" applyProtection="0"/>
    <xf numFmtId="203" fontId="39" fillId="0" borderId="0" applyNumberFormat="0" applyFill="0" applyBorder="0" applyAlignment="0" applyProtection="0"/>
    <xf numFmtId="203" fontId="40" fillId="0" borderId="5" applyNumberFormat="0" applyFill="0" applyAlignment="0" applyProtection="0"/>
    <xf numFmtId="203" fontId="40" fillId="0" borderId="5" applyNumberFormat="0" applyFill="0" applyAlignment="0" applyProtection="0"/>
    <xf numFmtId="203" fontId="41" fillId="0" borderId="9" applyNumberFormat="0" applyFill="0" applyAlignment="0" applyProtection="0"/>
    <xf numFmtId="203" fontId="41" fillId="0" borderId="9" applyNumberFormat="0" applyFill="0" applyAlignment="0" applyProtection="0"/>
    <xf numFmtId="203" fontId="30" fillId="0" borderId="10" applyNumberFormat="0" applyFill="0" applyAlignment="0" applyProtection="0"/>
    <xf numFmtId="203" fontId="30" fillId="0" borderId="10" applyNumberFormat="0" applyFill="0" applyAlignment="0" applyProtection="0"/>
    <xf numFmtId="203" fontId="42" fillId="0" borderId="0" applyNumberFormat="0" applyFill="0" applyBorder="0" applyAlignment="0" applyProtection="0"/>
    <xf numFmtId="203" fontId="42" fillId="0" borderId="0" applyNumberFormat="0" applyFill="0" applyBorder="0" applyAlignment="0" applyProtection="0"/>
    <xf numFmtId="203" fontId="43" fillId="0" borderId="0" applyNumberFormat="0" applyFill="0" applyBorder="0" applyAlignment="0" applyProtection="0"/>
    <xf numFmtId="0" fontId="7" fillId="0" borderId="11" applyNumberFormat="0" applyFont="0" applyFill="0" applyAlignment="0" applyProtection="0"/>
    <xf numFmtId="0" fontId="49" fillId="0" borderId="0" applyNumberFormat="0" applyFill="0" applyBorder="0" applyProtection="0">
      <alignment vertical="top"/>
    </xf>
    <xf numFmtId="0" fontId="69" fillId="0" borderId="0"/>
    <xf numFmtId="169" fontId="4" fillId="0" borderId="0" applyFont="0" applyFill="0" applyBorder="0" applyAlignment="0" applyProtection="0"/>
    <xf numFmtId="168" fontId="2" fillId="0" borderId="0" applyFont="0" applyFill="0" applyBorder="0" applyAlignment="0" applyProtection="0"/>
    <xf numFmtId="168" fontId="69" fillId="0" borderId="0" applyFont="0" applyFill="0" applyBorder="0" applyAlignment="0" applyProtection="0"/>
    <xf numFmtId="0" fontId="1" fillId="0" borderId="0"/>
    <xf numFmtId="168" fontId="1" fillId="0" borderId="0" applyFont="0" applyFill="0" applyBorder="0" applyAlignment="0" applyProtection="0"/>
    <xf numFmtId="164" fontId="1" fillId="0" borderId="0" applyFont="0" applyFill="0" applyBorder="0" applyAlignment="0" applyProtection="0"/>
    <xf numFmtId="169" fontId="1" fillId="0" borderId="0" applyFont="0" applyFill="0" applyBorder="0" applyAlignment="0" applyProtection="0"/>
  </cellStyleXfs>
  <cellXfs count="716">
    <xf numFmtId="0" fontId="0" fillId="0" borderId="0" xfId="0" applyFill="1" applyBorder="1" applyAlignment="1">
      <alignment horizontal="left" vertical="top"/>
    </xf>
    <xf numFmtId="0" fontId="4" fillId="0" borderId="0" xfId="940" applyFont="1" applyAlignment="1">
      <alignment vertical="center"/>
    </xf>
    <xf numFmtId="0" fontId="4" fillId="0" borderId="0" xfId="940" applyFont="1"/>
    <xf numFmtId="0" fontId="4" fillId="0" borderId="12" xfId="940" applyFont="1" applyBorder="1"/>
    <xf numFmtId="0" fontId="4" fillId="0" borderId="0" xfId="940" applyFont="1" applyAlignment="1">
      <alignment horizontal="center"/>
    </xf>
    <xf numFmtId="0" fontId="4" fillId="0" borderId="12" xfId="940" applyFont="1" applyFill="1" applyBorder="1"/>
    <xf numFmtId="165" fontId="70" fillId="0" borderId="0" xfId="798" applyNumberFormat="1" applyFont="1"/>
    <xf numFmtId="0" fontId="4" fillId="0" borderId="12" xfId="940" applyFont="1" applyFill="1" applyBorder="1" applyAlignment="1">
      <alignment vertical="center"/>
    </xf>
    <xf numFmtId="0" fontId="4" fillId="0" borderId="13" xfId="940" applyFont="1" applyFill="1" applyBorder="1" applyAlignment="1">
      <alignment horizontal="center" vertical="center"/>
    </xf>
    <xf numFmtId="165" fontId="70" fillId="0" borderId="14" xfId="798" applyNumberFormat="1" applyFont="1" applyFill="1" applyBorder="1" applyAlignment="1">
      <alignment vertical="center"/>
    </xf>
    <xf numFmtId="0" fontId="4" fillId="0" borderId="15" xfId="940" applyFont="1" applyFill="1" applyBorder="1" applyAlignment="1">
      <alignment vertical="center"/>
    </xf>
    <xf numFmtId="0" fontId="4" fillId="0" borderId="16" xfId="940" applyFont="1" applyFill="1" applyBorder="1" applyAlignment="1">
      <alignment horizontal="center" vertical="center"/>
    </xf>
    <xf numFmtId="165" fontId="70" fillId="0" borderId="17" xfId="798" applyNumberFormat="1" applyFont="1" applyFill="1" applyBorder="1" applyAlignment="1">
      <alignment vertical="center"/>
    </xf>
    <xf numFmtId="165" fontId="4" fillId="0" borderId="13" xfId="940" applyNumberFormat="1" applyFont="1" applyBorder="1"/>
    <xf numFmtId="0" fontId="5" fillId="0" borderId="0" xfId="0" applyFont="1" applyBorder="1" applyAlignment="1">
      <alignment vertical="center"/>
    </xf>
    <xf numFmtId="0" fontId="5" fillId="0" borderId="18" xfId="0" applyFont="1" applyBorder="1" applyAlignment="1">
      <alignment vertical="center"/>
    </xf>
    <xf numFmtId="0" fontId="0" fillId="0" borderId="0" xfId="0" applyFill="1" applyBorder="1" applyAlignment="1">
      <alignment horizontal="left" vertical="center"/>
    </xf>
    <xf numFmtId="0" fontId="5" fillId="0" borderId="0" xfId="0" applyFont="1" applyBorder="1" applyAlignment="1">
      <alignment horizontal="center" vertical="center"/>
    </xf>
    <xf numFmtId="0" fontId="3" fillId="0" borderId="0" xfId="0" applyFont="1" applyBorder="1" applyAlignment="1">
      <alignment horizontal="center" vertical="center"/>
    </xf>
    <xf numFmtId="0" fontId="3" fillId="0" borderId="0" xfId="0" applyFont="1" applyBorder="1" applyAlignment="1">
      <alignment horizontal="left" vertical="center"/>
    </xf>
    <xf numFmtId="0" fontId="6" fillId="0" borderId="0" xfId="0" applyFont="1" applyBorder="1" applyAlignment="1">
      <alignment vertical="center"/>
    </xf>
    <xf numFmtId="0" fontId="5" fillId="0" borderId="19" xfId="0" applyFont="1" applyBorder="1" applyAlignment="1">
      <alignment vertical="center"/>
    </xf>
    <xf numFmtId="0" fontId="5" fillId="0" borderId="20" xfId="0" applyFont="1" applyBorder="1" applyAlignment="1">
      <alignment vertical="center"/>
    </xf>
    <xf numFmtId="0" fontId="5" fillId="0" borderId="21" xfId="0" applyFont="1" applyBorder="1" applyAlignment="1">
      <alignment vertical="center"/>
    </xf>
    <xf numFmtId="4" fontId="5" fillId="0" borderId="21" xfId="0" applyNumberFormat="1" applyFont="1" applyBorder="1" applyAlignment="1">
      <alignment vertical="center"/>
    </xf>
    <xf numFmtId="4" fontId="5" fillId="0" borderId="22" xfId="0" applyNumberFormat="1" applyFont="1" applyBorder="1" applyAlignment="1">
      <alignment vertical="center"/>
    </xf>
    <xf numFmtId="0" fontId="4" fillId="0" borderId="15" xfId="940" applyFont="1" applyFill="1" applyBorder="1" applyAlignment="1">
      <alignment vertical="center" wrapText="1"/>
    </xf>
    <xf numFmtId="165" fontId="70" fillId="0" borderId="14" xfId="798" applyNumberFormat="1" applyFont="1" applyFill="1" applyBorder="1" applyAlignment="1">
      <alignment vertical="center"/>
    </xf>
    <xf numFmtId="165" fontId="18" fillId="0" borderId="13" xfId="940" applyNumberFormat="1" applyFont="1" applyFill="1" applyBorder="1"/>
    <xf numFmtId="0" fontId="18" fillId="0" borderId="16" xfId="940" applyFont="1" applyFill="1" applyBorder="1" applyAlignment="1">
      <alignment horizontal="center" vertical="center"/>
    </xf>
    <xf numFmtId="165" fontId="70" fillId="0" borderId="17" xfId="798" applyNumberFormat="1" applyFont="1" applyFill="1" applyBorder="1" applyAlignment="1">
      <alignment vertical="center"/>
    </xf>
    <xf numFmtId="0" fontId="4" fillId="0" borderId="15" xfId="940" applyFont="1" applyFill="1" applyBorder="1"/>
    <xf numFmtId="0" fontId="4" fillId="0" borderId="16" xfId="940" applyFont="1" applyFill="1" applyBorder="1" applyAlignment="1">
      <alignment horizontal="center"/>
    </xf>
    <xf numFmtId="0" fontId="18" fillId="0" borderId="15" xfId="940" applyFont="1" applyFill="1" applyBorder="1" applyAlignment="1">
      <alignment vertical="center"/>
    </xf>
    <xf numFmtId="165" fontId="4" fillId="0" borderId="13" xfId="940" applyNumberFormat="1" applyFont="1" applyFill="1" applyBorder="1"/>
    <xf numFmtId="0" fontId="19" fillId="0" borderId="15" xfId="940" applyFont="1" applyFill="1" applyBorder="1" applyAlignment="1">
      <alignment vertical="center"/>
    </xf>
    <xf numFmtId="0" fontId="19" fillId="0" borderId="16" xfId="940" applyFont="1" applyFill="1" applyBorder="1" applyAlignment="1">
      <alignment horizontal="center" vertical="center"/>
    </xf>
    <xf numFmtId="165" fontId="70" fillId="0" borderId="17" xfId="798" applyNumberFormat="1" applyFont="1" applyFill="1" applyBorder="1" applyAlignment="1">
      <alignment vertical="center"/>
    </xf>
    <xf numFmtId="202" fontId="70" fillId="0" borderId="0" xfId="909" applyNumberFormat="1" applyFont="1" applyAlignment="1">
      <alignment horizontal="center" vertical="center"/>
    </xf>
    <xf numFmtId="165" fontId="70" fillId="0" borderId="14" xfId="798" applyNumberFormat="1" applyFont="1" applyFill="1" applyBorder="1" applyAlignment="1">
      <alignment vertical="center"/>
    </xf>
    <xf numFmtId="165" fontId="70" fillId="0" borderId="17" xfId="798" applyNumberFormat="1" applyFont="1" applyFill="1" applyBorder="1" applyAlignment="1">
      <alignment vertical="center"/>
    </xf>
    <xf numFmtId="202" fontId="70" fillId="0" borderId="17" xfId="909" applyNumberFormat="1" applyFont="1" applyFill="1" applyBorder="1" applyAlignment="1">
      <alignment horizontal="center"/>
    </xf>
    <xf numFmtId="0" fontId="4" fillId="0" borderId="13" xfId="940" applyFont="1" applyFill="1" applyBorder="1" applyAlignment="1">
      <alignment horizontal="center"/>
    </xf>
    <xf numFmtId="202" fontId="70" fillId="0" borderId="14" xfId="909" applyNumberFormat="1" applyFont="1" applyFill="1" applyBorder="1" applyAlignment="1">
      <alignment horizontal="center"/>
    </xf>
    <xf numFmtId="0" fontId="6" fillId="0" borderId="0" xfId="940" applyFont="1" applyAlignment="1">
      <alignment horizontal="center" vertical="center" wrapText="1"/>
    </xf>
    <xf numFmtId="173" fontId="4" fillId="0" borderId="0" xfId="794" applyNumberFormat="1" applyFont="1" applyAlignment="1">
      <alignment horizontal="center"/>
    </xf>
    <xf numFmtId="0" fontId="5" fillId="0" borderId="23" xfId="0" applyFont="1" applyBorder="1" applyAlignment="1">
      <alignment vertical="center"/>
    </xf>
    <xf numFmtId="0" fontId="44" fillId="0" borderId="15" xfId="940" applyFont="1" applyFill="1" applyBorder="1" applyAlignment="1">
      <alignment vertical="center"/>
    </xf>
    <xf numFmtId="0" fontId="44" fillId="0" borderId="16" xfId="940" applyFont="1" applyFill="1" applyBorder="1" applyAlignment="1">
      <alignment horizontal="center" vertical="center"/>
    </xf>
    <xf numFmtId="165" fontId="70" fillId="0" borderId="17" xfId="798" applyNumberFormat="1" applyFont="1" applyFill="1" applyBorder="1" applyAlignment="1">
      <alignment vertical="center"/>
    </xf>
    <xf numFmtId="0" fontId="4" fillId="0" borderId="0" xfId="0" applyFont="1" applyBorder="1" applyAlignment="1">
      <alignment vertical="center"/>
    </xf>
    <xf numFmtId="10" fontId="70" fillId="0" borderId="14" xfId="1120" applyNumberFormat="1" applyFont="1" applyBorder="1" applyAlignment="1">
      <alignment horizontal="center"/>
    </xf>
    <xf numFmtId="0" fontId="6" fillId="34" borderId="24" xfId="940" applyFont="1" applyFill="1" applyBorder="1" applyAlignment="1">
      <alignment horizontal="center" vertical="center"/>
    </xf>
    <xf numFmtId="0" fontId="6" fillId="34" borderId="19" xfId="940" applyFont="1" applyFill="1" applyBorder="1" applyAlignment="1">
      <alignment horizontal="center" vertical="center"/>
    </xf>
    <xf numFmtId="0" fontId="6" fillId="35" borderId="25" xfId="940" applyFont="1" applyFill="1" applyBorder="1" applyAlignment="1">
      <alignment horizontal="center" vertical="center" wrapText="1"/>
    </xf>
    <xf numFmtId="0" fontId="6" fillId="35" borderId="26" xfId="940" applyFont="1" applyFill="1" applyBorder="1" applyAlignment="1">
      <alignment horizontal="center" vertical="center" wrapText="1"/>
    </xf>
    <xf numFmtId="0" fontId="6" fillId="35" borderId="27" xfId="940" applyFont="1" applyFill="1" applyBorder="1" applyAlignment="1">
      <alignment horizontal="center" vertical="center" wrapText="1"/>
    </xf>
    <xf numFmtId="0" fontId="6" fillId="35" borderId="18" xfId="940" applyFont="1" applyFill="1" applyBorder="1" applyAlignment="1">
      <alignment horizontal="center" vertical="center"/>
    </xf>
    <xf numFmtId="0" fontId="6" fillId="35" borderId="28" xfId="940" applyFont="1" applyFill="1" applyBorder="1" applyAlignment="1">
      <alignment horizontal="center"/>
    </xf>
    <xf numFmtId="202" fontId="6" fillId="35" borderId="29" xfId="909" applyNumberFormat="1" applyFont="1" applyFill="1" applyBorder="1" applyAlignment="1">
      <alignment horizontal="center" vertical="center"/>
    </xf>
    <xf numFmtId="0" fontId="71" fillId="35" borderId="25" xfId="940" applyFont="1" applyFill="1" applyBorder="1" applyAlignment="1">
      <alignment horizontal="center" vertical="center"/>
    </xf>
    <xf numFmtId="0" fontId="71" fillId="35" borderId="26" xfId="940" applyFont="1" applyFill="1" applyBorder="1" applyAlignment="1">
      <alignment horizontal="center" vertical="center"/>
    </xf>
    <xf numFmtId="165" fontId="71" fillId="35" borderId="27" xfId="798" applyNumberFormat="1" applyFont="1" applyFill="1" applyBorder="1" applyAlignment="1">
      <alignment horizontal="center" vertical="center"/>
    </xf>
    <xf numFmtId="165" fontId="70" fillId="0" borderId="14" xfId="798" applyNumberFormat="1" applyFont="1" applyFill="1" applyBorder="1" applyAlignment="1">
      <alignment vertical="center"/>
    </xf>
    <xf numFmtId="0" fontId="4" fillId="0" borderId="12" xfId="940" applyFont="1" applyFill="1" applyBorder="1" applyAlignment="1">
      <alignment vertical="center" wrapText="1"/>
    </xf>
    <xf numFmtId="165" fontId="70" fillId="0" borderId="14" xfId="909" applyNumberFormat="1" applyFont="1" applyFill="1" applyBorder="1" applyAlignment="1">
      <alignment horizontal="center"/>
    </xf>
    <xf numFmtId="211" fontId="4" fillId="0" borderId="0" xfId="940" applyNumberFormat="1" applyFont="1" applyAlignment="1">
      <alignment vertical="center"/>
    </xf>
    <xf numFmtId="211" fontId="4" fillId="0" borderId="0" xfId="940" applyNumberFormat="1" applyFont="1" applyAlignment="1">
      <alignment horizontal="center"/>
    </xf>
    <xf numFmtId="211" fontId="4" fillId="0" borderId="0" xfId="940" applyNumberFormat="1" applyFont="1" applyAlignment="1">
      <alignment horizontal="center" vertical="center"/>
    </xf>
    <xf numFmtId="9" fontId="4" fillId="0" borderId="0" xfId="940" applyNumberFormat="1" applyFont="1" applyAlignment="1">
      <alignment vertical="center"/>
    </xf>
    <xf numFmtId="0" fontId="70" fillId="0" borderId="0" xfId="0" applyFont="1" applyFill="1" applyBorder="1" applyAlignment="1">
      <alignment horizontal="left" vertical="center"/>
    </xf>
    <xf numFmtId="3" fontId="5" fillId="0" borderId="30" xfId="0" applyNumberFormat="1" applyFont="1" applyBorder="1" applyAlignment="1">
      <alignment horizontal="center" vertical="center"/>
    </xf>
    <xf numFmtId="3" fontId="5" fillId="0" borderId="30" xfId="0" applyNumberFormat="1" applyFont="1" applyBorder="1" applyAlignment="1">
      <alignment vertical="center"/>
    </xf>
    <xf numFmtId="4" fontId="5" fillId="0" borderId="30" xfId="0" applyNumberFormat="1" applyFont="1" applyBorder="1" applyAlignment="1">
      <alignment vertical="center"/>
    </xf>
    <xf numFmtId="4" fontId="5" fillId="0" borderId="31" xfId="0" applyNumberFormat="1" applyFont="1" applyBorder="1" applyAlignment="1">
      <alignment vertical="center"/>
    </xf>
    <xf numFmtId="0" fontId="0" fillId="0" borderId="0" xfId="0" applyFill="1" applyBorder="1" applyAlignment="1">
      <alignment horizontal="center" vertical="center"/>
    </xf>
    <xf numFmtId="0" fontId="45" fillId="36" borderId="0" xfId="968" applyFont="1" applyFill="1"/>
    <xf numFmtId="1" fontId="50" fillId="36" borderId="0" xfId="922" applyNumberFormat="1" applyFont="1" applyFill="1" applyAlignment="1" applyProtection="1">
      <alignment horizontal="centerContinuous" vertical="center" wrapText="1"/>
      <protection hidden="1"/>
    </xf>
    <xf numFmtId="0" fontId="45" fillId="36" borderId="0" xfId="922" applyFont="1" applyFill="1" applyAlignment="1" applyProtection="1">
      <alignment horizontal="centerContinuous" vertical="center" wrapText="1"/>
      <protection hidden="1"/>
    </xf>
    <xf numFmtId="0" fontId="50" fillId="37" borderId="32" xfId="1083" applyFont="1" applyFill="1" applyBorder="1" applyAlignment="1">
      <alignment horizontal="center" vertical="center" wrapText="1"/>
    </xf>
    <xf numFmtId="0" fontId="50" fillId="37" borderId="33" xfId="1083" applyFont="1" applyFill="1" applyBorder="1" applyAlignment="1">
      <alignment horizontal="center" vertical="center" wrapText="1"/>
    </xf>
    <xf numFmtId="0" fontId="45" fillId="36" borderId="34" xfId="922" applyFont="1" applyFill="1" applyBorder="1" applyAlignment="1" applyProtection="1">
      <alignment horizontal="center" vertical="center" wrapText="1"/>
      <protection locked="0"/>
    </xf>
    <xf numFmtId="0" fontId="45" fillId="36" borderId="26" xfId="922" applyFont="1" applyFill="1" applyBorder="1" applyAlignment="1" applyProtection="1">
      <alignment horizontal="center" vertical="center" wrapText="1"/>
      <protection locked="0"/>
    </xf>
    <xf numFmtId="0" fontId="45" fillId="36" borderId="26" xfId="922" applyFont="1" applyFill="1" applyBorder="1" applyAlignment="1" applyProtection="1">
      <alignment horizontal="left" vertical="center" wrapText="1"/>
      <protection locked="0"/>
    </xf>
    <xf numFmtId="214" fontId="45" fillId="0" borderId="26" xfId="944" applyNumberFormat="1" applyFont="1" applyFill="1" applyBorder="1" applyAlignment="1">
      <alignment vertical="center"/>
    </xf>
    <xf numFmtId="0" fontId="45" fillId="36" borderId="35" xfId="922" applyFont="1" applyFill="1" applyBorder="1" applyAlignment="1" applyProtection="1">
      <alignment horizontal="center" vertical="center" wrapText="1"/>
      <protection locked="0"/>
    </xf>
    <xf numFmtId="0" fontId="45" fillId="36" borderId="13" xfId="922" applyFont="1" applyFill="1" applyBorder="1" applyAlignment="1" applyProtection="1">
      <alignment horizontal="center" vertical="center" wrapText="1"/>
      <protection locked="0"/>
    </xf>
    <xf numFmtId="213" fontId="45" fillId="36" borderId="13" xfId="782" applyNumberFormat="1" applyFont="1" applyFill="1" applyBorder="1" applyAlignment="1">
      <alignment horizontal="left" vertical="center"/>
    </xf>
    <xf numFmtId="214" fontId="45" fillId="0" borderId="13" xfId="944" applyNumberFormat="1" applyFont="1" applyFill="1" applyBorder="1" applyAlignment="1">
      <alignment vertical="center"/>
    </xf>
    <xf numFmtId="0" fontId="45" fillId="36" borderId="16" xfId="922" applyFont="1" applyFill="1" applyBorder="1" applyAlignment="1" applyProtection="1">
      <alignment horizontal="center" vertical="center" wrapText="1"/>
      <protection locked="0"/>
    </xf>
    <xf numFmtId="213" fontId="45" fillId="36" borderId="16" xfId="782" applyNumberFormat="1" applyFont="1" applyFill="1" applyBorder="1" applyAlignment="1">
      <alignment horizontal="left" vertical="center"/>
    </xf>
    <xf numFmtId="214" fontId="45" fillId="0" borderId="16" xfId="944" applyNumberFormat="1" applyFont="1" applyFill="1" applyBorder="1" applyAlignment="1">
      <alignment vertical="center"/>
    </xf>
    <xf numFmtId="0" fontId="45" fillId="36" borderId="26" xfId="944" applyFont="1" applyFill="1" applyBorder="1" applyAlignment="1">
      <alignment horizontal="center" vertical="center" wrapText="1"/>
    </xf>
    <xf numFmtId="0" fontId="45" fillId="36" borderId="26" xfId="922" applyFont="1" applyFill="1" applyBorder="1" applyAlignment="1">
      <alignment horizontal="center" vertical="center" wrapText="1"/>
    </xf>
    <xf numFmtId="0" fontId="45" fillId="36" borderId="26" xfId="1083" applyFont="1" applyFill="1" applyBorder="1" applyAlignment="1">
      <alignment vertical="center"/>
    </xf>
    <xf numFmtId="0" fontId="45" fillId="36" borderId="16" xfId="944" applyFont="1" applyFill="1" applyBorder="1" applyAlignment="1">
      <alignment horizontal="center" vertical="center" wrapText="1"/>
    </xf>
    <xf numFmtId="0" fontId="45" fillId="36" borderId="16" xfId="922" applyFont="1" applyFill="1" applyBorder="1" applyAlignment="1">
      <alignment horizontal="center" vertical="center" wrapText="1"/>
    </xf>
    <xf numFmtId="0" fontId="45" fillId="36" borderId="16" xfId="1083" applyFont="1" applyFill="1" applyBorder="1" applyAlignment="1">
      <alignment vertical="center"/>
    </xf>
    <xf numFmtId="0" fontId="45" fillId="36" borderId="26" xfId="944" applyFont="1" applyFill="1" applyBorder="1" applyAlignment="1">
      <alignment horizontal="center" vertical="center"/>
    </xf>
    <xf numFmtId="0" fontId="45" fillId="36" borderId="13" xfId="944" applyFont="1" applyFill="1" applyBorder="1" applyAlignment="1">
      <alignment horizontal="center" vertical="center"/>
    </xf>
    <xf numFmtId="1" fontId="45" fillId="36" borderId="13" xfId="1083" applyNumberFormat="1" applyFont="1" applyFill="1" applyBorder="1" applyAlignment="1">
      <alignment vertical="center" wrapText="1"/>
    </xf>
    <xf numFmtId="1" fontId="45" fillId="36" borderId="13" xfId="1083" applyNumberFormat="1" applyFont="1" applyFill="1" applyBorder="1" applyAlignment="1">
      <alignment horizontal="center" vertical="center" wrapText="1"/>
    </xf>
    <xf numFmtId="0" fontId="45" fillId="36" borderId="13" xfId="1083" applyFont="1" applyFill="1" applyBorder="1" applyAlignment="1">
      <alignment vertical="center" wrapText="1"/>
    </xf>
    <xf numFmtId="0" fontId="45" fillId="36" borderId="13" xfId="1083" applyFont="1" applyFill="1" applyBorder="1" applyAlignment="1">
      <alignment vertical="center"/>
    </xf>
    <xf numFmtId="0" fontId="45" fillId="0" borderId="13" xfId="944" applyFont="1" applyFill="1" applyBorder="1" applyAlignment="1">
      <alignment horizontal="center" vertical="center"/>
    </xf>
    <xf numFmtId="0" fontId="45" fillId="36" borderId="13" xfId="944" applyFont="1" applyFill="1" applyBorder="1" applyAlignment="1">
      <alignment horizontal="left" vertical="center" wrapText="1"/>
    </xf>
    <xf numFmtId="0" fontId="45" fillId="36" borderId="36" xfId="922" applyFont="1" applyFill="1" applyBorder="1" applyAlignment="1" applyProtection="1">
      <alignment horizontal="center" vertical="center" wrapText="1"/>
      <protection locked="0"/>
    </xf>
    <xf numFmtId="213" fontId="45" fillId="36" borderId="26" xfId="782" applyNumberFormat="1" applyFont="1" applyFill="1" applyBorder="1" applyAlignment="1">
      <alignment horizontal="left" vertical="center"/>
    </xf>
    <xf numFmtId="0" fontId="45" fillId="36" borderId="37" xfId="922" applyFont="1" applyFill="1" applyBorder="1" applyAlignment="1" applyProtection="1">
      <alignment horizontal="center" vertical="center" wrapText="1"/>
      <protection locked="0"/>
    </xf>
    <xf numFmtId="213" fontId="45" fillId="36" borderId="13" xfId="782" applyNumberFormat="1" applyFont="1" applyFill="1" applyBorder="1" applyAlignment="1">
      <alignment horizontal="left" vertical="center" wrapText="1"/>
    </xf>
    <xf numFmtId="213" fontId="45" fillId="0" borderId="13" xfId="782" applyNumberFormat="1" applyFont="1" applyFill="1" applyBorder="1" applyAlignment="1">
      <alignment horizontal="center" vertical="center"/>
    </xf>
    <xf numFmtId="1" fontId="45" fillId="36" borderId="13" xfId="944" applyNumberFormat="1" applyFont="1" applyFill="1" applyBorder="1" applyAlignment="1">
      <alignment horizontal="justify" vertical="center"/>
    </xf>
    <xf numFmtId="214" fontId="45" fillId="36" borderId="13" xfId="944" applyNumberFormat="1" applyFont="1" applyFill="1" applyBorder="1" applyAlignment="1">
      <alignment vertical="center"/>
    </xf>
    <xf numFmtId="1" fontId="45" fillId="36" borderId="13" xfId="944" applyNumberFormat="1" applyFont="1" applyFill="1" applyBorder="1" applyAlignment="1">
      <alignment horizontal="center" vertical="center"/>
    </xf>
    <xf numFmtId="213" fontId="45" fillId="0" borderId="13" xfId="782" applyNumberFormat="1" applyFont="1" applyFill="1" applyBorder="1" applyAlignment="1">
      <alignment horizontal="left" vertical="center"/>
    </xf>
    <xf numFmtId="0" fontId="45" fillId="36" borderId="38" xfId="922" applyFont="1" applyFill="1" applyBorder="1" applyAlignment="1" applyProtection="1">
      <alignment horizontal="center" vertical="center" wrapText="1"/>
      <protection locked="0"/>
    </xf>
    <xf numFmtId="0" fontId="45" fillId="36" borderId="39" xfId="922" applyFont="1" applyFill="1" applyBorder="1" applyAlignment="1" applyProtection="1">
      <alignment horizontal="center" vertical="center" wrapText="1"/>
      <protection locked="0"/>
    </xf>
    <xf numFmtId="0" fontId="45" fillId="36" borderId="39" xfId="922" applyFont="1" applyFill="1" applyBorder="1" applyAlignment="1" applyProtection="1">
      <alignment horizontal="left" vertical="center" wrapText="1"/>
      <protection locked="0"/>
    </xf>
    <xf numFmtId="3" fontId="45" fillId="36" borderId="39" xfId="922" applyNumberFormat="1" applyFont="1" applyFill="1" applyBorder="1" applyAlignment="1" applyProtection="1">
      <alignment horizontal="right" vertical="center"/>
      <protection locked="0"/>
    </xf>
    <xf numFmtId="0" fontId="45" fillId="36" borderId="13" xfId="922" applyFont="1" applyFill="1" applyBorder="1" applyAlignment="1" applyProtection="1">
      <alignment horizontal="left" vertical="center" wrapText="1"/>
      <protection locked="0"/>
    </xf>
    <xf numFmtId="3" fontId="45" fillId="36" borderId="13" xfId="922" applyNumberFormat="1" applyFont="1" applyFill="1" applyBorder="1" applyAlignment="1" applyProtection="1">
      <alignment horizontal="right" vertical="center"/>
      <protection locked="0"/>
    </xf>
    <xf numFmtId="0" fontId="45" fillId="36" borderId="32" xfId="922" applyFont="1" applyFill="1" applyBorder="1" applyAlignment="1" applyProtection="1">
      <alignment horizontal="center" vertical="center" wrapText="1"/>
      <protection locked="0"/>
    </xf>
    <xf numFmtId="0" fontId="45" fillId="36" borderId="30" xfId="922" applyFont="1" applyFill="1" applyBorder="1" applyAlignment="1" applyProtection="1">
      <alignment horizontal="center" vertical="center" wrapText="1"/>
      <protection locked="0"/>
    </xf>
    <xf numFmtId="0" fontId="45" fillId="36" borderId="30" xfId="922" applyFont="1" applyFill="1" applyBorder="1" applyAlignment="1" applyProtection="1">
      <alignment horizontal="left" vertical="center" wrapText="1"/>
      <protection locked="0"/>
    </xf>
    <xf numFmtId="3" fontId="45" fillId="36" borderId="30" xfId="922" applyNumberFormat="1" applyFont="1" applyFill="1" applyBorder="1" applyAlignment="1" applyProtection="1">
      <alignment horizontal="right" vertical="center"/>
      <protection locked="0"/>
    </xf>
    <xf numFmtId="214" fontId="45" fillId="0" borderId="39" xfId="944" applyNumberFormat="1" applyFont="1" applyFill="1" applyBorder="1" applyAlignment="1">
      <alignment vertical="center"/>
    </xf>
    <xf numFmtId="0" fontId="50" fillId="36" borderId="40" xfId="922" applyFont="1" applyFill="1" applyBorder="1" applyAlignment="1" applyProtection="1">
      <alignment horizontal="center" vertical="center" wrapText="1"/>
      <protection locked="0"/>
    </xf>
    <xf numFmtId="0" fontId="50" fillId="36" borderId="41" xfId="922" applyFont="1" applyFill="1" applyBorder="1" applyAlignment="1" applyProtection="1">
      <alignment horizontal="center" vertical="center" wrapText="1"/>
      <protection locked="0"/>
    </xf>
    <xf numFmtId="0" fontId="50" fillId="36" borderId="41" xfId="922" applyFont="1" applyFill="1" applyBorder="1" applyAlignment="1" applyProtection="1">
      <alignment horizontal="left" vertical="center" wrapText="1"/>
      <protection locked="0"/>
    </xf>
    <xf numFmtId="0" fontId="50" fillId="0" borderId="42" xfId="955" applyFont="1" applyFill="1" applyBorder="1" applyAlignment="1">
      <alignment vertical="center" wrapText="1"/>
    </xf>
    <xf numFmtId="0" fontId="45" fillId="36" borderId="0" xfId="1084" applyFont="1" applyFill="1" applyAlignment="1">
      <alignment horizontal="center" vertical="center"/>
    </xf>
    <xf numFmtId="0" fontId="50" fillId="36" borderId="0" xfId="1084" applyFont="1" applyFill="1" applyAlignment="1">
      <alignment vertical="center"/>
    </xf>
    <xf numFmtId="0" fontId="53" fillId="36" borderId="0" xfId="1084" applyFont="1" applyFill="1" applyBorder="1" applyAlignment="1">
      <alignment vertical="center" wrapText="1"/>
    </xf>
    <xf numFmtId="1" fontId="50" fillId="36" borderId="0" xfId="1056" applyNumberFormat="1" applyFont="1" applyFill="1" applyAlignment="1">
      <alignment horizontal="centerContinuous" vertical="center" wrapText="1"/>
    </xf>
    <xf numFmtId="0" fontId="45" fillId="36" borderId="0" xfId="1084" applyFont="1" applyFill="1" applyBorder="1" applyAlignment="1">
      <alignment horizontal="center" vertical="center"/>
    </xf>
    <xf numFmtId="0" fontId="50" fillId="36" borderId="0" xfId="1056" applyFont="1" applyFill="1" applyAlignment="1">
      <alignment horizontal="centerContinuous" vertical="center"/>
    </xf>
    <xf numFmtId="0" fontId="50" fillId="36" borderId="0" xfId="922" applyFont="1" applyFill="1" applyAlignment="1" applyProtection="1">
      <alignment horizontal="centerContinuous" vertical="center" wrapText="1"/>
      <protection hidden="1"/>
    </xf>
    <xf numFmtId="0" fontId="45" fillId="36" borderId="0" xfId="922" applyFont="1" applyFill="1" applyAlignment="1" applyProtection="1">
      <alignment horizontal="centerContinuous" vertical="center"/>
      <protection hidden="1"/>
    </xf>
    <xf numFmtId="0" fontId="45" fillId="36" borderId="0" xfId="922" applyFont="1" applyFill="1" applyBorder="1" applyAlignment="1" applyProtection="1">
      <alignment horizontal="centerContinuous" vertical="center"/>
      <protection hidden="1"/>
    </xf>
    <xf numFmtId="0" fontId="45" fillId="36" borderId="0" xfId="944" applyFont="1" applyFill="1" applyBorder="1" applyAlignment="1">
      <alignment horizontal="right" vertical="center"/>
    </xf>
    <xf numFmtId="214" fontId="45" fillId="36" borderId="0" xfId="944" applyNumberFormat="1" applyFont="1" applyFill="1" applyBorder="1" applyAlignment="1">
      <alignment horizontal="center" vertical="center" wrapText="1"/>
    </xf>
    <xf numFmtId="214" fontId="45" fillId="36" borderId="0" xfId="944" applyNumberFormat="1" applyFont="1" applyFill="1" applyBorder="1" applyAlignment="1">
      <alignment vertical="center"/>
    </xf>
    <xf numFmtId="216" fontId="50" fillId="37" borderId="43" xfId="702" applyNumberFormat="1" applyFont="1" applyFill="1" applyBorder="1" applyAlignment="1" applyProtection="1">
      <alignment vertical="center" wrapText="1"/>
      <protection locked="0"/>
    </xf>
    <xf numFmtId="214" fontId="72" fillId="36" borderId="0" xfId="944" applyNumberFormat="1" applyFont="1" applyFill="1" applyBorder="1" applyAlignment="1">
      <alignment vertical="center"/>
    </xf>
    <xf numFmtId="0" fontId="45" fillId="36" borderId="26" xfId="922" applyFont="1" applyFill="1" applyBorder="1" applyAlignment="1" applyProtection="1">
      <alignment horizontal="right" vertical="center" wrapText="1"/>
      <protection locked="0"/>
    </xf>
    <xf numFmtId="42" fontId="45" fillId="36" borderId="26" xfId="796" applyFont="1" applyFill="1" applyBorder="1" applyAlignment="1" applyProtection="1">
      <alignment horizontal="right" vertical="center"/>
      <protection locked="0"/>
    </xf>
    <xf numFmtId="0" fontId="45" fillId="36" borderId="13" xfId="922" applyFont="1" applyFill="1" applyBorder="1" applyAlignment="1" applyProtection="1">
      <alignment horizontal="right" vertical="center" wrapText="1"/>
      <protection locked="0"/>
    </xf>
    <xf numFmtId="42" fontId="45" fillId="36" borderId="13" xfId="796" applyFont="1" applyFill="1" applyBorder="1" applyAlignment="1" applyProtection="1">
      <alignment horizontal="right" vertical="center"/>
      <protection locked="0"/>
    </xf>
    <xf numFmtId="0" fontId="45" fillId="36" borderId="44" xfId="922" applyFont="1" applyFill="1" applyBorder="1" applyAlignment="1" applyProtection="1">
      <alignment horizontal="center" vertical="center" wrapText="1"/>
      <protection locked="0"/>
    </xf>
    <xf numFmtId="0" fontId="45" fillId="36" borderId="16" xfId="922" applyFont="1" applyFill="1" applyBorder="1" applyAlignment="1" applyProtection="1">
      <alignment horizontal="left" vertical="center" wrapText="1"/>
      <protection locked="0"/>
    </xf>
    <xf numFmtId="0" fontId="45" fillId="36" borderId="16" xfId="922" applyFont="1" applyFill="1" applyBorder="1" applyAlignment="1" applyProtection="1">
      <alignment horizontal="right" vertical="center" wrapText="1"/>
      <protection locked="0"/>
    </xf>
    <xf numFmtId="42" fontId="45" fillId="36" borderId="16" xfId="796" applyFont="1" applyFill="1" applyBorder="1" applyAlignment="1" applyProtection="1">
      <alignment horizontal="right" vertical="center"/>
      <protection locked="0"/>
    </xf>
    <xf numFmtId="0" fontId="45" fillId="36" borderId="26" xfId="944" applyFont="1" applyFill="1" applyBorder="1" applyAlignment="1">
      <alignment horizontal="right" vertical="center"/>
    </xf>
    <xf numFmtId="0" fontId="45" fillId="36" borderId="26" xfId="944" applyFont="1" applyFill="1" applyBorder="1" applyAlignment="1">
      <alignment horizontal="left" vertical="center"/>
    </xf>
    <xf numFmtId="0" fontId="45" fillId="36" borderId="13" xfId="944" applyFont="1" applyFill="1" applyBorder="1" applyAlignment="1">
      <alignment horizontal="right"/>
    </xf>
    <xf numFmtId="0" fontId="45" fillId="36" borderId="13" xfId="944" applyFont="1" applyFill="1" applyBorder="1" applyAlignment="1">
      <alignment horizontal="left" vertical="center"/>
    </xf>
    <xf numFmtId="214" fontId="73" fillId="36" borderId="0" xfId="944" applyNumberFormat="1" applyFont="1" applyFill="1" applyBorder="1" applyAlignment="1">
      <alignment vertical="center"/>
    </xf>
    <xf numFmtId="0" fontId="45" fillId="36" borderId="13" xfId="944" applyFont="1" applyFill="1" applyBorder="1" applyAlignment="1">
      <alignment horizontal="right" vertical="center"/>
    </xf>
    <xf numFmtId="0" fontId="45" fillId="36" borderId="26" xfId="944" applyFont="1" applyFill="1" applyBorder="1" applyAlignment="1">
      <alignment horizontal="right"/>
    </xf>
    <xf numFmtId="3" fontId="45" fillId="36" borderId="45" xfId="922" applyNumberFormat="1" applyFont="1" applyFill="1" applyBorder="1" applyAlignment="1" applyProtection="1">
      <alignment horizontal="right" vertical="center"/>
      <protection locked="0"/>
    </xf>
    <xf numFmtId="42" fontId="45" fillId="36" borderId="46" xfId="796" applyFont="1" applyFill="1" applyBorder="1" applyAlignment="1" applyProtection="1">
      <alignment horizontal="right" vertical="center"/>
      <protection locked="0"/>
    </xf>
    <xf numFmtId="0" fontId="73" fillId="36" borderId="0" xfId="968" applyFont="1" applyFill="1"/>
    <xf numFmtId="0" fontId="45" fillId="36" borderId="13" xfId="944" applyFont="1" applyFill="1" applyBorder="1"/>
    <xf numFmtId="0" fontId="45" fillId="0" borderId="13" xfId="944" applyFont="1" applyFill="1" applyBorder="1" applyAlignment="1">
      <alignment horizontal="left" vertical="center"/>
    </xf>
    <xf numFmtId="0" fontId="45" fillId="0" borderId="13" xfId="944" applyFont="1" applyFill="1" applyBorder="1"/>
    <xf numFmtId="0" fontId="72" fillId="36" borderId="0" xfId="1084" applyFont="1" applyFill="1"/>
    <xf numFmtId="0" fontId="73" fillId="36" borderId="13" xfId="944" applyFont="1" applyFill="1" applyBorder="1" applyAlignment="1">
      <alignment horizontal="left" vertical="center"/>
    </xf>
    <xf numFmtId="0" fontId="72" fillId="36" borderId="0" xfId="944" applyFont="1" applyFill="1" applyAlignment="1">
      <alignment vertical="center"/>
    </xf>
    <xf numFmtId="0" fontId="45" fillId="0" borderId="13" xfId="944" applyFont="1" applyFill="1" applyBorder="1" applyAlignment="1">
      <alignment horizontal="right"/>
    </xf>
    <xf numFmtId="216" fontId="50" fillId="37" borderId="47" xfId="702" applyNumberFormat="1" applyFont="1" applyFill="1" applyBorder="1" applyAlignment="1" applyProtection="1">
      <alignment vertical="center" wrapText="1"/>
      <protection locked="0"/>
    </xf>
    <xf numFmtId="214" fontId="45" fillId="0" borderId="48" xfId="944" applyNumberFormat="1" applyFont="1" applyFill="1" applyBorder="1" applyAlignment="1">
      <alignment vertical="center"/>
    </xf>
    <xf numFmtId="214" fontId="45" fillId="0" borderId="49" xfId="944" applyNumberFormat="1" applyFont="1" applyFill="1" applyBorder="1" applyAlignment="1">
      <alignment vertical="center"/>
    </xf>
    <xf numFmtId="214" fontId="72" fillId="36" borderId="0" xfId="944" applyNumberFormat="1" applyFont="1" applyFill="1" applyAlignment="1">
      <alignment vertical="center"/>
    </xf>
    <xf numFmtId="214" fontId="45" fillId="0" borderId="33" xfId="944" applyNumberFormat="1" applyFont="1" applyFill="1" applyBorder="1" applyAlignment="1">
      <alignment vertical="center"/>
    </xf>
    <xf numFmtId="42" fontId="45" fillId="36" borderId="39" xfId="796" applyFont="1" applyFill="1" applyBorder="1" applyAlignment="1" applyProtection="1">
      <alignment horizontal="right" vertical="center"/>
      <protection locked="0"/>
    </xf>
    <xf numFmtId="42" fontId="45" fillId="36" borderId="30" xfId="796" applyFont="1" applyFill="1" applyBorder="1" applyAlignment="1" applyProtection="1">
      <alignment horizontal="right" vertical="center"/>
      <protection locked="0"/>
    </xf>
    <xf numFmtId="4" fontId="50" fillId="37" borderId="50" xfId="800" applyNumberFormat="1" applyFont="1" applyFill="1" applyBorder="1" applyProtection="1">
      <protection locked="0"/>
    </xf>
    <xf numFmtId="4" fontId="74" fillId="36" borderId="12" xfId="922" applyNumberFormat="1" applyFont="1" applyFill="1" applyBorder="1" applyAlignment="1" applyProtection="1">
      <alignment vertical="center"/>
      <protection locked="0"/>
    </xf>
    <xf numFmtId="4" fontId="73" fillId="36" borderId="49" xfId="800" applyNumberFormat="1" applyFont="1" applyFill="1" applyBorder="1" applyProtection="1">
      <protection locked="0"/>
    </xf>
    <xf numFmtId="4" fontId="45" fillId="36" borderId="49" xfId="800" applyNumberFormat="1" applyFont="1" applyFill="1" applyBorder="1" applyProtection="1">
      <protection locked="0"/>
    </xf>
    <xf numFmtId="4" fontId="50" fillId="37" borderId="49" xfId="800" applyNumberFormat="1" applyFont="1" applyFill="1" applyBorder="1" applyProtection="1">
      <protection locked="0"/>
    </xf>
    <xf numFmtId="0" fontId="45" fillId="36" borderId="0" xfId="944" applyFont="1" applyFill="1" applyAlignment="1">
      <alignment vertical="center"/>
    </xf>
    <xf numFmtId="3" fontId="50" fillId="36" borderId="41" xfId="922" applyNumberFormat="1" applyFont="1" applyFill="1" applyBorder="1" applyAlignment="1" applyProtection="1">
      <alignment horizontal="right" vertical="center"/>
      <protection locked="0"/>
    </xf>
    <xf numFmtId="4" fontId="50" fillId="36" borderId="51" xfId="800" applyNumberFormat="1" applyFont="1" applyFill="1" applyBorder="1" applyAlignment="1" applyProtection="1">
      <alignment vertical="center"/>
      <protection locked="0"/>
    </xf>
    <xf numFmtId="214" fontId="45" fillId="36" borderId="0" xfId="1082" applyNumberFormat="1" applyFont="1" applyFill="1" applyBorder="1" applyAlignment="1">
      <alignment horizontal="right"/>
    </xf>
    <xf numFmtId="4" fontId="45" fillId="36" borderId="33" xfId="800" applyNumberFormat="1" applyFont="1" applyFill="1" applyBorder="1" applyProtection="1">
      <protection locked="0"/>
    </xf>
    <xf numFmtId="4" fontId="50" fillId="37" borderId="33" xfId="800" applyNumberFormat="1" applyFont="1" applyFill="1" applyBorder="1" applyProtection="1">
      <protection locked="0"/>
    </xf>
    <xf numFmtId="0" fontId="50" fillId="0" borderId="52" xfId="955" applyFont="1" applyFill="1" applyBorder="1" applyAlignment="1">
      <alignment vertical="center" wrapText="1"/>
    </xf>
    <xf numFmtId="217" fontId="50" fillId="36" borderId="50" xfId="793" applyNumberFormat="1" applyFont="1" applyFill="1" applyBorder="1" applyAlignment="1">
      <alignment horizontal="center" vertical="center"/>
    </xf>
    <xf numFmtId="217" fontId="50" fillId="36" borderId="13" xfId="793" applyNumberFormat="1" applyFont="1" applyFill="1" applyBorder="1" applyAlignment="1">
      <alignment horizontal="center" vertical="center"/>
    </xf>
    <xf numFmtId="9" fontId="45" fillId="36" borderId="49" xfId="1118" applyFont="1" applyFill="1" applyBorder="1" applyAlignment="1">
      <alignment horizontal="center" vertical="center"/>
    </xf>
    <xf numFmtId="213" fontId="45" fillId="36" borderId="0" xfId="944" applyNumberFormat="1" applyFont="1" applyFill="1" applyAlignment="1">
      <alignment vertical="center"/>
    </xf>
    <xf numFmtId="0" fontId="6" fillId="0" borderId="0" xfId="0" applyFont="1" applyBorder="1" applyAlignment="1">
      <alignment horizontal="center" vertical="center"/>
    </xf>
    <xf numFmtId="0" fontId="4" fillId="36" borderId="0" xfId="922" applyFont="1" applyFill="1" applyBorder="1"/>
    <xf numFmtId="0" fontId="70" fillId="0" borderId="53" xfId="0" applyFont="1" applyFill="1" applyBorder="1" applyAlignment="1">
      <alignment horizontal="left" vertical="center"/>
    </xf>
    <xf numFmtId="0" fontId="70" fillId="0" borderId="53" xfId="0" applyFont="1" applyFill="1" applyBorder="1" applyAlignment="1">
      <alignment horizontal="center" vertical="center"/>
    </xf>
    <xf numFmtId="0" fontId="70" fillId="0" borderId="0" xfId="0" applyFont="1" applyFill="1" applyBorder="1" applyAlignment="1">
      <alignment horizontal="center" vertical="center"/>
    </xf>
    <xf numFmtId="0" fontId="75" fillId="0" borderId="54" xfId="0" applyFont="1" applyFill="1" applyBorder="1" applyAlignment="1">
      <alignment vertical="center"/>
    </xf>
    <xf numFmtId="0" fontId="75" fillId="0" borderId="42" xfId="0" applyFont="1" applyFill="1" applyBorder="1" applyAlignment="1">
      <alignment vertical="center"/>
    </xf>
    <xf numFmtId="0" fontId="75" fillId="0" borderId="52" xfId="0" applyFont="1" applyFill="1" applyBorder="1" applyAlignment="1">
      <alignment vertical="center"/>
    </xf>
    <xf numFmtId="0" fontId="70" fillId="0" borderId="0" xfId="0" applyFont="1" applyFill="1" applyBorder="1" applyAlignment="1">
      <alignment vertical="center"/>
    </xf>
    <xf numFmtId="0" fontId="70" fillId="0" borderId="53" xfId="0" applyFont="1" applyFill="1" applyBorder="1" applyAlignment="1">
      <alignment vertical="center"/>
    </xf>
    <xf numFmtId="0" fontId="70" fillId="0" borderId="55" xfId="0" applyFont="1" applyFill="1" applyBorder="1" applyAlignment="1">
      <alignment vertical="center"/>
    </xf>
    <xf numFmtId="0" fontId="70" fillId="0" borderId="56" xfId="0" applyFont="1" applyFill="1" applyBorder="1" applyAlignment="1">
      <alignment vertical="center"/>
    </xf>
    <xf numFmtId="0" fontId="70" fillId="0" borderId="57" xfId="0" applyFont="1" applyFill="1" applyBorder="1" applyAlignment="1">
      <alignment vertical="center"/>
    </xf>
    <xf numFmtId="0" fontId="70" fillId="0" borderId="58" xfId="0" applyFont="1" applyFill="1" applyBorder="1" applyAlignment="1">
      <alignment vertical="center"/>
    </xf>
    <xf numFmtId="0" fontId="70" fillId="0" borderId="59" xfId="0" applyFont="1" applyFill="1" applyBorder="1" applyAlignment="1">
      <alignment vertical="center"/>
    </xf>
    <xf numFmtId="0" fontId="70" fillId="0" borderId="60" xfId="0" applyFont="1" applyFill="1" applyBorder="1" applyAlignment="1">
      <alignment vertical="center"/>
    </xf>
    <xf numFmtId="0" fontId="70" fillId="0" borderId="0" xfId="0" applyFont="1" applyFill="1" applyBorder="1" applyAlignment="1">
      <alignment horizontal="right" vertical="center"/>
    </xf>
    <xf numFmtId="200" fontId="70" fillId="0" borderId="0" xfId="0" applyNumberFormat="1" applyFont="1" applyFill="1" applyBorder="1" applyAlignment="1">
      <alignment horizontal="right" vertical="center"/>
    </xf>
    <xf numFmtId="4" fontId="70" fillId="0" borderId="0" xfId="0" applyNumberFormat="1" applyFont="1" applyFill="1" applyBorder="1" applyAlignment="1">
      <alignment horizontal="left" vertical="center"/>
    </xf>
    <xf numFmtId="0" fontId="6" fillId="36" borderId="0" xfId="922" applyFont="1" applyFill="1" applyBorder="1" applyAlignment="1">
      <alignment horizontal="center"/>
    </xf>
    <xf numFmtId="0" fontId="6" fillId="36" borderId="61" xfId="922" applyFont="1" applyFill="1" applyBorder="1" applyAlignment="1">
      <alignment vertical="center"/>
    </xf>
    <xf numFmtId="0" fontId="6" fillId="36" borderId="0" xfId="922" applyFont="1" applyFill="1" applyBorder="1" applyAlignment="1">
      <alignment vertical="center"/>
    </xf>
    <xf numFmtId="0" fontId="6" fillId="36" borderId="0" xfId="922" applyFont="1" applyFill="1" applyBorder="1" applyAlignment="1">
      <alignment horizontal="center" vertical="center"/>
    </xf>
    <xf numFmtId="0" fontId="4" fillId="36" borderId="0" xfId="922" applyFont="1" applyFill="1" applyBorder="1" applyAlignment="1">
      <alignment horizontal="right" vertical="center"/>
    </xf>
    <xf numFmtId="0" fontId="3" fillId="36" borderId="61" xfId="922" applyFont="1" applyFill="1" applyBorder="1" applyAlignment="1">
      <alignment vertical="center"/>
    </xf>
    <xf numFmtId="0" fontId="3" fillId="36" borderId="0" xfId="922" applyFont="1" applyFill="1" applyBorder="1" applyAlignment="1">
      <alignment vertical="center"/>
    </xf>
    <xf numFmtId="0" fontId="5" fillId="36" borderId="0" xfId="922" applyFont="1" applyFill="1" applyBorder="1"/>
    <xf numFmtId="0" fontId="3" fillId="36" borderId="0" xfId="922" applyFont="1" applyFill="1" applyBorder="1" applyAlignment="1">
      <alignment horizontal="center" vertical="center"/>
    </xf>
    <xf numFmtId="0" fontId="3" fillId="36" borderId="0" xfId="922" applyFont="1" applyFill="1" applyBorder="1" applyAlignment="1">
      <alignment horizontal="center"/>
    </xf>
    <xf numFmtId="0" fontId="3" fillId="36" borderId="61" xfId="922" applyFont="1" applyFill="1" applyBorder="1" applyAlignment="1">
      <alignment horizontal="left"/>
    </xf>
    <xf numFmtId="0" fontId="3" fillId="36" borderId="0" xfId="922" applyFont="1" applyFill="1" applyBorder="1" applyAlignment="1">
      <alignment horizontal="right"/>
    </xf>
    <xf numFmtId="0" fontId="5" fillId="36" borderId="53" xfId="922" applyFont="1" applyFill="1" applyBorder="1" applyAlignment="1"/>
    <xf numFmtId="0" fontId="5" fillId="36" borderId="62" xfId="922" applyFont="1" applyFill="1" applyBorder="1" applyAlignment="1">
      <alignment horizontal="left"/>
    </xf>
    <xf numFmtId="0" fontId="5" fillId="36" borderId="63" xfId="922" applyFont="1" applyFill="1" applyBorder="1" applyAlignment="1">
      <alignment horizontal="center"/>
    </xf>
    <xf numFmtId="0" fontId="3" fillId="36" borderId="61" xfId="922" applyFont="1" applyFill="1" applyBorder="1" applyAlignment="1" applyProtection="1">
      <alignment horizontal="left"/>
      <protection locked="0"/>
    </xf>
    <xf numFmtId="0" fontId="3" fillId="36" borderId="0" xfId="922" applyFont="1" applyFill="1" applyBorder="1" applyAlignment="1" applyProtection="1">
      <alignment horizontal="left"/>
      <protection locked="0"/>
    </xf>
    <xf numFmtId="0" fontId="5" fillId="36" borderId="53" xfId="922" applyFont="1" applyFill="1" applyBorder="1" applyAlignment="1" applyProtection="1">
      <alignment horizontal="center"/>
      <protection locked="0"/>
    </xf>
    <xf numFmtId="0" fontId="3" fillId="36" borderId="0" xfId="922" applyFont="1" applyFill="1" applyBorder="1" applyAlignment="1" applyProtection="1">
      <alignment horizontal="center"/>
      <protection locked="0"/>
    </xf>
    <xf numFmtId="0" fontId="5" fillId="36" borderId="0" xfId="922" applyFont="1" applyFill="1" applyBorder="1" applyAlignment="1" applyProtection="1">
      <protection locked="0"/>
    </xf>
    <xf numFmtId="0" fontId="3" fillId="36" borderId="61" xfId="922" applyFont="1" applyFill="1" applyBorder="1" applyProtection="1">
      <protection locked="0"/>
    </xf>
    <xf numFmtId="0" fontId="3" fillId="36" borderId="0" xfId="922" applyFont="1" applyFill="1" applyBorder="1"/>
    <xf numFmtId="0" fontId="5" fillId="36" borderId="0" xfId="922" applyFont="1" applyFill="1" applyBorder="1" applyAlignment="1" applyProtection="1">
      <alignment horizontal="left"/>
      <protection locked="0"/>
    </xf>
    <xf numFmtId="0" fontId="5" fillId="36" borderId="0" xfId="922" applyFont="1" applyFill="1" applyBorder="1" applyAlignment="1">
      <alignment horizontal="left"/>
    </xf>
    <xf numFmtId="0" fontId="5" fillId="36" borderId="53" xfId="922" applyFont="1" applyFill="1" applyBorder="1" applyAlignment="1">
      <alignment horizontal="center"/>
    </xf>
    <xf numFmtId="0" fontId="5" fillId="36" borderId="64" xfId="922" applyFont="1" applyFill="1" applyBorder="1" applyAlignment="1">
      <alignment horizontal="center"/>
    </xf>
    <xf numFmtId="0" fontId="76" fillId="0" borderId="0" xfId="0" applyFont="1" applyFill="1" applyBorder="1" applyAlignment="1">
      <alignment horizontal="left" vertical="center"/>
    </xf>
    <xf numFmtId="185" fontId="5" fillId="36" borderId="53" xfId="922" applyNumberFormat="1" applyFont="1" applyFill="1" applyBorder="1" applyAlignment="1">
      <alignment horizontal="center"/>
    </xf>
    <xf numFmtId="0" fontId="70" fillId="0" borderId="30" xfId="0" applyFont="1" applyFill="1" applyBorder="1" applyAlignment="1">
      <alignment horizontal="center" vertical="center"/>
    </xf>
    <xf numFmtId="0" fontId="77" fillId="38" borderId="38" xfId="0" applyFont="1" applyFill="1" applyBorder="1" applyAlignment="1">
      <alignment horizontal="center" vertical="center" wrapText="1"/>
    </xf>
    <xf numFmtId="0" fontId="77" fillId="38" borderId="48" xfId="0" applyFont="1" applyFill="1" applyBorder="1" applyAlignment="1">
      <alignment horizontal="center" vertical="center" wrapText="1"/>
    </xf>
    <xf numFmtId="0" fontId="3" fillId="38" borderId="65" xfId="0" quotePrefix="1" applyFont="1" applyFill="1" applyBorder="1" applyAlignment="1">
      <alignment horizontal="center" vertical="center"/>
    </xf>
    <xf numFmtId="0" fontId="3" fillId="38" borderId="39" xfId="0" applyFont="1" applyFill="1" applyBorder="1" applyAlignment="1">
      <alignment horizontal="center" vertical="center"/>
    </xf>
    <xf numFmtId="0" fontId="55" fillId="38" borderId="65" xfId="0" applyFont="1" applyFill="1" applyBorder="1" applyAlignment="1">
      <alignment horizontal="center" vertical="center" wrapText="1"/>
    </xf>
    <xf numFmtId="0" fontId="3" fillId="38" borderId="52" xfId="0" applyFont="1" applyFill="1" applyBorder="1" applyAlignment="1">
      <alignment horizontal="center" vertical="center"/>
    </xf>
    <xf numFmtId="0" fontId="3" fillId="38" borderId="39" xfId="0" applyFont="1" applyFill="1" applyBorder="1" applyAlignment="1">
      <alignment vertical="center"/>
    </xf>
    <xf numFmtId="0" fontId="3" fillId="38" borderId="66" xfId="0" applyFont="1" applyFill="1" applyBorder="1" applyAlignment="1">
      <alignment horizontal="center" vertical="center"/>
    </xf>
    <xf numFmtId="0" fontId="3" fillId="38" borderId="67" xfId="0" applyFont="1" applyFill="1" applyBorder="1" applyAlignment="1">
      <alignment horizontal="center" vertical="center"/>
    </xf>
    <xf numFmtId="0" fontId="75" fillId="0" borderId="0" xfId="0" applyFont="1" applyFill="1" applyBorder="1" applyAlignment="1">
      <alignment horizontal="center" vertical="center"/>
    </xf>
    <xf numFmtId="0" fontId="78" fillId="38" borderId="39" xfId="0" applyFont="1" applyFill="1" applyBorder="1" applyAlignment="1">
      <alignment horizontal="center" vertical="center" wrapText="1"/>
    </xf>
    <xf numFmtId="0" fontId="4" fillId="36" borderId="67" xfId="922" applyFont="1" applyFill="1" applyBorder="1" applyAlignment="1">
      <alignment horizontal="center" vertical="center"/>
    </xf>
    <xf numFmtId="0" fontId="4" fillId="36" borderId="39" xfId="922" applyFont="1" applyFill="1" applyBorder="1" applyAlignment="1">
      <alignment horizontal="center" vertical="center"/>
    </xf>
    <xf numFmtId="0" fontId="4" fillId="36" borderId="48" xfId="922" applyFont="1" applyFill="1" applyBorder="1" applyAlignment="1">
      <alignment horizontal="center" vertical="center"/>
    </xf>
    <xf numFmtId="0" fontId="0" fillId="0" borderId="68" xfId="0" applyFill="1" applyBorder="1" applyAlignment="1">
      <alignment vertical="center"/>
    </xf>
    <xf numFmtId="0" fontId="0" fillId="0" borderId="67" xfId="0" applyFill="1" applyBorder="1" applyAlignment="1">
      <alignment vertical="center"/>
    </xf>
    <xf numFmtId="0" fontId="6" fillId="0" borderId="61" xfId="0" applyFont="1" applyBorder="1" applyAlignment="1">
      <alignment vertical="center"/>
    </xf>
    <xf numFmtId="0" fontId="6" fillId="0" borderId="61" xfId="0" applyFont="1" applyBorder="1" applyAlignment="1">
      <alignment horizontal="center" vertical="center"/>
    </xf>
    <xf numFmtId="0" fontId="6" fillId="0" borderId="69" xfId="0" applyFont="1" applyBorder="1" applyAlignment="1">
      <alignment horizontal="center" vertical="center"/>
    </xf>
    <xf numFmtId="0" fontId="6" fillId="36" borderId="69" xfId="922" applyFont="1" applyFill="1" applyBorder="1" applyAlignment="1">
      <alignment horizontal="center" vertical="center"/>
    </xf>
    <xf numFmtId="0" fontId="3" fillId="36" borderId="69" xfId="922" applyFont="1" applyFill="1" applyBorder="1" applyAlignment="1">
      <alignment horizontal="center" vertical="center"/>
    </xf>
    <xf numFmtId="0" fontId="5" fillId="36" borderId="70" xfId="922" applyFont="1" applyFill="1" applyBorder="1" applyAlignment="1">
      <alignment horizontal="center"/>
    </xf>
    <xf numFmtId="0" fontId="3" fillId="0" borderId="61" xfId="0" quotePrefix="1" applyFont="1" applyBorder="1" applyAlignment="1">
      <alignment horizontal="center" vertical="center" wrapText="1"/>
    </xf>
    <xf numFmtId="0" fontId="3" fillId="0" borderId="0" xfId="0" quotePrefix="1" applyFont="1" applyBorder="1" applyAlignment="1">
      <alignment horizontal="center" vertical="center" wrapText="1"/>
    </xf>
    <xf numFmtId="0" fontId="3" fillId="0" borderId="0" xfId="0" applyFont="1" applyBorder="1" applyAlignment="1">
      <alignment horizontal="center" vertical="center" wrapText="1"/>
    </xf>
    <xf numFmtId="0" fontId="3" fillId="0" borderId="69" xfId="0" applyFont="1" applyBorder="1" applyAlignment="1">
      <alignment horizontal="center" vertical="center" wrapText="1"/>
    </xf>
    <xf numFmtId="0" fontId="5" fillId="36" borderId="69" xfId="922" applyFont="1" applyFill="1" applyBorder="1" applyAlignment="1" applyProtection="1">
      <protection locked="0"/>
    </xf>
    <xf numFmtId="0" fontId="5" fillId="36" borderId="69" xfId="922" applyFont="1" applyFill="1" applyBorder="1" applyAlignment="1" applyProtection="1">
      <alignment horizontal="left"/>
      <protection locked="0"/>
    </xf>
    <xf numFmtId="0" fontId="5" fillId="36" borderId="69" xfId="922" applyFont="1" applyFill="1" applyBorder="1" applyAlignment="1">
      <alignment horizontal="left"/>
    </xf>
    <xf numFmtId="0" fontId="70" fillId="0" borderId="61" xfId="0" applyFont="1" applyFill="1" applyBorder="1" applyAlignment="1">
      <alignment horizontal="left" vertical="center"/>
    </xf>
    <xf numFmtId="0" fontId="70" fillId="0" borderId="69" xfId="0" applyFont="1" applyFill="1" applyBorder="1" applyAlignment="1">
      <alignment horizontal="left" vertical="center"/>
    </xf>
    <xf numFmtId="0" fontId="75" fillId="0" borderId="61" xfId="0" applyFont="1" applyFill="1" applyBorder="1" applyAlignment="1">
      <alignment horizontal="center" vertical="center"/>
    </xf>
    <xf numFmtId="0" fontId="75" fillId="0" borderId="69" xfId="0" applyFont="1" applyFill="1" applyBorder="1" applyAlignment="1">
      <alignment horizontal="center" vertical="center"/>
    </xf>
    <xf numFmtId="0" fontId="5" fillId="0" borderId="69" xfId="0" applyFont="1" applyBorder="1" applyAlignment="1">
      <alignment vertical="center"/>
    </xf>
    <xf numFmtId="4" fontId="5" fillId="0" borderId="13" xfId="0" applyNumberFormat="1" applyFont="1" applyBorder="1" applyAlignment="1">
      <alignment horizontal="center" vertical="center"/>
    </xf>
    <xf numFmtId="4" fontId="5" fillId="0" borderId="13" xfId="0" applyNumberFormat="1" applyFont="1" applyBorder="1" applyAlignment="1">
      <alignment vertical="center"/>
    </xf>
    <xf numFmtId="43" fontId="5" fillId="0" borderId="13" xfId="698" applyNumberFormat="1" applyFont="1" applyBorder="1" applyAlignment="1">
      <alignment vertical="center"/>
    </xf>
    <xf numFmtId="4" fontId="5" fillId="0" borderId="14" xfId="0" applyNumberFormat="1" applyFont="1" applyBorder="1" applyAlignment="1">
      <alignment vertical="center"/>
    </xf>
    <xf numFmtId="0" fontId="5" fillId="0" borderId="61" xfId="0" applyFont="1" applyBorder="1" applyAlignment="1">
      <alignment vertical="center"/>
    </xf>
    <xf numFmtId="3" fontId="5" fillId="0" borderId="13" xfId="0" applyNumberFormat="1" applyFont="1" applyBorder="1" applyAlignment="1">
      <alignment horizontal="center" vertical="center"/>
    </xf>
    <xf numFmtId="174" fontId="5" fillId="0" borderId="13" xfId="0" applyNumberFormat="1" applyFont="1" applyBorder="1" applyAlignment="1">
      <alignment vertical="center"/>
    </xf>
    <xf numFmtId="174" fontId="5" fillId="0" borderId="16" xfId="0" applyNumberFormat="1" applyFont="1" applyBorder="1" applyAlignment="1">
      <alignment vertical="center"/>
    </xf>
    <xf numFmtId="0" fontId="6" fillId="0" borderId="62" xfId="0" applyFont="1" applyBorder="1" applyAlignment="1">
      <alignment vertical="center"/>
    </xf>
    <xf numFmtId="0" fontId="6" fillId="0" borderId="63" xfId="0" applyFont="1" applyBorder="1" applyAlignment="1">
      <alignment vertical="center"/>
    </xf>
    <xf numFmtId="0" fontId="5" fillId="0" borderId="63" xfId="0" applyFont="1" applyBorder="1" applyAlignment="1">
      <alignment vertical="center"/>
    </xf>
    <xf numFmtId="174" fontId="5" fillId="0" borderId="13" xfId="0" applyNumberFormat="1" applyFont="1" applyBorder="1" applyAlignment="1">
      <alignment horizontal="center" vertical="center"/>
    </xf>
    <xf numFmtId="175" fontId="5" fillId="0" borderId="13" xfId="0" applyNumberFormat="1" applyFont="1" applyBorder="1" applyAlignment="1">
      <alignment horizontal="center" vertical="center"/>
    </xf>
    <xf numFmtId="0" fontId="5" fillId="0" borderId="13" xfId="0" applyFont="1" applyBorder="1" applyAlignment="1">
      <alignment horizontal="center" vertical="center"/>
    </xf>
    <xf numFmtId="175" fontId="5" fillId="0" borderId="30" xfId="0" applyNumberFormat="1" applyFont="1" applyBorder="1" applyAlignment="1">
      <alignment horizontal="center" vertical="center"/>
    </xf>
    <xf numFmtId="4" fontId="5" fillId="0" borderId="30" xfId="0" applyNumberFormat="1" applyFont="1" applyBorder="1" applyAlignment="1">
      <alignment horizontal="center" vertical="center"/>
    </xf>
    <xf numFmtId="176" fontId="5" fillId="0" borderId="13" xfId="911" applyNumberFormat="1" applyFont="1" applyBorder="1" applyAlignment="1">
      <alignment vertical="center"/>
    </xf>
    <xf numFmtId="9" fontId="5" fillId="0" borderId="13" xfId="1110" applyNumberFormat="1" applyFont="1" applyBorder="1" applyAlignment="1">
      <alignment horizontal="center" vertical="center"/>
    </xf>
    <xf numFmtId="0" fontId="5" fillId="0" borderId="30" xfId="0" applyFont="1" applyBorder="1" applyAlignment="1">
      <alignment horizontal="center" vertical="center"/>
    </xf>
    <xf numFmtId="176" fontId="5" fillId="0" borderId="30" xfId="911" applyNumberFormat="1" applyFont="1" applyBorder="1" applyAlignment="1">
      <alignment vertical="center"/>
    </xf>
    <xf numFmtId="9" fontId="5" fillId="0" borderId="30" xfId="1110" applyNumberFormat="1" applyFont="1" applyBorder="1" applyAlignment="1">
      <alignment horizontal="center" vertical="center"/>
    </xf>
    <xf numFmtId="10" fontId="5" fillId="0" borderId="12" xfId="0" applyNumberFormat="1" applyFont="1" applyBorder="1" applyAlignment="1">
      <alignment horizontal="center" vertical="center"/>
    </xf>
    <xf numFmtId="4" fontId="5" fillId="0" borderId="56" xfId="0" applyNumberFormat="1" applyFont="1" applyBorder="1" applyAlignment="1">
      <alignment vertical="center"/>
    </xf>
    <xf numFmtId="10" fontId="5" fillId="0" borderId="71" xfId="0" applyNumberFormat="1" applyFont="1" applyBorder="1" applyAlignment="1">
      <alignment horizontal="center" vertical="center"/>
    </xf>
    <xf numFmtId="4" fontId="5" fillId="0" borderId="63" xfId="0" applyNumberFormat="1" applyFont="1" applyBorder="1" applyAlignment="1">
      <alignment vertical="center"/>
    </xf>
    <xf numFmtId="0" fontId="4" fillId="0" borderId="61" xfId="0" applyFont="1" applyBorder="1" applyAlignment="1">
      <alignment vertical="center"/>
    </xf>
    <xf numFmtId="0" fontId="70" fillId="0" borderId="61" xfId="0" applyFont="1" applyFill="1" applyBorder="1" applyAlignment="1">
      <alignment vertical="center"/>
    </xf>
    <xf numFmtId="0" fontId="70" fillId="0" borderId="69" xfId="0" applyFont="1" applyFill="1" applyBorder="1" applyAlignment="1">
      <alignment vertical="center"/>
    </xf>
    <xf numFmtId="0" fontId="79" fillId="0" borderId="61" xfId="0" applyFont="1" applyFill="1" applyBorder="1" applyAlignment="1">
      <alignment horizontal="left" vertical="center"/>
    </xf>
    <xf numFmtId="0" fontId="79" fillId="0" borderId="0" xfId="0" applyFont="1" applyFill="1" applyBorder="1" applyAlignment="1">
      <alignment horizontal="left" vertical="center"/>
    </xf>
    <xf numFmtId="0" fontId="79" fillId="0" borderId="0" xfId="0" applyFont="1" applyFill="1" applyBorder="1" applyAlignment="1">
      <alignment horizontal="center" vertical="center"/>
    </xf>
    <xf numFmtId="0" fontId="79" fillId="0" borderId="69" xfId="0" applyFont="1" applyFill="1" applyBorder="1" applyAlignment="1">
      <alignment horizontal="left" vertical="center"/>
    </xf>
    <xf numFmtId="0" fontId="79" fillId="0" borderId="62" xfId="0" applyFont="1" applyFill="1" applyBorder="1" applyAlignment="1">
      <alignment horizontal="left" vertical="center"/>
    </xf>
    <xf numFmtId="0" fontId="79" fillId="0" borderId="63" xfId="0" applyFont="1" applyFill="1" applyBorder="1" applyAlignment="1">
      <alignment horizontal="left" vertical="center"/>
    </xf>
    <xf numFmtId="0" fontId="79" fillId="0" borderId="63" xfId="0" applyFont="1" applyFill="1" applyBorder="1" applyAlignment="1">
      <alignment horizontal="center" vertical="center"/>
    </xf>
    <xf numFmtId="0" fontId="79" fillId="0" borderId="70" xfId="0" applyFont="1" applyFill="1" applyBorder="1" applyAlignment="1">
      <alignment horizontal="left" vertical="center"/>
    </xf>
    <xf numFmtId="185" fontId="54" fillId="36" borderId="0" xfId="922" applyNumberFormat="1" applyFont="1" applyFill="1" applyBorder="1" applyAlignment="1">
      <alignment horizontal="center"/>
    </xf>
    <xf numFmtId="185" fontId="54" fillId="36" borderId="69" xfId="922" applyNumberFormat="1" applyFont="1" applyFill="1" applyBorder="1" applyAlignment="1">
      <alignment horizontal="center"/>
    </xf>
    <xf numFmtId="1" fontId="54" fillId="36" borderId="72" xfId="922" applyNumberFormat="1" applyFont="1" applyFill="1" applyBorder="1" applyAlignment="1">
      <alignment horizontal="center" vertical="center"/>
    </xf>
    <xf numFmtId="1" fontId="54" fillId="36" borderId="73" xfId="922" applyNumberFormat="1" applyFont="1" applyFill="1" applyBorder="1" applyAlignment="1">
      <alignment horizontal="center" vertical="center"/>
    </xf>
    <xf numFmtId="1" fontId="5" fillId="36" borderId="53" xfId="922" applyNumberFormat="1" applyFont="1" applyFill="1" applyBorder="1" applyAlignment="1">
      <alignment horizontal="center"/>
    </xf>
    <xf numFmtId="1" fontId="5" fillId="36" borderId="64" xfId="922" applyNumberFormat="1" applyFont="1" applyFill="1" applyBorder="1" applyAlignment="1">
      <alignment horizontal="center"/>
    </xf>
    <xf numFmtId="0" fontId="0" fillId="0" borderId="69" xfId="0" applyFill="1" applyBorder="1" applyAlignment="1">
      <alignment horizontal="left" vertical="center"/>
    </xf>
    <xf numFmtId="0" fontId="5" fillId="0" borderId="70" xfId="0" applyFont="1" applyBorder="1" applyAlignment="1">
      <alignment vertical="center"/>
    </xf>
    <xf numFmtId="0" fontId="70" fillId="0" borderId="32" xfId="0" applyFont="1" applyFill="1" applyBorder="1" applyAlignment="1">
      <alignment horizontal="center" vertical="center"/>
    </xf>
    <xf numFmtId="0" fontId="0" fillId="0" borderId="61" xfId="0" applyFill="1" applyBorder="1" applyAlignment="1">
      <alignment horizontal="left" vertical="center"/>
    </xf>
    <xf numFmtId="43" fontId="5" fillId="0" borderId="13" xfId="698" applyNumberFormat="1" applyFont="1" applyBorder="1" applyAlignment="1">
      <alignment horizontal="center" vertical="center"/>
    </xf>
    <xf numFmtId="43" fontId="5" fillId="0" borderId="13" xfId="0" applyNumberFormat="1" applyFont="1" applyBorder="1" applyAlignment="1">
      <alignment horizontal="center" vertical="center"/>
    </xf>
    <xf numFmtId="201" fontId="5" fillId="0" borderId="13" xfId="0" applyNumberFormat="1" applyFont="1" applyBorder="1" applyAlignment="1">
      <alignment vertical="center"/>
    </xf>
    <xf numFmtId="202" fontId="70" fillId="0" borderId="14" xfId="909" applyNumberFormat="1" applyFont="1" applyFill="1" applyBorder="1" applyAlignment="1">
      <alignment horizontal="center"/>
    </xf>
    <xf numFmtId="202" fontId="70" fillId="0" borderId="14" xfId="909" applyNumberFormat="1" applyFont="1" applyFill="1" applyBorder="1" applyAlignment="1">
      <alignment horizontal="center"/>
    </xf>
    <xf numFmtId="165" fontId="70" fillId="0" borderId="14" xfId="798" applyNumberFormat="1" applyFont="1" applyFill="1" applyBorder="1" applyAlignment="1">
      <alignment vertical="center"/>
    </xf>
    <xf numFmtId="202" fontId="70" fillId="0" borderId="14" xfId="909" applyNumberFormat="1" applyFont="1" applyFill="1" applyBorder="1" applyAlignment="1">
      <alignment horizontal="center"/>
    </xf>
    <xf numFmtId="1" fontId="70" fillId="0" borderId="30" xfId="0" applyNumberFormat="1" applyFont="1" applyFill="1" applyBorder="1" applyAlignment="1">
      <alignment horizontal="center" vertical="center"/>
    </xf>
    <xf numFmtId="0" fontId="56" fillId="0" borderId="15" xfId="940" applyFont="1" applyFill="1" applyBorder="1"/>
    <xf numFmtId="202" fontId="70" fillId="0" borderId="17" xfId="909" applyNumberFormat="1" applyFont="1" applyFill="1" applyBorder="1" applyAlignment="1">
      <alignment horizontal="center"/>
    </xf>
    <xf numFmtId="0" fontId="3" fillId="38" borderId="39" xfId="0" applyFont="1" applyFill="1" applyBorder="1" applyAlignment="1">
      <alignment horizontal="center" vertical="center" wrapText="1"/>
    </xf>
    <xf numFmtId="218" fontId="0" fillId="0" borderId="0" xfId="0" applyNumberFormat="1" applyFill="1" applyBorder="1" applyAlignment="1">
      <alignment horizontal="left" vertical="top"/>
    </xf>
    <xf numFmtId="0" fontId="4" fillId="0" borderId="12" xfId="940" applyFont="1" applyFill="1" applyBorder="1" applyAlignment="1">
      <alignment wrapText="1"/>
    </xf>
    <xf numFmtId="219" fontId="70" fillId="0" borderId="0" xfId="795" applyNumberFormat="1" applyFont="1" applyFill="1" applyBorder="1" applyAlignment="1">
      <alignment horizontal="left" vertical="center"/>
    </xf>
    <xf numFmtId="164" fontId="65" fillId="0" borderId="0" xfId="795" applyFont="1" applyFill="1" applyBorder="1" applyAlignment="1">
      <alignment horizontal="left" vertical="top"/>
    </xf>
    <xf numFmtId="164" fontId="4" fillId="0" borderId="0" xfId="795" applyFont="1"/>
    <xf numFmtId="165" fontId="70" fillId="0" borderId="0" xfId="0" applyNumberFormat="1" applyFont="1" applyFill="1" applyBorder="1" applyAlignment="1">
      <alignment horizontal="left" vertical="center"/>
    </xf>
    <xf numFmtId="0" fontId="3" fillId="38" borderId="42" xfId="0" applyFont="1" applyFill="1" applyBorder="1" applyAlignment="1">
      <alignment horizontal="center" vertical="center"/>
    </xf>
    <xf numFmtId="0" fontId="3" fillId="38" borderId="65" xfId="0" applyFont="1" applyFill="1" applyBorder="1" applyAlignment="1">
      <alignment horizontal="center" vertical="center"/>
    </xf>
    <xf numFmtId="0" fontId="77" fillId="38" borderId="39" xfId="0" applyFont="1" applyFill="1" applyBorder="1" applyAlignment="1">
      <alignment horizontal="center" vertical="center" wrapText="1"/>
    </xf>
    <xf numFmtId="4" fontId="5" fillId="0" borderId="69" xfId="0" applyNumberFormat="1" applyFont="1" applyBorder="1" applyAlignment="1">
      <alignment vertical="center"/>
    </xf>
    <xf numFmtId="4" fontId="4" fillId="0" borderId="33" xfId="0" applyNumberFormat="1" applyFont="1" applyFill="1" applyBorder="1" applyAlignment="1">
      <alignment horizontal="center" vertical="center"/>
    </xf>
    <xf numFmtId="0" fontId="77" fillId="38" borderId="39" xfId="0" applyFont="1" applyFill="1" applyBorder="1" applyAlignment="1">
      <alignment horizontal="center" vertical="center" wrapText="1"/>
    </xf>
    <xf numFmtId="0" fontId="3" fillId="38" borderId="42" xfId="0" applyFont="1" applyFill="1" applyBorder="1" applyAlignment="1">
      <alignment horizontal="center" vertical="center"/>
    </xf>
    <xf numFmtId="0" fontId="3" fillId="38" borderId="65" xfId="0" applyFont="1" applyFill="1" applyBorder="1" applyAlignment="1">
      <alignment horizontal="center" vertical="center"/>
    </xf>
    <xf numFmtId="202" fontId="70" fillId="0" borderId="17" xfId="909" applyNumberFormat="1" applyFont="1" applyFill="1" applyBorder="1" applyAlignment="1">
      <alignment horizontal="center"/>
    </xf>
    <xf numFmtId="0" fontId="3" fillId="38" borderId="42" xfId="0" applyFont="1" applyFill="1" applyBorder="1" applyAlignment="1">
      <alignment horizontal="center" vertical="center"/>
    </xf>
    <xf numFmtId="0" fontId="3" fillId="38" borderId="65" xfId="0" applyFont="1" applyFill="1" applyBorder="1" applyAlignment="1">
      <alignment horizontal="center" vertical="center"/>
    </xf>
    <xf numFmtId="0" fontId="77" fillId="38" borderId="39" xfId="0" applyFont="1" applyFill="1" applyBorder="1" applyAlignment="1">
      <alignment horizontal="center" vertical="center" wrapText="1"/>
    </xf>
    <xf numFmtId="49" fontId="5" fillId="36" borderId="53" xfId="922" applyNumberFormat="1" applyFont="1" applyFill="1" applyBorder="1" applyAlignment="1" applyProtection="1">
      <alignment horizontal="center"/>
      <protection locked="0"/>
    </xf>
    <xf numFmtId="192" fontId="70" fillId="0" borderId="0" xfId="807" applyFont="1" applyFill="1" applyBorder="1" applyAlignment="1">
      <alignment horizontal="left" vertical="center"/>
    </xf>
    <xf numFmtId="0" fontId="80" fillId="0" borderId="12" xfId="940" applyFont="1" applyFill="1" applyBorder="1"/>
    <xf numFmtId="0" fontId="80" fillId="0" borderId="13" xfId="940" applyFont="1" applyFill="1" applyBorder="1" applyAlignment="1">
      <alignment horizontal="center"/>
    </xf>
    <xf numFmtId="202" fontId="80" fillId="0" borderId="14" xfId="909" applyNumberFormat="1" applyFont="1" applyFill="1" applyBorder="1" applyAlignment="1">
      <alignment horizontal="center"/>
    </xf>
    <xf numFmtId="9" fontId="70" fillId="0" borderId="14" xfId="1120" applyNumberFormat="1" applyFont="1" applyBorder="1" applyAlignment="1">
      <alignment horizontal="center"/>
    </xf>
    <xf numFmtId="0" fontId="45" fillId="0" borderId="0" xfId="1057" applyFont="1" applyFill="1" applyProtection="1"/>
    <xf numFmtId="0" fontId="45" fillId="0" borderId="0" xfId="1057" applyFont="1" applyFill="1" applyAlignment="1" applyProtection="1">
      <alignment horizontal="center"/>
    </xf>
    <xf numFmtId="0" fontId="45" fillId="0" borderId="0" xfId="1057" applyFont="1" applyFill="1" applyAlignment="1" applyProtection="1">
      <alignment horizontal="center" vertical="center"/>
    </xf>
    <xf numFmtId="0" fontId="45" fillId="0" borderId="74" xfId="1057" applyFont="1" applyFill="1" applyBorder="1" applyProtection="1"/>
    <xf numFmtId="0" fontId="45" fillId="0" borderId="11" xfId="1057" applyFont="1" applyFill="1" applyBorder="1" applyProtection="1"/>
    <xf numFmtId="0" fontId="45" fillId="0" borderId="11" xfId="1057" applyFont="1" applyFill="1" applyBorder="1" applyAlignment="1" applyProtection="1">
      <alignment horizontal="center"/>
    </xf>
    <xf numFmtId="0" fontId="45" fillId="0" borderId="11" xfId="1057" applyFont="1" applyFill="1" applyBorder="1" applyAlignment="1" applyProtection="1">
      <alignment horizontal="center" vertical="center"/>
    </xf>
    <xf numFmtId="0" fontId="45" fillId="0" borderId="75" xfId="1057" applyFont="1" applyFill="1" applyBorder="1" applyProtection="1"/>
    <xf numFmtId="0" fontId="45" fillId="0" borderId="76" xfId="1057" applyFont="1" applyFill="1" applyBorder="1" applyProtection="1"/>
    <xf numFmtId="0" fontId="45" fillId="0" borderId="77" xfId="1057" applyFont="1" applyFill="1" applyBorder="1" applyProtection="1"/>
    <xf numFmtId="0" fontId="58" fillId="0" borderId="62" xfId="940" applyFont="1" applyFill="1" applyBorder="1" applyAlignment="1" applyProtection="1">
      <alignment horizontal="center"/>
    </xf>
    <xf numFmtId="0" fontId="59" fillId="0" borderId="63" xfId="940" applyFont="1" applyFill="1" applyBorder="1" applyAlignment="1" applyProtection="1">
      <alignment vertical="center" wrapText="1"/>
    </xf>
    <xf numFmtId="0" fontId="59" fillId="0" borderId="63" xfId="940" applyFont="1" applyFill="1" applyBorder="1" applyAlignment="1" applyProtection="1">
      <alignment horizontal="center" vertical="center" wrapText="1"/>
    </xf>
    <xf numFmtId="0" fontId="58" fillId="0" borderId="70" xfId="940" applyFont="1" applyFill="1" applyBorder="1" applyProtection="1"/>
    <xf numFmtId="0" fontId="57" fillId="0" borderId="30" xfId="944" applyFont="1" applyFill="1" applyBorder="1" applyAlignment="1" applyProtection="1">
      <alignment horizontal="center" vertical="center" wrapText="1"/>
    </xf>
    <xf numFmtId="0" fontId="57" fillId="39" borderId="24" xfId="940" applyFont="1" applyFill="1" applyBorder="1" applyAlignment="1" applyProtection="1">
      <alignment vertical="center"/>
    </xf>
    <xf numFmtId="0" fontId="57" fillId="39" borderId="78" xfId="940" applyFont="1" applyFill="1" applyBorder="1" applyAlignment="1" applyProtection="1">
      <alignment vertical="center"/>
    </xf>
    <xf numFmtId="0" fontId="57" fillId="39" borderId="78" xfId="940" applyFont="1" applyFill="1" applyBorder="1" applyAlignment="1" applyProtection="1">
      <alignment horizontal="center" vertical="center"/>
    </xf>
    <xf numFmtId="0" fontId="57" fillId="39" borderId="43" xfId="940" applyFont="1" applyFill="1" applyBorder="1" applyAlignment="1" applyProtection="1">
      <alignment vertical="center"/>
    </xf>
    <xf numFmtId="0" fontId="61" fillId="0" borderId="76" xfId="1057" applyFont="1" applyFill="1" applyBorder="1" applyProtection="1"/>
    <xf numFmtId="0" fontId="61" fillId="0" borderId="13" xfId="944" applyFont="1" applyFill="1" applyBorder="1" applyAlignment="1" applyProtection="1">
      <alignment horizontal="center" vertical="center"/>
    </xf>
    <xf numFmtId="0" fontId="61" fillId="0" borderId="13" xfId="940" applyFont="1" applyFill="1" applyBorder="1" applyAlignment="1" applyProtection="1">
      <alignment horizontal="center" vertical="center"/>
    </xf>
    <xf numFmtId="4" fontId="61" fillId="0" borderId="13" xfId="730" applyNumberFormat="1" applyFont="1" applyFill="1" applyBorder="1" applyAlignment="1" applyProtection="1">
      <alignment horizontal="center" vertical="center" wrapText="1"/>
    </xf>
    <xf numFmtId="167" fontId="61" fillId="0" borderId="13" xfId="817" applyNumberFormat="1" applyFont="1" applyFill="1" applyBorder="1" applyAlignment="1" applyProtection="1">
      <alignment horizontal="center" vertical="center" wrapText="1"/>
    </xf>
    <xf numFmtId="167" fontId="61" fillId="0" borderId="49" xfId="817" applyNumberFormat="1" applyFont="1" applyFill="1" applyBorder="1" applyAlignment="1" applyProtection="1">
      <alignment horizontal="right" vertical="center" wrapText="1"/>
    </xf>
    <xf numFmtId="0" fontId="61" fillId="0" borderId="77" xfId="1057" applyFont="1" applyFill="1" applyBorder="1" applyProtection="1"/>
    <xf numFmtId="0" fontId="61" fillId="0" borderId="0" xfId="1057" applyFont="1" applyFill="1" applyProtection="1"/>
    <xf numFmtId="211" fontId="61" fillId="0" borderId="0" xfId="1057" applyNumberFormat="1" applyFont="1" applyFill="1" applyAlignment="1" applyProtection="1">
      <alignment horizontal="center" vertical="center"/>
    </xf>
    <xf numFmtId="211" fontId="61" fillId="0" borderId="0" xfId="1057" applyNumberFormat="1" applyFont="1" applyFill="1" applyProtection="1"/>
    <xf numFmtId="0" fontId="61" fillId="0" borderId="62" xfId="940" applyFont="1" applyFill="1" applyBorder="1" applyAlignment="1" applyProtection="1">
      <alignment horizontal="left" vertical="center"/>
    </xf>
    <xf numFmtId="0" fontId="61" fillId="0" borderId="63" xfId="940" applyFont="1" applyFill="1" applyBorder="1" applyAlignment="1" applyProtection="1">
      <alignment horizontal="center" vertical="center"/>
    </xf>
    <xf numFmtId="167" fontId="61" fillId="0" borderId="18" xfId="817" applyNumberFormat="1" applyFont="1" applyFill="1" applyBorder="1" applyAlignment="1" applyProtection="1">
      <alignment horizontal="center" vertical="center" wrapText="1"/>
    </xf>
    <xf numFmtId="176" fontId="57" fillId="0" borderId="79" xfId="730" applyNumberFormat="1" applyFont="1" applyFill="1" applyBorder="1" applyAlignment="1" applyProtection="1">
      <alignment horizontal="right" vertical="center"/>
    </xf>
    <xf numFmtId="0" fontId="61" fillId="0" borderId="0" xfId="1057" applyFont="1" applyFill="1" applyAlignment="1" applyProtection="1">
      <alignment horizontal="center" vertical="center"/>
    </xf>
    <xf numFmtId="0" fontId="61" fillId="0" borderId="34" xfId="940" applyFont="1" applyFill="1" applyBorder="1" applyAlignment="1" applyProtection="1">
      <alignment horizontal="center" vertical="center"/>
    </xf>
    <xf numFmtId="0" fontId="61" fillId="0" borderId="63" xfId="944" applyFont="1" applyFill="1" applyBorder="1" applyAlignment="1" applyProtection="1">
      <alignment horizontal="center" vertical="center"/>
    </xf>
    <xf numFmtId="0" fontId="61" fillId="0" borderId="63" xfId="944" applyFont="1" applyFill="1" applyBorder="1" applyAlignment="1" applyProtection="1">
      <alignment horizontal="left" vertical="center" wrapText="1"/>
    </xf>
    <xf numFmtId="0" fontId="61" fillId="0" borderId="13" xfId="943" applyFont="1" applyFill="1" applyBorder="1" applyAlignment="1" applyProtection="1">
      <alignment horizontal="left" vertical="center" wrapText="1"/>
    </xf>
    <xf numFmtId="0" fontId="61" fillId="0" borderId="80" xfId="940" applyFont="1" applyFill="1" applyBorder="1" applyAlignment="1" applyProtection="1">
      <alignment horizontal="left" vertical="center"/>
    </xf>
    <xf numFmtId="0" fontId="61" fillId="0" borderId="0" xfId="940" applyFont="1" applyFill="1" applyBorder="1" applyAlignment="1" applyProtection="1">
      <alignment horizontal="center" vertical="center"/>
    </xf>
    <xf numFmtId="0" fontId="61" fillId="0" borderId="0" xfId="940" applyFont="1" applyFill="1" applyBorder="1" applyAlignment="1" applyProtection="1">
      <alignment horizontal="left" vertical="center" wrapText="1"/>
    </xf>
    <xf numFmtId="167" fontId="61" fillId="0" borderId="81" xfId="817" applyNumberFormat="1" applyFont="1" applyFill="1" applyBorder="1" applyAlignment="1" applyProtection="1">
      <alignment horizontal="center" vertical="center" wrapText="1"/>
    </xf>
    <xf numFmtId="2" fontId="61" fillId="0" borderId="63" xfId="940" applyNumberFormat="1" applyFont="1" applyFill="1" applyBorder="1" applyAlignment="1" applyProtection="1">
      <alignment horizontal="center" vertical="center"/>
    </xf>
    <xf numFmtId="0" fontId="61" fillId="0" borderId="63" xfId="940" applyFont="1" applyFill="1" applyBorder="1" applyAlignment="1" applyProtection="1">
      <alignment horizontal="left" vertical="center"/>
    </xf>
    <xf numFmtId="221" fontId="57" fillId="39" borderId="43" xfId="940" applyNumberFormat="1" applyFont="1" applyFill="1" applyBorder="1" applyAlignment="1" applyProtection="1">
      <alignment vertical="center"/>
    </xf>
    <xf numFmtId="49" fontId="57" fillId="0" borderId="0" xfId="1085" applyNumberFormat="1" applyFont="1" applyFill="1" applyBorder="1" applyAlignment="1">
      <alignment horizontal="right" vertical="center"/>
    </xf>
    <xf numFmtId="49" fontId="57" fillId="0" borderId="0" xfId="1085" applyNumberFormat="1" applyFont="1" applyFill="1" applyBorder="1" applyAlignment="1">
      <alignment horizontal="center" vertical="center"/>
    </xf>
    <xf numFmtId="217" fontId="57" fillId="0" borderId="0" xfId="1085" applyNumberFormat="1" applyFont="1" applyFill="1" applyBorder="1" applyAlignment="1">
      <alignment vertical="center"/>
    </xf>
    <xf numFmtId="0" fontId="61" fillId="0" borderId="0" xfId="985" applyFont="1" applyFill="1" applyBorder="1" applyProtection="1"/>
    <xf numFmtId="0" fontId="61" fillId="0" borderId="0" xfId="985" applyFont="1" applyFill="1" applyBorder="1" applyAlignment="1" applyProtection="1">
      <alignment horizontal="center"/>
    </xf>
    <xf numFmtId="0" fontId="61" fillId="0" borderId="0" xfId="985" applyFont="1" applyFill="1" applyBorder="1" applyAlignment="1" applyProtection="1">
      <alignment vertical="center"/>
    </xf>
    <xf numFmtId="0" fontId="61" fillId="0" borderId="54" xfId="985" applyFont="1" applyFill="1" applyBorder="1" applyAlignment="1" applyProtection="1">
      <alignment horizontal="left" vertical="center" wrapText="1"/>
    </xf>
    <xf numFmtId="222" fontId="61" fillId="0" borderId="42" xfId="826" applyNumberFormat="1" applyFont="1" applyFill="1" applyBorder="1" applyAlignment="1" applyProtection="1">
      <alignment horizontal="center" vertical="center"/>
    </xf>
    <xf numFmtId="0" fontId="57" fillId="0" borderId="65" xfId="985" applyFont="1" applyFill="1" applyBorder="1" applyAlignment="1" applyProtection="1">
      <alignment horizontal="center" vertical="center"/>
    </xf>
    <xf numFmtId="0" fontId="81" fillId="0" borderId="65" xfId="985" applyFont="1" applyFill="1" applyBorder="1" applyAlignment="1" applyProtection="1">
      <alignment horizontal="right" vertical="center"/>
    </xf>
    <xf numFmtId="223" fontId="61" fillId="0" borderId="48" xfId="826" applyNumberFormat="1" applyFont="1" applyFill="1" applyBorder="1" applyAlignment="1" applyProtection="1">
      <alignment vertical="center"/>
    </xf>
    <xf numFmtId="211" fontId="82" fillId="0" borderId="0" xfId="1057" applyNumberFormat="1" applyFont="1" applyFill="1" applyAlignment="1" applyProtection="1">
      <alignment horizontal="center" vertical="center"/>
    </xf>
    <xf numFmtId="0" fontId="61" fillId="0" borderId="82" xfId="985" applyFont="1" applyFill="1" applyBorder="1" applyAlignment="1" applyProtection="1">
      <alignment horizontal="left" vertical="center"/>
    </xf>
    <xf numFmtId="222" fontId="61" fillId="0" borderId="53" xfId="826" applyNumberFormat="1" applyFont="1" applyFill="1" applyBorder="1" applyAlignment="1" applyProtection="1">
      <alignment horizontal="center" vertical="center"/>
    </xf>
    <xf numFmtId="0" fontId="57" fillId="0" borderId="53" xfId="985" applyFont="1" applyFill="1" applyBorder="1" applyAlignment="1" applyProtection="1">
      <alignment horizontal="center" vertical="center"/>
    </xf>
    <xf numFmtId="0" fontId="81" fillId="0" borderId="12" xfId="985" applyFont="1" applyFill="1" applyBorder="1" applyAlignment="1" applyProtection="1">
      <alignment horizontal="right" vertical="center"/>
    </xf>
    <xf numFmtId="223" fontId="61" fillId="0" borderId="50" xfId="826" applyNumberFormat="1" applyFont="1" applyFill="1" applyBorder="1" applyAlignment="1" applyProtection="1">
      <alignment vertical="center"/>
    </xf>
    <xf numFmtId="0" fontId="61" fillId="0" borderId="55" xfId="985" applyFont="1" applyFill="1" applyBorder="1" applyAlignment="1" applyProtection="1">
      <alignment horizontal="left" vertical="center"/>
    </xf>
    <xf numFmtId="0" fontId="57" fillId="0" borderId="56" xfId="985" applyFont="1" applyFill="1" applyBorder="1" applyAlignment="1" applyProtection="1">
      <alignment horizontal="center" vertical="center"/>
    </xf>
    <xf numFmtId="0" fontId="57" fillId="0" borderId="12" xfId="985" applyFont="1" applyFill="1" applyBorder="1" applyAlignment="1" applyProtection="1">
      <alignment horizontal="center" vertical="center"/>
    </xf>
    <xf numFmtId="223" fontId="61" fillId="0" borderId="49" xfId="826" applyNumberFormat="1" applyFont="1" applyFill="1" applyBorder="1" applyAlignment="1" applyProtection="1">
      <alignment vertical="center"/>
    </xf>
    <xf numFmtId="0" fontId="63" fillId="0" borderId="76" xfId="985" applyFont="1" applyFill="1" applyBorder="1" applyProtection="1"/>
    <xf numFmtId="0" fontId="61" fillId="0" borderId="0" xfId="944" applyFont="1" applyFill="1" applyBorder="1" applyAlignment="1" applyProtection="1">
      <alignment horizontal="center" vertical="center"/>
    </xf>
    <xf numFmtId="9" fontId="61" fillId="0" borderId="56" xfId="826" applyNumberFormat="1" applyFont="1" applyFill="1" applyBorder="1" applyAlignment="1" applyProtection="1">
      <alignment horizontal="center" vertical="center"/>
    </xf>
    <xf numFmtId="223" fontId="61" fillId="0" borderId="56" xfId="826" applyNumberFormat="1" applyFont="1" applyFill="1" applyBorder="1" applyAlignment="1" applyProtection="1">
      <alignment horizontal="center" vertical="center"/>
    </xf>
    <xf numFmtId="0" fontId="61" fillId="0" borderId="12" xfId="985" applyFont="1" applyFill="1" applyBorder="1" applyAlignment="1" applyProtection="1">
      <alignment horizontal="center" vertical="center"/>
    </xf>
    <xf numFmtId="0" fontId="63" fillId="0" borderId="77" xfId="985" applyFont="1" applyFill="1" applyBorder="1" applyProtection="1"/>
    <xf numFmtId="0" fontId="63" fillId="0" borderId="0" xfId="985" applyFont="1" applyFill="1" applyProtection="1"/>
    <xf numFmtId="0" fontId="63" fillId="0" borderId="0" xfId="985" applyFont="1" applyFill="1" applyAlignment="1" applyProtection="1">
      <alignment horizontal="center" vertical="center"/>
    </xf>
    <xf numFmtId="0" fontId="57" fillId="0" borderId="55" xfId="985" applyFont="1" applyFill="1" applyBorder="1" applyAlignment="1" applyProtection="1">
      <alignment horizontal="left" vertical="center"/>
    </xf>
    <xf numFmtId="223" fontId="57" fillId="0" borderId="49" xfId="826" applyNumberFormat="1" applyFont="1" applyFill="1" applyBorder="1" applyAlignment="1" applyProtection="1">
      <alignment vertical="center"/>
    </xf>
    <xf numFmtId="0" fontId="61" fillId="0" borderId="13" xfId="985" applyFont="1" applyFill="1" applyBorder="1" applyAlignment="1" applyProtection="1">
      <alignment vertical="center"/>
    </xf>
    <xf numFmtId="0" fontId="61" fillId="0" borderId="13" xfId="985" applyFont="1" applyFill="1" applyBorder="1" applyAlignment="1" applyProtection="1">
      <alignment horizontal="center" vertical="center"/>
    </xf>
    <xf numFmtId="0" fontId="61" fillId="0" borderId="14" xfId="985" applyFont="1" applyFill="1" applyBorder="1" applyAlignment="1" applyProtection="1">
      <alignment horizontal="center" vertical="center" wrapText="1"/>
    </xf>
    <xf numFmtId="0" fontId="61" fillId="0" borderId="55" xfId="985" applyFont="1" applyFill="1" applyBorder="1" applyAlignment="1" applyProtection="1">
      <alignment horizontal="left" vertical="center" wrapText="1"/>
    </xf>
    <xf numFmtId="0" fontId="57" fillId="0" borderId="55" xfId="985" applyFont="1" applyFill="1" applyBorder="1" applyAlignment="1" applyProtection="1">
      <alignment horizontal="left" vertical="center" wrapText="1"/>
    </xf>
    <xf numFmtId="0" fontId="57" fillId="0" borderId="58" xfId="985" applyFont="1" applyFill="1" applyBorder="1" applyAlignment="1" applyProtection="1">
      <alignment horizontal="left" vertical="center"/>
    </xf>
    <xf numFmtId="9" fontId="61" fillId="0" borderId="59" xfId="826" applyNumberFormat="1" applyFont="1" applyFill="1" applyBorder="1" applyAlignment="1" applyProtection="1">
      <alignment horizontal="center" vertical="center"/>
    </xf>
    <xf numFmtId="223" fontId="57" fillId="0" borderId="59" xfId="826" applyNumberFormat="1" applyFont="1" applyFill="1" applyBorder="1" applyAlignment="1" applyProtection="1">
      <alignment horizontal="center" vertical="center"/>
    </xf>
    <xf numFmtId="0" fontId="61" fillId="0" borderId="71" xfId="985" applyFont="1" applyFill="1" applyBorder="1" applyAlignment="1" applyProtection="1">
      <alignment horizontal="center" vertical="center"/>
    </xf>
    <xf numFmtId="0" fontId="58" fillId="0" borderId="0" xfId="985" applyFont="1" applyFill="1" applyBorder="1" applyProtection="1"/>
    <xf numFmtId="0" fontId="58" fillId="0" borderId="0" xfId="985" applyFont="1" applyFill="1" applyBorder="1" applyAlignment="1" applyProtection="1">
      <alignment horizontal="center"/>
    </xf>
    <xf numFmtId="2" fontId="58" fillId="0" borderId="0" xfId="985" applyNumberFormat="1" applyFont="1" applyFill="1" applyBorder="1" applyAlignment="1" applyProtection="1">
      <alignment horizontal="center" vertical="center"/>
    </xf>
    <xf numFmtId="223" fontId="58" fillId="0" borderId="0" xfId="826" applyNumberFormat="1" applyFont="1" applyFill="1" applyBorder="1" applyAlignment="1" applyProtection="1">
      <alignment horizontal="center" vertical="center"/>
    </xf>
    <xf numFmtId="39" fontId="58" fillId="0" borderId="0" xfId="826" applyNumberFormat="1" applyFont="1" applyFill="1" applyBorder="1" applyAlignment="1" applyProtection="1">
      <alignment vertical="center"/>
    </xf>
    <xf numFmtId="0" fontId="57" fillId="0" borderId="54" xfId="955" applyFont="1" applyBorder="1" applyAlignment="1">
      <alignment vertical="center"/>
    </xf>
    <xf numFmtId="0" fontId="57" fillId="0" borderId="42" xfId="955" applyFont="1" applyBorder="1" applyAlignment="1">
      <alignment vertical="center"/>
    </xf>
    <xf numFmtId="0" fontId="57" fillId="0" borderId="42" xfId="955" applyFont="1" applyBorder="1" applyAlignment="1">
      <alignment horizontal="center" vertical="center"/>
    </xf>
    <xf numFmtId="0" fontId="57" fillId="0" borderId="52" xfId="955" applyFont="1" applyBorder="1" applyAlignment="1">
      <alignment vertical="center"/>
    </xf>
    <xf numFmtId="217" fontId="57" fillId="36" borderId="50" xfId="793" applyNumberFormat="1" applyFont="1" applyFill="1" applyBorder="1" applyAlignment="1">
      <alignment horizontal="center" vertical="center"/>
    </xf>
    <xf numFmtId="217" fontId="57" fillId="36" borderId="13" xfId="793" applyNumberFormat="1" applyFont="1" applyFill="1" applyBorder="1" applyAlignment="1">
      <alignment horizontal="center" vertical="center"/>
    </xf>
    <xf numFmtId="10" fontId="61" fillId="0" borderId="49" xfId="1112" applyNumberFormat="1" applyFont="1" applyFill="1" applyBorder="1" applyAlignment="1">
      <alignment horizontal="center" vertical="center"/>
    </xf>
    <xf numFmtId="197" fontId="63" fillId="0" borderId="77" xfId="761" applyNumberFormat="1" applyFont="1" applyFill="1" applyBorder="1" applyProtection="1"/>
    <xf numFmtId="10" fontId="61" fillId="36" borderId="49" xfId="1112" applyNumberFormat="1" applyFont="1" applyFill="1" applyBorder="1" applyAlignment="1">
      <alignment horizontal="center" vertical="center"/>
    </xf>
    <xf numFmtId="224" fontId="63" fillId="0" borderId="77" xfId="985" applyNumberFormat="1" applyFont="1" applyFill="1" applyBorder="1" applyProtection="1"/>
    <xf numFmtId="225" fontId="63" fillId="0" borderId="77" xfId="985" applyNumberFormat="1" applyFont="1" applyFill="1" applyBorder="1" applyProtection="1"/>
    <xf numFmtId="0" fontId="4" fillId="0" borderId="0" xfId="940"/>
    <xf numFmtId="0" fontId="4" fillId="0" borderId="0" xfId="940" applyAlignment="1">
      <alignment horizontal="center" vertical="center"/>
    </xf>
    <xf numFmtId="0" fontId="63" fillId="0" borderId="83" xfId="985" applyFont="1" applyFill="1" applyBorder="1" applyProtection="1"/>
    <xf numFmtId="0" fontId="45" fillId="0" borderId="84" xfId="1057" applyFont="1" applyFill="1" applyBorder="1" applyProtection="1"/>
    <xf numFmtId="0" fontId="45" fillId="0" borderId="84" xfId="1057" applyFont="1" applyFill="1" applyBorder="1" applyAlignment="1" applyProtection="1">
      <alignment horizontal="center"/>
    </xf>
    <xf numFmtId="212" fontId="45" fillId="0" borderId="84" xfId="783" applyNumberFormat="1" applyFont="1" applyFill="1" applyBorder="1" applyProtection="1"/>
    <xf numFmtId="0" fontId="45" fillId="0" borderId="84" xfId="1057" applyFont="1" applyFill="1" applyBorder="1" applyAlignment="1" applyProtection="1">
      <alignment horizontal="center" vertical="center"/>
    </xf>
    <xf numFmtId="0" fontId="45" fillId="0" borderId="85" xfId="1057" applyFont="1" applyFill="1" applyBorder="1" applyProtection="1"/>
    <xf numFmtId="4" fontId="70" fillId="0" borderId="33" xfId="0" applyNumberFormat="1" applyFont="1" applyFill="1" applyBorder="1" applyAlignment="1">
      <alignment horizontal="center" vertical="center"/>
    </xf>
    <xf numFmtId="226" fontId="70" fillId="0" borderId="0" xfId="795" applyNumberFormat="1" applyFont="1" applyFill="1" applyBorder="1" applyAlignment="1">
      <alignment horizontal="left" vertical="center"/>
    </xf>
    <xf numFmtId="2" fontId="70" fillId="0" borderId="32" xfId="0" applyNumberFormat="1" applyFont="1" applyFill="1" applyBorder="1" applyAlignment="1">
      <alignment horizontal="center" vertical="center"/>
    </xf>
    <xf numFmtId="165" fontId="4" fillId="0" borderId="16" xfId="940" applyNumberFormat="1" applyFont="1" applyFill="1" applyBorder="1"/>
    <xf numFmtId="0" fontId="64" fillId="0" borderId="13" xfId="940" applyFont="1" applyFill="1" applyBorder="1" applyAlignment="1">
      <alignment horizontal="center" vertical="center"/>
    </xf>
    <xf numFmtId="165" fontId="70" fillId="0" borderId="14" xfId="798" applyNumberFormat="1" applyFont="1" applyFill="1" applyBorder="1" applyAlignment="1">
      <alignment horizontal="center" vertical="center"/>
    </xf>
    <xf numFmtId="44" fontId="4" fillId="0" borderId="0" xfId="940" applyNumberFormat="1" applyFont="1"/>
    <xf numFmtId="2" fontId="61" fillId="0" borderId="13" xfId="940" applyNumberFormat="1" applyFont="1" applyFill="1" applyBorder="1" applyAlignment="1" applyProtection="1">
      <alignment horizontal="center" vertical="center"/>
    </xf>
    <xf numFmtId="2" fontId="61" fillId="0" borderId="13" xfId="944" applyNumberFormat="1" applyFont="1" applyFill="1" applyBorder="1" applyAlignment="1" applyProtection="1">
      <alignment horizontal="center" vertical="center"/>
    </xf>
    <xf numFmtId="0" fontId="61" fillId="0" borderId="13" xfId="944" applyFont="1" applyFill="1" applyBorder="1" applyAlignment="1" applyProtection="1">
      <alignment horizontal="left" vertical="center"/>
    </xf>
    <xf numFmtId="167" fontId="61" fillId="0" borderId="26" xfId="817" applyNumberFormat="1" applyFont="1" applyFill="1" applyBorder="1" applyAlignment="1" applyProtection="1">
      <alignment horizontal="center" vertical="center" wrapText="1"/>
    </xf>
    <xf numFmtId="167" fontId="61" fillId="0" borderId="50" xfId="817" applyNumberFormat="1" applyFont="1" applyFill="1" applyBorder="1" applyAlignment="1" applyProtection="1">
      <alignment horizontal="right" vertical="center" wrapText="1"/>
    </xf>
    <xf numFmtId="222" fontId="57" fillId="0" borderId="56" xfId="826" applyNumberFormat="1" applyFont="1" applyFill="1" applyBorder="1" applyAlignment="1" applyProtection="1">
      <alignment horizontal="center" vertical="center"/>
    </xf>
    <xf numFmtId="4" fontId="61" fillId="0" borderId="0" xfId="1057" applyNumberFormat="1" applyFont="1" applyFill="1" applyAlignment="1" applyProtection="1">
      <alignment horizontal="center"/>
    </xf>
    <xf numFmtId="0" fontId="3" fillId="38" borderId="42" xfId="0" applyFont="1" applyFill="1" applyBorder="1" applyAlignment="1">
      <alignment horizontal="center" vertical="center"/>
    </xf>
    <xf numFmtId="0" fontId="3" fillId="38" borderId="65" xfId="0" applyFont="1" applyFill="1" applyBorder="1" applyAlignment="1">
      <alignment horizontal="center" vertical="center"/>
    </xf>
    <xf numFmtId="0" fontId="77" fillId="38" borderId="39" xfId="0" applyFont="1" applyFill="1" applyBorder="1" applyAlignment="1">
      <alignment horizontal="center" vertical="center" wrapText="1"/>
    </xf>
    <xf numFmtId="4" fontId="5" fillId="0" borderId="13" xfId="0" applyNumberFormat="1" applyFont="1" applyFill="1" applyBorder="1" applyAlignment="1">
      <alignment horizontal="center" vertical="center"/>
    </xf>
    <xf numFmtId="0" fontId="3" fillId="38" borderId="42" xfId="0" applyFont="1" applyFill="1" applyBorder="1" applyAlignment="1">
      <alignment horizontal="center" vertical="center"/>
    </xf>
    <xf numFmtId="0" fontId="3" fillId="38" borderId="65" xfId="0" applyFont="1" applyFill="1" applyBorder="1" applyAlignment="1">
      <alignment horizontal="center" vertical="center"/>
    </xf>
    <xf numFmtId="0" fontId="77" fillId="38" borderId="39" xfId="0" applyFont="1" applyFill="1" applyBorder="1" applyAlignment="1">
      <alignment horizontal="center" vertical="center" wrapText="1"/>
    </xf>
    <xf numFmtId="0" fontId="61" fillId="0" borderId="13" xfId="944" applyFont="1" applyFill="1" applyBorder="1" applyAlignment="1" applyProtection="1">
      <alignment horizontal="left" vertical="center" wrapText="1"/>
    </xf>
    <xf numFmtId="4" fontId="5" fillId="40" borderId="13" xfId="0" applyNumberFormat="1" applyFont="1" applyFill="1" applyBorder="1" applyAlignment="1">
      <alignment horizontal="center" vertical="center"/>
    </xf>
    <xf numFmtId="4" fontId="5" fillId="40" borderId="13" xfId="0" applyNumberFormat="1" applyFont="1" applyFill="1" applyBorder="1" applyAlignment="1">
      <alignment vertical="center"/>
    </xf>
    <xf numFmtId="43" fontId="5" fillId="40" borderId="13" xfId="698" applyNumberFormat="1" applyFont="1" applyFill="1" applyBorder="1" applyAlignment="1">
      <alignment horizontal="center" vertical="center"/>
    </xf>
    <xf numFmtId="4" fontId="5" fillId="40" borderId="14" xfId="0" applyNumberFormat="1" applyFont="1" applyFill="1" applyBorder="1" applyAlignment="1">
      <alignment vertical="center"/>
    </xf>
    <xf numFmtId="0" fontId="5" fillId="40" borderId="20" xfId="0" applyFont="1" applyFill="1" applyBorder="1" applyAlignment="1">
      <alignment vertical="center"/>
    </xf>
    <xf numFmtId="43" fontId="5" fillId="40" borderId="13" xfId="0" applyNumberFormat="1" applyFont="1" applyFill="1" applyBorder="1" applyAlignment="1">
      <alignment horizontal="center" vertical="center"/>
    </xf>
    <xf numFmtId="3" fontId="5" fillId="40" borderId="30" xfId="0" applyNumberFormat="1" applyFont="1" applyFill="1" applyBorder="1" applyAlignment="1">
      <alignment horizontal="center" vertical="center"/>
    </xf>
    <xf numFmtId="3" fontId="5" fillId="40" borderId="30" xfId="0" applyNumberFormat="1" applyFont="1" applyFill="1" applyBorder="1" applyAlignment="1">
      <alignment vertical="center"/>
    </xf>
    <xf numFmtId="4" fontId="5" fillId="40" borderId="30" xfId="0" applyNumberFormat="1" applyFont="1" applyFill="1" applyBorder="1" applyAlignment="1">
      <alignment horizontal="center" vertical="center"/>
    </xf>
    <xf numFmtId="4" fontId="5" fillId="40" borderId="31" xfId="0" applyNumberFormat="1" applyFont="1" applyFill="1" applyBorder="1" applyAlignment="1">
      <alignment vertical="center"/>
    </xf>
    <xf numFmtId="0" fontId="5" fillId="40" borderId="21" xfId="0" applyFont="1" applyFill="1" applyBorder="1" applyAlignment="1">
      <alignment vertical="center"/>
    </xf>
    <xf numFmtId="0" fontId="5" fillId="40" borderId="61" xfId="0" applyFont="1" applyFill="1" applyBorder="1" applyAlignment="1">
      <alignment vertical="center"/>
    </xf>
    <xf numFmtId="0" fontId="5" fillId="40" borderId="0" xfId="0" applyFont="1" applyFill="1" applyBorder="1" applyAlignment="1">
      <alignment vertical="center"/>
    </xf>
    <xf numFmtId="0" fontId="5" fillId="40" borderId="0" xfId="0" applyFont="1" applyFill="1" applyBorder="1" applyAlignment="1">
      <alignment horizontal="center" vertical="center"/>
    </xf>
    <xf numFmtId="0" fontId="3" fillId="40" borderId="0" xfId="0" applyFont="1" applyFill="1" applyBorder="1" applyAlignment="1">
      <alignment horizontal="center" vertical="center"/>
    </xf>
    <xf numFmtId="4" fontId="5" fillId="40" borderId="21" xfId="0" applyNumberFormat="1" applyFont="1" applyFill="1" applyBorder="1" applyAlignment="1">
      <alignment vertical="center"/>
    </xf>
    <xf numFmtId="175" fontId="5" fillId="40" borderId="13" xfId="0" applyNumberFormat="1" applyFont="1" applyFill="1" applyBorder="1" applyAlignment="1">
      <alignment horizontal="center" vertical="center"/>
    </xf>
    <xf numFmtId="174" fontId="5" fillId="40" borderId="13" xfId="0" applyNumberFormat="1" applyFont="1" applyFill="1" applyBorder="1" applyAlignment="1">
      <alignment horizontal="center" vertical="center"/>
    </xf>
    <xf numFmtId="2" fontId="70" fillId="40" borderId="32" xfId="0" applyNumberFormat="1" applyFont="1" applyFill="1" applyBorder="1" applyAlignment="1">
      <alignment horizontal="center" vertical="center"/>
    </xf>
    <xf numFmtId="0" fontId="70" fillId="40" borderId="30" xfId="0" applyFont="1" applyFill="1" applyBorder="1" applyAlignment="1">
      <alignment horizontal="center" vertical="center"/>
    </xf>
    <xf numFmtId="4" fontId="70" fillId="40" borderId="33" xfId="0" applyNumberFormat="1" applyFont="1" applyFill="1" applyBorder="1" applyAlignment="1">
      <alignment horizontal="center" vertical="center"/>
    </xf>
    <xf numFmtId="0" fontId="61" fillId="40" borderId="34" xfId="940" applyFont="1" applyFill="1" applyBorder="1" applyAlignment="1" applyProtection="1">
      <alignment horizontal="center" vertical="center"/>
    </xf>
    <xf numFmtId="0" fontId="61" fillId="40" borderId="13" xfId="940" applyFont="1" applyFill="1" applyBorder="1" applyAlignment="1" applyProtection="1">
      <alignment horizontal="center" vertical="center"/>
    </xf>
    <xf numFmtId="2" fontId="61" fillId="40" borderId="13" xfId="940" applyNumberFormat="1" applyFont="1" applyFill="1" applyBorder="1" applyAlignment="1" applyProtection="1">
      <alignment horizontal="center" vertical="center"/>
    </xf>
    <xf numFmtId="2" fontId="61" fillId="40" borderId="13" xfId="944" applyNumberFormat="1" applyFont="1" applyFill="1" applyBorder="1" applyAlignment="1" applyProtection="1">
      <alignment horizontal="center" vertical="center"/>
    </xf>
    <xf numFmtId="0" fontId="61" fillId="40" borderId="13" xfId="944" applyFont="1" applyFill="1" applyBorder="1" applyAlignment="1" applyProtection="1">
      <alignment horizontal="left" vertical="center"/>
    </xf>
    <xf numFmtId="0" fontId="61" fillId="40" borderId="13" xfId="944" applyFont="1" applyFill="1" applyBorder="1" applyAlignment="1" applyProtection="1">
      <alignment horizontal="center" vertical="center"/>
    </xf>
    <xf numFmtId="4" fontId="61" fillId="40" borderId="13" xfId="730" applyNumberFormat="1" applyFont="1" applyFill="1" applyBorder="1" applyAlignment="1" applyProtection="1">
      <alignment horizontal="center" vertical="center" wrapText="1"/>
    </xf>
    <xf numFmtId="167" fontId="61" fillId="40" borderId="26" xfId="817" applyNumberFormat="1" applyFont="1" applyFill="1" applyBorder="1" applyAlignment="1" applyProtection="1">
      <alignment horizontal="center" vertical="center" wrapText="1"/>
    </xf>
    <xf numFmtId="167" fontId="61" fillId="40" borderId="50" xfId="817" applyNumberFormat="1" applyFont="1" applyFill="1" applyBorder="1" applyAlignment="1" applyProtection="1">
      <alignment horizontal="right" vertical="center" wrapText="1"/>
    </xf>
    <xf numFmtId="0" fontId="50" fillId="0" borderId="0" xfId="1057" applyFont="1" applyFill="1" applyProtection="1"/>
    <xf numFmtId="219" fontId="45" fillId="0" borderId="0" xfId="795" applyNumberFormat="1" applyFont="1" applyFill="1" applyProtection="1"/>
    <xf numFmtId="2" fontId="45" fillId="0" borderId="0" xfId="1057" applyNumberFormat="1" applyFont="1" applyFill="1" applyAlignment="1" applyProtection="1">
      <alignment horizontal="left" vertical="center"/>
    </xf>
    <xf numFmtId="227" fontId="45" fillId="0" borderId="0" xfId="985" applyNumberFormat="1" applyFont="1" applyFill="1" applyAlignment="1" applyProtection="1">
      <alignment horizontal="center" vertical="center"/>
    </xf>
    <xf numFmtId="228" fontId="45" fillId="0" borderId="0" xfId="985" applyNumberFormat="1" applyFont="1" applyFill="1" applyProtection="1"/>
    <xf numFmtId="229" fontId="45" fillId="0" borderId="0" xfId="1057" applyNumberFormat="1" applyFont="1" applyFill="1" applyAlignment="1" applyProtection="1">
      <alignment horizontal="left" vertical="center"/>
    </xf>
    <xf numFmtId="0" fontId="3" fillId="40" borderId="53" xfId="0" applyFont="1" applyFill="1" applyBorder="1" applyAlignment="1">
      <alignment horizontal="center" vertical="center"/>
    </xf>
    <xf numFmtId="0" fontId="3" fillId="40" borderId="25" xfId="0" applyFont="1" applyFill="1" applyBorder="1" applyAlignment="1">
      <alignment horizontal="center" vertical="center"/>
    </xf>
    <xf numFmtId="0" fontId="84" fillId="40" borderId="82" xfId="0" applyFont="1" applyFill="1" applyBorder="1" applyAlignment="1">
      <alignment horizontal="center" vertical="center"/>
    </xf>
    <xf numFmtId="0" fontId="5" fillId="40" borderId="25" xfId="0" applyFont="1" applyFill="1" applyBorder="1" applyAlignment="1">
      <alignment horizontal="center" vertical="center"/>
    </xf>
    <xf numFmtId="4" fontId="5" fillId="40" borderId="25" xfId="0" applyNumberFormat="1" applyFont="1" applyFill="1" applyBorder="1" applyAlignment="1">
      <alignment horizontal="right" vertical="center"/>
    </xf>
    <xf numFmtId="4" fontId="5" fillId="40" borderId="53" xfId="0" applyNumberFormat="1" applyFont="1" applyFill="1" applyBorder="1" applyAlignment="1">
      <alignment horizontal="right" vertical="center"/>
    </xf>
    <xf numFmtId="4" fontId="5" fillId="40" borderId="25" xfId="0" quotePrefix="1" applyNumberFormat="1" applyFont="1" applyFill="1" applyBorder="1" applyAlignment="1">
      <alignment horizontal="right" vertical="center"/>
    </xf>
    <xf numFmtId="0" fontId="45" fillId="36" borderId="35" xfId="970" applyNumberFormat="1" applyFont="1" applyFill="1" applyBorder="1" applyAlignment="1">
      <alignment vertical="center" wrapText="1"/>
    </xf>
    <xf numFmtId="0" fontId="45" fillId="36" borderId="13" xfId="970" applyNumberFormat="1" applyFont="1" applyFill="1" applyBorder="1" applyAlignment="1">
      <alignment vertical="center" wrapText="1"/>
    </xf>
    <xf numFmtId="0" fontId="45" fillId="36" borderId="13" xfId="970" applyFont="1" applyFill="1" applyBorder="1" applyAlignment="1">
      <alignment horizontal="left" vertical="center" wrapText="1"/>
    </xf>
    <xf numFmtId="0" fontId="45" fillId="36" borderId="49" xfId="970" applyFont="1" applyFill="1" applyBorder="1" applyAlignment="1">
      <alignment horizontal="left" vertical="center" wrapText="1"/>
    </xf>
    <xf numFmtId="0" fontId="45" fillId="36" borderId="30" xfId="970" applyFont="1" applyFill="1" applyBorder="1" applyAlignment="1">
      <alignment horizontal="left" vertical="center" wrapText="1"/>
    </xf>
    <xf numFmtId="0" fontId="45" fillId="36" borderId="33" xfId="970" applyFont="1" applyFill="1" applyBorder="1" applyAlignment="1">
      <alignment horizontal="left" vertical="center" wrapText="1"/>
    </xf>
    <xf numFmtId="0" fontId="45" fillId="36" borderId="32" xfId="968" applyNumberFormat="1" applyFont="1" applyFill="1" applyBorder="1" applyAlignment="1">
      <alignment vertical="center" wrapText="1"/>
    </xf>
    <xf numFmtId="0" fontId="45" fillId="36" borderId="30" xfId="968" applyNumberFormat="1" applyFont="1" applyFill="1" applyBorder="1" applyAlignment="1">
      <alignment vertical="center" wrapText="1"/>
    </xf>
    <xf numFmtId="0" fontId="50" fillId="36" borderId="13" xfId="970" applyFont="1" applyFill="1" applyBorder="1" applyAlignment="1">
      <alignment horizontal="center" vertical="center" wrapText="1"/>
    </xf>
    <xf numFmtId="0" fontId="50" fillId="36" borderId="13" xfId="970" applyFont="1" applyFill="1" applyBorder="1" applyAlignment="1">
      <alignment horizontal="center" vertical="center"/>
    </xf>
    <xf numFmtId="0" fontId="45" fillId="36" borderId="35" xfId="968" applyNumberFormat="1" applyFont="1" applyFill="1" applyBorder="1" applyAlignment="1">
      <alignment vertical="center" wrapText="1"/>
    </xf>
    <xf numFmtId="0" fontId="45" fillId="36" borderId="13" xfId="968" applyNumberFormat="1" applyFont="1" applyFill="1" applyBorder="1" applyAlignment="1">
      <alignment vertical="center" wrapText="1"/>
    </xf>
    <xf numFmtId="3" fontId="50" fillId="36" borderId="13" xfId="970" applyNumberFormat="1" applyFont="1" applyFill="1" applyBorder="1" applyAlignment="1">
      <alignment horizontal="center" vertical="top" wrapText="1"/>
    </xf>
    <xf numFmtId="3" fontId="50" fillId="36" borderId="13" xfId="970" applyNumberFormat="1" applyFont="1" applyFill="1" applyBorder="1" applyAlignment="1">
      <alignment horizontal="center" vertical="top"/>
    </xf>
    <xf numFmtId="3" fontId="50" fillId="36" borderId="13" xfId="970" applyNumberFormat="1" applyFont="1" applyFill="1" applyBorder="1" applyAlignment="1">
      <alignment horizontal="center" vertical="center"/>
    </xf>
    <xf numFmtId="4" fontId="50" fillId="37" borderId="82" xfId="922" applyNumberFormat="1" applyFont="1" applyFill="1" applyBorder="1" applyAlignment="1" applyProtection="1">
      <alignment horizontal="right" vertical="center"/>
      <protection locked="0"/>
    </xf>
    <xf numFmtId="4" fontId="50" fillId="37" borderId="53" xfId="922" applyNumberFormat="1" applyFont="1" applyFill="1" applyBorder="1" applyAlignment="1" applyProtection="1">
      <alignment horizontal="right" vertical="center"/>
      <protection locked="0"/>
    </xf>
    <xf numFmtId="4" fontId="50" fillId="37" borderId="25" xfId="922" applyNumberFormat="1" applyFont="1" applyFill="1" applyBorder="1" applyAlignment="1" applyProtection="1">
      <alignment horizontal="right" vertical="center"/>
      <protection locked="0"/>
    </xf>
    <xf numFmtId="4" fontId="50" fillId="36" borderId="55" xfId="922" applyNumberFormat="1" applyFont="1" applyFill="1" applyBorder="1" applyAlignment="1" applyProtection="1">
      <alignment horizontal="right" vertical="center"/>
      <protection locked="0"/>
    </xf>
    <xf numFmtId="4" fontId="50" fillId="36" borderId="56" xfId="922" applyNumberFormat="1" applyFont="1" applyFill="1" applyBorder="1" applyAlignment="1" applyProtection="1">
      <alignment horizontal="right" vertical="center"/>
      <protection locked="0"/>
    </xf>
    <xf numFmtId="4" fontId="50" fillId="37" borderId="55" xfId="922" applyNumberFormat="1" applyFont="1" applyFill="1" applyBorder="1" applyAlignment="1" applyProtection="1">
      <alignment horizontal="right" vertical="center"/>
      <protection locked="0"/>
    </xf>
    <xf numFmtId="4" fontId="50" fillId="37" borderId="56" xfId="922" applyNumberFormat="1" applyFont="1" applyFill="1" applyBorder="1" applyAlignment="1" applyProtection="1">
      <alignment horizontal="right" vertical="center"/>
      <protection locked="0"/>
    </xf>
    <xf numFmtId="4" fontId="50" fillId="37" borderId="12" xfId="922" applyNumberFormat="1" applyFont="1" applyFill="1" applyBorder="1" applyAlignment="1" applyProtection="1">
      <alignment horizontal="right" vertical="center"/>
      <protection locked="0"/>
    </xf>
    <xf numFmtId="4" fontId="50" fillId="36" borderId="12" xfId="922" applyNumberFormat="1" applyFont="1" applyFill="1" applyBorder="1" applyAlignment="1" applyProtection="1">
      <alignment horizontal="right" vertical="center"/>
      <protection locked="0"/>
    </xf>
    <xf numFmtId="4" fontId="50" fillId="36" borderId="58" xfId="922" applyNumberFormat="1" applyFont="1" applyFill="1" applyBorder="1" applyAlignment="1" applyProtection="1">
      <alignment horizontal="right" vertical="center"/>
      <protection locked="0"/>
    </xf>
    <xf numFmtId="4" fontId="50" fillId="36" borderId="59" xfId="922" applyNumberFormat="1" applyFont="1" applyFill="1" applyBorder="1" applyAlignment="1" applyProtection="1">
      <alignment horizontal="right" vertical="center"/>
      <protection locked="0"/>
    </xf>
    <xf numFmtId="4" fontId="50" fillId="36" borderId="71" xfId="922" applyNumberFormat="1" applyFont="1" applyFill="1" applyBorder="1" applyAlignment="1" applyProtection="1">
      <alignment horizontal="right" vertical="center"/>
      <protection locked="0"/>
    </xf>
    <xf numFmtId="4" fontId="50" fillId="36" borderId="24" xfId="922" applyNumberFormat="1" applyFont="1" applyFill="1" applyBorder="1" applyAlignment="1" applyProtection="1">
      <alignment horizontal="right" vertical="center"/>
      <protection locked="0"/>
    </xf>
    <xf numFmtId="4" fontId="50" fillId="36" borderId="78" xfId="922" applyNumberFormat="1" applyFont="1" applyFill="1" applyBorder="1" applyAlignment="1" applyProtection="1">
      <alignment horizontal="right" vertical="center"/>
      <protection locked="0"/>
    </xf>
    <xf numFmtId="4" fontId="50" fillId="36" borderId="87" xfId="922" applyNumberFormat="1" applyFont="1" applyFill="1" applyBorder="1" applyAlignment="1" applyProtection="1">
      <alignment horizontal="right" vertical="center"/>
      <protection locked="0"/>
    </xf>
    <xf numFmtId="4" fontId="50" fillId="37" borderId="24" xfId="922" applyNumberFormat="1" applyFont="1" applyFill="1" applyBorder="1" applyAlignment="1" applyProtection="1">
      <alignment horizontal="right" vertical="center"/>
      <protection locked="0"/>
    </xf>
    <xf numFmtId="4" fontId="50" fillId="37" borderId="78" xfId="922" applyNumberFormat="1" applyFont="1" applyFill="1" applyBorder="1" applyAlignment="1" applyProtection="1">
      <alignment horizontal="right" vertical="center"/>
      <protection locked="0"/>
    </xf>
    <xf numFmtId="4" fontId="50" fillId="37" borderId="87" xfId="922" applyNumberFormat="1" applyFont="1" applyFill="1" applyBorder="1" applyAlignment="1" applyProtection="1">
      <alignment horizontal="right" vertical="center"/>
      <protection locked="0"/>
    </xf>
    <xf numFmtId="0" fontId="50" fillId="0" borderId="54" xfId="955" applyFont="1" applyBorder="1" applyAlignment="1">
      <alignment horizontal="center" vertical="center"/>
    </xf>
    <xf numFmtId="0" fontId="50" fillId="0" borderId="42" xfId="955" applyFont="1" applyBorder="1" applyAlignment="1">
      <alignment horizontal="center" vertical="center"/>
    </xf>
    <xf numFmtId="3" fontId="50" fillId="36" borderId="26" xfId="970" applyNumberFormat="1" applyFont="1" applyFill="1" applyBorder="1" applyAlignment="1">
      <alignment horizontal="center" vertical="center" wrapText="1"/>
    </xf>
    <xf numFmtId="0" fontId="50" fillId="37" borderId="24" xfId="922" applyFont="1" applyFill="1" applyBorder="1" applyAlignment="1" applyProtection="1">
      <alignment horizontal="center" vertical="center" wrapText="1"/>
      <protection locked="0"/>
    </xf>
    <xf numFmtId="0" fontId="50" fillId="37" borderId="78" xfId="922" applyFont="1" applyFill="1" applyBorder="1" applyAlignment="1" applyProtection="1">
      <alignment horizontal="center" vertical="center" wrapText="1"/>
      <protection locked="0"/>
    </xf>
    <xf numFmtId="0" fontId="50" fillId="37" borderId="68" xfId="922" applyFont="1" applyFill="1" applyBorder="1" applyAlignment="1" applyProtection="1">
      <alignment horizontal="center" vertical="center" wrapText="1"/>
      <protection locked="0"/>
    </xf>
    <xf numFmtId="0" fontId="50" fillId="37" borderId="67" xfId="922" applyFont="1" applyFill="1" applyBorder="1" applyAlignment="1" applyProtection="1">
      <alignment horizontal="center" vertical="center" wrapText="1"/>
      <protection locked="0"/>
    </xf>
    <xf numFmtId="0" fontId="45" fillId="36" borderId="30" xfId="922" applyFont="1" applyFill="1" applyBorder="1" applyAlignment="1" applyProtection="1">
      <alignment horizontal="center" vertical="center" wrapText="1"/>
      <protection locked="0"/>
    </xf>
    <xf numFmtId="0" fontId="45" fillId="36" borderId="39" xfId="922" applyFont="1" applyFill="1" applyBorder="1" applyAlignment="1" applyProtection="1">
      <alignment horizontal="center" vertical="center" wrapText="1"/>
      <protection locked="0"/>
    </xf>
    <xf numFmtId="1" fontId="50" fillId="36" borderId="0" xfId="1056" applyNumberFormat="1" applyFont="1" applyFill="1" applyAlignment="1">
      <alignment horizontal="center" vertical="center" wrapText="1"/>
    </xf>
    <xf numFmtId="0" fontId="45" fillId="36" borderId="13" xfId="922" applyFont="1" applyFill="1" applyBorder="1" applyAlignment="1" applyProtection="1">
      <alignment horizontal="center" vertical="center" wrapText="1"/>
      <protection locked="0"/>
    </xf>
    <xf numFmtId="0" fontId="50" fillId="36" borderId="0" xfId="922" applyFont="1" applyFill="1" applyAlignment="1" applyProtection="1">
      <alignment horizontal="center" vertical="center" wrapText="1"/>
      <protection hidden="1"/>
    </xf>
    <xf numFmtId="0" fontId="50" fillId="36" borderId="63" xfId="922" applyFont="1" applyFill="1" applyBorder="1" applyAlignment="1" applyProtection="1">
      <alignment horizontal="center" vertical="center"/>
      <protection hidden="1"/>
    </xf>
    <xf numFmtId="0" fontId="50" fillId="37" borderId="19" xfId="922" applyFont="1" applyFill="1" applyBorder="1" applyAlignment="1">
      <alignment horizontal="center" vertical="center"/>
    </xf>
    <xf numFmtId="0" fontId="50" fillId="37" borderId="21" xfId="922" applyFont="1" applyFill="1" applyBorder="1" applyAlignment="1">
      <alignment horizontal="center" vertical="center"/>
    </xf>
    <xf numFmtId="0" fontId="50" fillId="37" borderId="19" xfId="922" applyFont="1" applyFill="1" applyBorder="1" applyAlignment="1">
      <alignment horizontal="center" vertical="center" wrapText="1"/>
    </xf>
    <xf numFmtId="0" fontId="50" fillId="37" borderId="21" xfId="922" applyFont="1" applyFill="1" applyBorder="1" applyAlignment="1">
      <alignment horizontal="center" vertical="center" wrapText="1"/>
    </xf>
    <xf numFmtId="0" fontId="50" fillId="37" borderId="68" xfId="922" applyFont="1" applyFill="1" applyBorder="1" applyAlignment="1" applyProtection="1">
      <alignment horizontal="center" vertical="center"/>
      <protection hidden="1"/>
    </xf>
    <xf numFmtId="0" fontId="50" fillId="37" borderId="62" xfId="922" applyFont="1" applyFill="1" applyBorder="1" applyAlignment="1" applyProtection="1">
      <alignment horizontal="center" vertical="center"/>
      <protection hidden="1"/>
    </xf>
    <xf numFmtId="0" fontId="50" fillId="37" borderId="67" xfId="922" applyFont="1" applyFill="1" applyBorder="1" applyAlignment="1" applyProtection="1">
      <alignment horizontal="center" vertical="center"/>
      <protection hidden="1"/>
    </xf>
    <xf numFmtId="0" fontId="50" fillId="37" borderId="63" xfId="922" applyFont="1" applyFill="1" applyBorder="1" applyAlignment="1" applyProtection="1">
      <alignment horizontal="center" vertical="center"/>
      <protection hidden="1"/>
    </xf>
    <xf numFmtId="0" fontId="50" fillId="37" borderId="67" xfId="922" quotePrefix="1" applyFont="1" applyFill="1" applyBorder="1" applyAlignment="1" applyProtection="1">
      <alignment horizontal="center" vertical="center"/>
      <protection hidden="1"/>
    </xf>
    <xf numFmtId="0" fontId="50" fillId="37" borderId="63" xfId="922" quotePrefix="1" applyFont="1" applyFill="1" applyBorder="1" applyAlignment="1" applyProtection="1">
      <alignment horizontal="center" vertical="center"/>
      <protection hidden="1"/>
    </xf>
    <xf numFmtId="0" fontId="50" fillId="37" borderId="47" xfId="922" applyFont="1" applyFill="1" applyBorder="1" applyAlignment="1" applyProtection="1">
      <alignment horizontal="center" vertical="center" wrapText="1"/>
      <protection hidden="1"/>
    </xf>
    <xf numFmtId="0" fontId="50" fillId="37" borderId="70" xfId="922" applyFont="1" applyFill="1" applyBorder="1" applyAlignment="1" applyProtection="1">
      <alignment horizontal="center" vertical="center" wrapText="1"/>
      <protection hidden="1"/>
    </xf>
    <xf numFmtId="0" fontId="50" fillId="37" borderId="54" xfId="1083" applyFont="1" applyFill="1" applyBorder="1" applyAlignment="1">
      <alignment horizontal="center" wrapText="1"/>
    </xf>
    <xf numFmtId="0" fontId="50" fillId="37" borderId="52" xfId="1083" applyFont="1" applyFill="1" applyBorder="1" applyAlignment="1">
      <alignment horizontal="center" wrapText="1"/>
    </xf>
    <xf numFmtId="0" fontId="6" fillId="34" borderId="24" xfId="940" applyFont="1" applyFill="1" applyBorder="1" applyAlignment="1">
      <alignment horizontal="center" vertical="center"/>
    </xf>
    <xf numFmtId="0" fontId="6" fillId="34" borderId="43" xfId="940" applyFont="1" applyFill="1" applyBorder="1" applyAlignment="1">
      <alignment horizontal="center" vertical="center"/>
    </xf>
    <xf numFmtId="0" fontId="6" fillId="34" borderId="68" xfId="940" applyFont="1" applyFill="1" applyBorder="1" applyAlignment="1">
      <alignment horizontal="center" vertical="center"/>
    </xf>
    <xf numFmtId="0" fontId="6" fillId="34" borderId="47" xfId="940" applyFont="1" applyFill="1" applyBorder="1" applyAlignment="1">
      <alignment horizontal="center" vertical="center"/>
    </xf>
    <xf numFmtId="0" fontId="6" fillId="0" borderId="0" xfId="940" applyFont="1" applyAlignment="1">
      <alignment horizontal="center" wrapText="1"/>
    </xf>
    <xf numFmtId="0" fontId="57" fillId="0" borderId="61" xfId="971" applyFont="1" applyFill="1" applyBorder="1" applyAlignment="1" applyProtection="1">
      <alignment horizontal="center"/>
    </xf>
    <xf numFmtId="0" fontId="57" fillId="0" borderId="0" xfId="971" applyFont="1" applyFill="1" applyBorder="1" applyAlignment="1" applyProtection="1">
      <alignment horizontal="center"/>
    </xf>
    <xf numFmtId="0" fontId="57" fillId="0" borderId="69" xfId="971" applyFont="1" applyFill="1" applyBorder="1" applyAlignment="1" applyProtection="1">
      <alignment horizontal="center"/>
    </xf>
    <xf numFmtId="0" fontId="50" fillId="0" borderId="68" xfId="971" applyFont="1" applyFill="1" applyBorder="1" applyAlignment="1" applyProtection="1">
      <alignment horizontal="center"/>
    </xf>
    <xf numFmtId="0" fontId="50" fillId="0" borderId="67" xfId="971" applyFont="1" applyFill="1" applyBorder="1" applyAlignment="1" applyProtection="1">
      <alignment horizontal="center"/>
    </xf>
    <xf numFmtId="0" fontId="50" fillId="0" borderId="47" xfId="971" applyFont="1" applyFill="1" applyBorder="1" applyAlignment="1" applyProtection="1">
      <alignment horizontal="center"/>
    </xf>
    <xf numFmtId="0" fontId="50" fillId="0" borderId="61" xfId="971" applyFont="1" applyFill="1" applyBorder="1" applyAlignment="1" applyProtection="1">
      <alignment horizontal="center"/>
    </xf>
    <xf numFmtId="0" fontId="50" fillId="0" borderId="0" xfId="971" applyFont="1" applyFill="1" applyBorder="1" applyAlignment="1" applyProtection="1">
      <alignment horizontal="center"/>
    </xf>
    <xf numFmtId="0" fontId="50" fillId="0" borderId="69" xfId="971" applyFont="1" applyFill="1" applyBorder="1" applyAlignment="1" applyProtection="1">
      <alignment horizontal="center"/>
    </xf>
    <xf numFmtId="0" fontId="50" fillId="0" borderId="61" xfId="971" applyFont="1" applyFill="1" applyBorder="1" applyAlignment="1" applyProtection="1">
      <alignment horizontal="center" vertical="center" wrapText="1"/>
    </xf>
    <xf numFmtId="0" fontId="50" fillId="0" borderId="0" xfId="971" applyFont="1" applyFill="1" applyBorder="1" applyAlignment="1" applyProtection="1">
      <alignment horizontal="center" vertical="center" wrapText="1"/>
    </xf>
    <xf numFmtId="0" fontId="50" fillId="0" borderId="69" xfId="971" applyFont="1" applyFill="1" applyBorder="1" applyAlignment="1" applyProtection="1">
      <alignment horizontal="center" vertical="center" wrapText="1"/>
    </xf>
    <xf numFmtId="0" fontId="57" fillId="39" borderId="24" xfId="940" applyFont="1" applyFill="1" applyBorder="1" applyAlignment="1" applyProtection="1">
      <alignment horizontal="right" vertical="center"/>
    </xf>
    <xf numFmtId="0" fontId="57" fillId="39" borderId="78" xfId="940" applyFont="1" applyFill="1" applyBorder="1" applyAlignment="1" applyProtection="1">
      <alignment horizontal="right" vertical="center"/>
    </xf>
    <xf numFmtId="0" fontId="57" fillId="39" borderId="87" xfId="940" applyFont="1" applyFill="1" applyBorder="1" applyAlignment="1" applyProtection="1">
      <alignment horizontal="right" vertical="center"/>
    </xf>
    <xf numFmtId="0" fontId="61" fillId="36" borderId="35" xfId="971" applyNumberFormat="1" applyFont="1" applyFill="1" applyBorder="1" applyAlignment="1">
      <alignment vertical="center" wrapText="1"/>
    </xf>
    <xf numFmtId="0" fontId="61" fillId="36" borderId="13" xfId="971" applyNumberFormat="1" applyFont="1" applyFill="1" applyBorder="1" applyAlignment="1">
      <alignment vertical="center" wrapText="1"/>
    </xf>
    <xf numFmtId="3" fontId="57" fillId="36" borderId="13" xfId="971" applyNumberFormat="1" applyFont="1" applyFill="1" applyBorder="1" applyAlignment="1">
      <alignment horizontal="center" vertical="center"/>
    </xf>
    <xf numFmtId="0" fontId="60" fillId="39" borderId="24" xfId="940" applyFont="1" applyFill="1" applyBorder="1" applyAlignment="1" applyProtection="1">
      <alignment horizontal="left" vertical="center"/>
    </xf>
    <xf numFmtId="0" fontId="60" fillId="39" borderId="78" xfId="940" applyFont="1" applyFill="1" applyBorder="1" applyAlignment="1" applyProtection="1">
      <alignment horizontal="left" vertical="center"/>
    </xf>
    <xf numFmtId="0" fontId="60" fillId="39" borderId="43" xfId="940" applyFont="1" applyFill="1" applyBorder="1" applyAlignment="1" applyProtection="1">
      <alignment horizontal="left" vertical="center"/>
    </xf>
    <xf numFmtId="0" fontId="57" fillId="36" borderId="38" xfId="940" applyFont="1" applyFill="1" applyBorder="1" applyAlignment="1" applyProtection="1">
      <alignment horizontal="center" vertical="center" wrapText="1"/>
    </xf>
    <xf numFmtId="0" fontId="57" fillId="36" borderId="32" xfId="940" applyFont="1" applyFill="1" applyBorder="1" applyAlignment="1" applyProtection="1">
      <alignment horizontal="center" vertical="center" wrapText="1"/>
    </xf>
    <xf numFmtId="0" fontId="57" fillId="36" borderId="39" xfId="940" applyFont="1" applyFill="1" applyBorder="1" applyAlignment="1" applyProtection="1">
      <alignment horizontal="center" vertical="center" wrapText="1"/>
    </xf>
    <xf numFmtId="0" fontId="57" fillId="36" borderId="30" xfId="940" applyFont="1" applyFill="1" applyBorder="1" applyAlignment="1" applyProtection="1">
      <alignment horizontal="center" vertical="center" wrapText="1"/>
    </xf>
    <xf numFmtId="0" fontId="57" fillId="0" borderId="39" xfId="944" applyFont="1" applyFill="1" applyBorder="1" applyAlignment="1" applyProtection="1">
      <alignment horizontal="center" vertical="center" wrapText="1"/>
    </xf>
    <xf numFmtId="4" fontId="57" fillId="36" borderId="39" xfId="940" applyNumberFormat="1" applyFont="1" applyFill="1" applyBorder="1" applyAlignment="1" applyProtection="1">
      <alignment horizontal="center" vertical="center" wrapText="1"/>
    </xf>
    <xf numFmtId="4" fontId="57" fillId="36" borderId="30" xfId="940" applyNumberFormat="1" applyFont="1" applyFill="1" applyBorder="1" applyAlignment="1" applyProtection="1">
      <alignment horizontal="center" vertical="center" wrapText="1"/>
    </xf>
    <xf numFmtId="4" fontId="57" fillId="36" borderId="48" xfId="940" applyNumberFormat="1" applyFont="1" applyFill="1" applyBorder="1" applyAlignment="1" applyProtection="1">
      <alignment horizontal="center" vertical="center" wrapText="1"/>
    </xf>
    <xf numFmtId="4" fontId="57" fillId="36" borderId="33" xfId="940" applyNumberFormat="1" applyFont="1" applyFill="1" applyBorder="1" applyAlignment="1" applyProtection="1">
      <alignment horizontal="center" vertical="center" wrapText="1"/>
    </xf>
    <xf numFmtId="0" fontId="61" fillId="36" borderId="13" xfId="971" applyFont="1" applyFill="1" applyBorder="1" applyAlignment="1">
      <alignment horizontal="left" wrapText="1"/>
    </xf>
    <xf numFmtId="0" fontId="61" fillId="36" borderId="49" xfId="971" applyFont="1" applyFill="1" applyBorder="1" applyAlignment="1">
      <alignment horizontal="left" wrapText="1"/>
    </xf>
    <xf numFmtId="0" fontId="61" fillId="36" borderId="30" xfId="971" applyFont="1" applyFill="1" applyBorder="1" applyAlignment="1">
      <alignment horizontal="left" wrapText="1"/>
    </xf>
    <xf numFmtId="0" fontId="61" fillId="36" borderId="33" xfId="971" applyFont="1" applyFill="1" applyBorder="1" applyAlignment="1">
      <alignment horizontal="left" wrapText="1"/>
    </xf>
    <xf numFmtId="0" fontId="61" fillId="36" borderId="32" xfId="940" applyNumberFormat="1" applyFont="1" applyFill="1" applyBorder="1" applyAlignment="1">
      <alignment vertical="center" wrapText="1"/>
    </xf>
    <xf numFmtId="0" fontId="61" fillId="36" borderId="30" xfId="940" applyNumberFormat="1" applyFont="1" applyFill="1" applyBorder="1" applyAlignment="1">
      <alignment vertical="center" wrapText="1"/>
    </xf>
    <xf numFmtId="3" fontId="57" fillId="36" borderId="26" xfId="971" applyNumberFormat="1" applyFont="1" applyFill="1" applyBorder="1" applyAlignment="1">
      <alignment horizontal="center" vertical="center" wrapText="1"/>
    </xf>
    <xf numFmtId="0" fontId="57" fillId="36" borderId="13" xfId="971" applyFont="1" applyFill="1" applyBorder="1" applyAlignment="1">
      <alignment horizontal="center" vertical="center" wrapText="1"/>
    </xf>
    <xf numFmtId="0" fontId="57" fillId="36" borderId="13" xfId="971" applyFont="1" applyFill="1" applyBorder="1" applyAlignment="1">
      <alignment horizontal="center" vertical="center"/>
    </xf>
    <xf numFmtId="0" fontId="61" fillId="36" borderId="35" xfId="940" applyNumberFormat="1" applyFont="1" applyFill="1" applyBorder="1" applyAlignment="1">
      <alignment vertical="center" wrapText="1"/>
    </xf>
    <xf numFmtId="0" fontId="61" fillId="36" borderId="13" xfId="940" applyNumberFormat="1" applyFont="1" applyFill="1" applyBorder="1" applyAlignment="1">
      <alignment vertical="center" wrapText="1"/>
    </xf>
    <xf numFmtId="3" fontId="57" fillId="36" borderId="13" xfId="971" applyNumberFormat="1" applyFont="1" applyFill="1" applyBorder="1" applyAlignment="1">
      <alignment horizontal="center" vertical="center" wrapText="1"/>
    </xf>
    <xf numFmtId="0" fontId="3" fillId="36" borderId="53" xfId="922" applyFont="1" applyFill="1" applyBorder="1" applyAlignment="1">
      <alignment horizontal="center"/>
    </xf>
    <xf numFmtId="0" fontId="3" fillId="36" borderId="64" xfId="922" applyFont="1" applyFill="1" applyBorder="1" applyAlignment="1">
      <alignment horizontal="center"/>
    </xf>
    <xf numFmtId="0" fontId="3" fillId="36" borderId="61" xfId="922" applyFont="1" applyFill="1" applyBorder="1" applyAlignment="1" applyProtection="1">
      <alignment horizontal="left" vertical="center"/>
      <protection locked="0"/>
    </xf>
    <xf numFmtId="0" fontId="3" fillId="36" borderId="0" xfId="922" applyFont="1" applyFill="1" applyBorder="1" applyAlignment="1" applyProtection="1">
      <alignment horizontal="left" vertical="center"/>
      <protection locked="0"/>
    </xf>
    <xf numFmtId="0" fontId="5" fillId="36" borderId="0" xfId="922" applyFont="1" applyFill="1" applyBorder="1" applyAlignment="1" applyProtection="1">
      <alignment horizontal="justify" vertical="center" wrapText="1"/>
      <protection locked="0"/>
    </xf>
    <xf numFmtId="0" fontId="5" fillId="36" borderId="69" xfId="922" applyFont="1" applyFill="1" applyBorder="1" applyAlignment="1" applyProtection="1">
      <alignment horizontal="justify" vertical="center" wrapText="1"/>
      <protection locked="0"/>
    </xf>
    <xf numFmtId="0" fontId="5" fillId="36" borderId="53" xfId="922" applyFont="1" applyFill="1" applyBorder="1" applyAlignment="1" applyProtection="1">
      <alignment horizontal="justify" vertical="center" wrapText="1"/>
      <protection locked="0"/>
    </xf>
    <xf numFmtId="0" fontId="5" fillId="36" borderId="64" xfId="922" applyFont="1" applyFill="1" applyBorder="1" applyAlignment="1" applyProtection="1">
      <alignment horizontal="justify" vertical="center" wrapText="1"/>
      <protection locked="0"/>
    </xf>
    <xf numFmtId="0" fontId="3" fillId="36" borderId="53" xfId="922" applyFont="1" applyFill="1" applyBorder="1" applyAlignment="1">
      <alignment horizontal="left"/>
    </xf>
    <xf numFmtId="0" fontId="5" fillId="36" borderId="53" xfId="922" applyFont="1" applyFill="1" applyBorder="1" applyAlignment="1">
      <alignment horizontal="center" vertical="center"/>
    </xf>
    <xf numFmtId="0" fontId="5" fillId="36" borderId="64" xfId="922" applyFont="1" applyFill="1" applyBorder="1" applyAlignment="1">
      <alignment horizontal="center" vertical="center"/>
    </xf>
    <xf numFmtId="0" fontId="5" fillId="0" borderId="55" xfId="0" applyFont="1" applyBorder="1" applyAlignment="1">
      <alignment horizontal="center" vertical="center"/>
    </xf>
    <xf numFmtId="0" fontId="5" fillId="0" borderId="56" xfId="0" applyFont="1" applyBorder="1" applyAlignment="1">
      <alignment horizontal="center" vertical="center"/>
    </xf>
    <xf numFmtId="0" fontId="5" fillId="0" borderId="12" xfId="0" applyFont="1" applyBorder="1" applyAlignment="1">
      <alignment horizontal="center" vertical="center"/>
    </xf>
    <xf numFmtId="0" fontId="5" fillId="0" borderId="58" xfId="0" applyFont="1" applyBorder="1" applyAlignment="1">
      <alignment horizontal="center" vertical="center"/>
    </xf>
    <xf numFmtId="0" fontId="5" fillId="0" borderId="59" xfId="0" applyFont="1" applyBorder="1" applyAlignment="1">
      <alignment horizontal="center" vertical="center"/>
    </xf>
    <xf numFmtId="0" fontId="5" fillId="0" borderId="71" xfId="0" applyFont="1" applyBorder="1" applyAlignment="1">
      <alignment horizontal="center" vertical="center"/>
    </xf>
    <xf numFmtId="0" fontId="3" fillId="38" borderId="54" xfId="0" applyFont="1" applyFill="1" applyBorder="1" applyAlignment="1">
      <alignment horizontal="center" vertical="center"/>
    </xf>
    <xf numFmtId="0" fontId="3" fillId="38" borderId="42" xfId="0" applyFont="1" applyFill="1" applyBorder="1" applyAlignment="1">
      <alignment horizontal="center" vertical="center"/>
    </xf>
    <xf numFmtId="0" fontId="3" fillId="38" borderId="65" xfId="0" applyFont="1" applyFill="1" applyBorder="1" applyAlignment="1">
      <alignment horizontal="center" vertical="center"/>
    </xf>
    <xf numFmtId="0" fontId="5" fillId="0" borderId="55" xfId="0" applyFont="1" applyBorder="1" applyAlignment="1">
      <alignment horizontal="left" vertical="center"/>
    </xf>
    <xf numFmtId="0" fontId="5" fillId="0" borderId="56" xfId="0" applyFont="1" applyBorder="1" applyAlignment="1">
      <alignment horizontal="left" vertical="center"/>
    </xf>
    <xf numFmtId="0" fontId="5" fillId="0" borderId="12" xfId="0" applyFont="1" applyBorder="1" applyAlignment="1">
      <alignment horizontal="left" vertical="center"/>
    </xf>
    <xf numFmtId="0" fontId="77" fillId="38" borderId="39" xfId="0" applyFont="1" applyFill="1" applyBorder="1" applyAlignment="1">
      <alignment horizontal="center" vertical="center" wrapText="1"/>
    </xf>
    <xf numFmtId="0" fontId="70" fillId="0" borderId="31" xfId="0" applyFont="1" applyFill="1" applyBorder="1" applyAlignment="1">
      <alignment horizontal="left" vertical="center"/>
    </xf>
    <xf numFmtId="0" fontId="70" fillId="0" borderId="59" xfId="0" applyFont="1" applyFill="1" applyBorder="1" applyAlignment="1">
      <alignment horizontal="left" vertical="center"/>
    </xf>
    <xf numFmtId="0" fontId="70" fillId="0" borderId="71" xfId="0" applyFont="1" applyFill="1" applyBorder="1" applyAlignment="1">
      <alignment horizontal="left" vertical="center"/>
    </xf>
    <xf numFmtId="0" fontId="5" fillId="0" borderId="55" xfId="0" applyFont="1" applyBorder="1" applyAlignment="1">
      <alignment horizontal="left" vertical="center" wrapText="1"/>
    </xf>
    <xf numFmtId="0" fontId="5" fillId="0" borderId="56" xfId="0" applyFont="1" applyBorder="1" applyAlignment="1">
      <alignment horizontal="left" vertical="center" wrapText="1"/>
    </xf>
    <xf numFmtId="0" fontId="5" fillId="0" borderId="12" xfId="0" applyFont="1" applyBorder="1" applyAlignment="1">
      <alignment horizontal="left" vertical="center" wrapText="1"/>
    </xf>
    <xf numFmtId="174" fontId="5" fillId="0" borderId="55" xfId="0" applyNumberFormat="1" applyFont="1" applyBorder="1" applyAlignment="1">
      <alignment horizontal="left" vertical="center"/>
    </xf>
    <xf numFmtId="174" fontId="5" fillId="0" borderId="56" xfId="0" applyNumberFormat="1" applyFont="1" applyBorder="1" applyAlignment="1">
      <alignment horizontal="left" vertical="center"/>
    </xf>
    <xf numFmtId="174" fontId="5" fillId="0" borderId="12" xfId="0" applyNumberFormat="1" applyFont="1" applyBorder="1" applyAlignment="1">
      <alignment horizontal="left" vertical="center"/>
    </xf>
    <xf numFmtId="0" fontId="5" fillId="0" borderId="58" xfId="0" applyFont="1" applyBorder="1" applyAlignment="1">
      <alignment horizontal="left" vertical="center"/>
    </xf>
    <xf numFmtId="0" fontId="5" fillId="0" borderId="59" xfId="0" applyFont="1" applyBorder="1" applyAlignment="1">
      <alignment horizontal="left" vertical="center"/>
    </xf>
    <xf numFmtId="0" fontId="5" fillId="0" borderId="71" xfId="0" applyFont="1" applyBorder="1" applyAlignment="1">
      <alignment horizontal="left" vertical="center"/>
    </xf>
    <xf numFmtId="174" fontId="5" fillId="40" borderId="55" xfId="0" applyNumberFormat="1" applyFont="1" applyFill="1" applyBorder="1" applyAlignment="1">
      <alignment horizontal="left" vertical="center"/>
    </xf>
    <xf numFmtId="174" fontId="5" fillId="40" borderId="56" xfId="0" applyNumberFormat="1" applyFont="1" applyFill="1" applyBorder="1" applyAlignment="1">
      <alignment horizontal="left" vertical="center"/>
    </xf>
    <xf numFmtId="174" fontId="5" fillId="40" borderId="12" xfId="0" applyNumberFormat="1" applyFont="1" applyFill="1" applyBorder="1" applyAlignment="1">
      <alignment horizontal="left" vertical="center"/>
    </xf>
    <xf numFmtId="0" fontId="5" fillId="40" borderId="55" xfId="0" applyFont="1" applyFill="1" applyBorder="1" applyAlignment="1">
      <alignment horizontal="left" vertical="center" wrapText="1"/>
    </xf>
    <xf numFmtId="0" fontId="5" fillId="40" borderId="56" xfId="0" applyFont="1" applyFill="1" applyBorder="1" applyAlignment="1">
      <alignment horizontal="left" vertical="center" wrapText="1"/>
    </xf>
    <xf numFmtId="0" fontId="5" fillId="40" borderId="12" xfId="0" applyFont="1" applyFill="1" applyBorder="1" applyAlignment="1">
      <alignment horizontal="left" vertical="center" wrapText="1"/>
    </xf>
    <xf numFmtId="0" fontId="5" fillId="40" borderId="55" xfId="0" applyFont="1" applyFill="1" applyBorder="1" applyAlignment="1">
      <alignment horizontal="left" vertical="center"/>
    </xf>
    <xf numFmtId="0" fontId="5" fillId="40" borderId="56" xfId="0" applyFont="1" applyFill="1" applyBorder="1" applyAlignment="1">
      <alignment horizontal="left" vertical="center"/>
    </xf>
    <xf numFmtId="0" fontId="5" fillId="40" borderId="12" xfId="0" applyFont="1" applyFill="1" applyBorder="1" applyAlignment="1">
      <alignment horizontal="left" vertical="center"/>
    </xf>
    <xf numFmtId="0" fontId="5" fillId="40" borderId="55" xfId="0" applyFont="1" applyFill="1" applyBorder="1" applyAlignment="1">
      <alignment horizontal="center" vertical="center"/>
    </xf>
    <xf numFmtId="0" fontId="5" fillId="40" borderId="56" xfId="0" applyFont="1" applyFill="1" applyBorder="1" applyAlignment="1">
      <alignment horizontal="center" vertical="center"/>
    </xf>
    <xf numFmtId="0" fontId="5" fillId="40" borderId="12" xfId="0" applyFont="1" applyFill="1" applyBorder="1" applyAlignment="1">
      <alignment horizontal="center" vertical="center"/>
    </xf>
    <xf numFmtId="0" fontId="5" fillId="40" borderId="58" xfId="0" applyFont="1" applyFill="1" applyBorder="1" applyAlignment="1">
      <alignment horizontal="center" vertical="center"/>
    </xf>
    <xf numFmtId="0" fontId="5" fillId="40" borderId="59" xfId="0" applyFont="1" applyFill="1" applyBorder="1" applyAlignment="1">
      <alignment horizontal="center" vertical="center"/>
    </xf>
    <xf numFmtId="0" fontId="5" fillId="40" borderId="71" xfId="0" applyFont="1" applyFill="1" applyBorder="1" applyAlignment="1">
      <alignment horizontal="center" vertical="center"/>
    </xf>
    <xf numFmtId="0" fontId="70" fillId="40" borderId="31" xfId="0" applyFont="1" applyFill="1" applyBorder="1" applyAlignment="1">
      <alignment horizontal="left" vertical="center"/>
    </xf>
    <xf numFmtId="0" fontId="70" fillId="40" borderId="59" xfId="0" applyFont="1" applyFill="1" applyBorder="1" applyAlignment="1">
      <alignment horizontal="left" vertical="center"/>
    </xf>
    <xf numFmtId="0" fontId="70" fillId="40" borderId="71" xfId="0" applyFont="1" applyFill="1" applyBorder="1" applyAlignment="1">
      <alignment horizontal="left" vertical="center"/>
    </xf>
    <xf numFmtId="0" fontId="84" fillId="40" borderId="55" xfId="0" applyFont="1" applyFill="1" applyBorder="1" applyAlignment="1">
      <alignment horizontal="left" vertical="center"/>
    </xf>
    <xf numFmtId="0" fontId="84" fillId="40" borderId="56" xfId="0" applyFont="1" applyFill="1" applyBorder="1" applyAlignment="1">
      <alignment horizontal="left" vertical="center"/>
    </xf>
    <xf numFmtId="0" fontId="84" fillId="40" borderId="12" xfId="0" applyFont="1" applyFill="1" applyBorder="1" applyAlignment="1">
      <alignment horizontal="left" vertical="center"/>
    </xf>
    <xf numFmtId="0" fontId="70" fillId="0" borderId="31" xfId="0" applyFont="1" applyFill="1" applyBorder="1" applyAlignment="1">
      <alignment horizontal="left" vertical="center" wrapText="1"/>
    </xf>
    <xf numFmtId="0" fontId="70" fillId="0" borderId="59" xfId="0" applyFont="1" applyFill="1" applyBorder="1" applyAlignment="1">
      <alignment horizontal="left" vertical="center" wrapText="1"/>
    </xf>
    <xf numFmtId="0" fontId="70" fillId="0" borderId="71" xfId="0" applyFont="1" applyFill="1" applyBorder="1" applyAlignment="1">
      <alignment horizontal="left" vertical="center" wrapText="1"/>
    </xf>
    <xf numFmtId="0" fontId="83" fillId="0" borderId="61" xfId="0" applyFont="1" applyFill="1" applyBorder="1" applyAlignment="1">
      <alignment horizontal="justify" vertical="center" wrapText="1"/>
    </xf>
    <xf numFmtId="0" fontId="83" fillId="0" borderId="0" xfId="0" applyFont="1" applyFill="1" applyBorder="1" applyAlignment="1">
      <alignment horizontal="justify" vertical="center" wrapText="1"/>
    </xf>
    <xf numFmtId="0" fontId="83" fillId="0" borderId="69" xfId="0" applyFont="1" applyFill="1" applyBorder="1" applyAlignment="1">
      <alignment horizontal="justify" vertical="center" wrapText="1"/>
    </xf>
    <xf numFmtId="0" fontId="75" fillId="0" borderId="61" xfId="0" applyFont="1" applyFill="1" applyBorder="1" applyAlignment="1">
      <alignment horizontal="left" vertical="center" wrapText="1"/>
    </xf>
    <xf numFmtId="0" fontId="75" fillId="0" borderId="0" xfId="0" applyFont="1" applyFill="1" applyBorder="1" applyAlignment="1">
      <alignment horizontal="left" vertical="center" wrapText="1"/>
    </xf>
    <xf numFmtId="0" fontId="75" fillId="0" borderId="69" xfId="0" applyFont="1" applyFill="1" applyBorder="1" applyAlignment="1">
      <alignment horizontal="left" vertical="center" wrapText="1"/>
    </xf>
    <xf numFmtId="174" fontId="5" fillId="0" borderId="55" xfId="0" applyNumberFormat="1" applyFont="1" applyBorder="1" applyAlignment="1">
      <alignment horizontal="left" vertical="center" wrapText="1"/>
    </xf>
    <xf numFmtId="174" fontId="5" fillId="0" borderId="56" xfId="0" applyNumberFormat="1" applyFont="1" applyBorder="1" applyAlignment="1">
      <alignment horizontal="left" vertical="center" wrapText="1"/>
    </xf>
    <xf numFmtId="174" fontId="5" fillId="0" borderId="12" xfId="0" applyNumberFormat="1" applyFont="1" applyBorder="1" applyAlignment="1">
      <alignment horizontal="left" vertical="center" wrapText="1"/>
    </xf>
    <xf numFmtId="0" fontId="3" fillId="36" borderId="53" xfId="922" applyFont="1" applyFill="1" applyBorder="1" applyAlignment="1">
      <alignment horizontal="left" vertical="center" wrapText="1"/>
    </xf>
    <xf numFmtId="0" fontId="3" fillId="36" borderId="64" xfId="922" applyFont="1" applyFill="1" applyBorder="1" applyAlignment="1">
      <alignment horizontal="left" vertical="center" wrapText="1"/>
    </xf>
    <xf numFmtId="0" fontId="75" fillId="0" borderId="55" xfId="0" applyFont="1" applyFill="1" applyBorder="1" applyAlignment="1">
      <alignment horizontal="center" vertical="center"/>
    </xf>
    <xf numFmtId="0" fontId="75" fillId="0" borderId="56" xfId="0" applyFont="1" applyFill="1" applyBorder="1" applyAlignment="1">
      <alignment horizontal="center" vertical="center"/>
    </xf>
    <xf numFmtId="0" fontId="75" fillId="0" borderId="57" xfId="0" applyFont="1" applyFill="1" applyBorder="1" applyAlignment="1">
      <alignment horizontal="center" vertical="center"/>
    </xf>
    <xf numFmtId="0" fontId="77" fillId="38" borderId="86" xfId="0" applyFont="1" applyFill="1" applyBorder="1" applyAlignment="1">
      <alignment horizontal="center" vertical="center" wrapText="1"/>
    </xf>
    <xf numFmtId="0" fontId="77" fillId="38" borderId="42" xfId="0" applyFont="1" applyFill="1" applyBorder="1" applyAlignment="1">
      <alignment horizontal="center" vertical="center" wrapText="1"/>
    </xf>
    <xf numFmtId="0" fontId="77" fillId="38" borderId="65" xfId="0" applyFont="1" applyFill="1" applyBorder="1" applyAlignment="1">
      <alignment horizontal="center" vertical="center" wrapText="1"/>
    </xf>
    <xf numFmtId="1" fontId="70" fillId="0" borderId="31" xfId="0" applyNumberFormat="1" applyFont="1" applyFill="1" applyBorder="1" applyAlignment="1">
      <alignment horizontal="left" vertical="center" wrapText="1"/>
    </xf>
    <xf numFmtId="1" fontId="70" fillId="0" borderId="59" xfId="0" applyNumberFormat="1" applyFont="1" applyFill="1" applyBorder="1" applyAlignment="1">
      <alignment horizontal="left" vertical="center" wrapText="1"/>
    </xf>
    <xf numFmtId="1" fontId="70" fillId="0" borderId="71" xfId="0" applyNumberFormat="1" applyFont="1" applyFill="1" applyBorder="1" applyAlignment="1">
      <alignment horizontal="left" vertical="center" wrapText="1"/>
    </xf>
  </cellXfs>
  <cellStyles count="1223">
    <cellStyle name="20% - Énfasis1 2" xfId="1" xr:uid="{00000000-0005-0000-0000-000000000000}"/>
    <cellStyle name="20% - Énfasis1 3" xfId="2" xr:uid="{00000000-0005-0000-0000-000001000000}"/>
    <cellStyle name="20% - Énfasis2 2" xfId="3" xr:uid="{00000000-0005-0000-0000-000002000000}"/>
    <cellStyle name="20% - Énfasis2 3" xfId="4" xr:uid="{00000000-0005-0000-0000-000003000000}"/>
    <cellStyle name="20% - Énfasis3 2" xfId="5" xr:uid="{00000000-0005-0000-0000-000004000000}"/>
    <cellStyle name="20% - Énfasis3 3" xfId="6" xr:uid="{00000000-0005-0000-0000-000005000000}"/>
    <cellStyle name="20% - Énfasis4 2" xfId="7" xr:uid="{00000000-0005-0000-0000-000006000000}"/>
    <cellStyle name="20% - Énfasis4 3" xfId="8" xr:uid="{00000000-0005-0000-0000-000007000000}"/>
    <cellStyle name="20% - Énfasis5 2" xfId="9" xr:uid="{00000000-0005-0000-0000-000008000000}"/>
    <cellStyle name="20% - Énfasis5 3" xfId="10" xr:uid="{00000000-0005-0000-0000-000009000000}"/>
    <cellStyle name="20% - Énfasis6 2" xfId="11" xr:uid="{00000000-0005-0000-0000-00000A000000}"/>
    <cellStyle name="20% - Énfasis6 3" xfId="12" xr:uid="{00000000-0005-0000-0000-00000B000000}"/>
    <cellStyle name="40% - Énfasis1 2" xfId="13" xr:uid="{00000000-0005-0000-0000-00000C000000}"/>
    <cellStyle name="40% - Énfasis1 3" xfId="14" xr:uid="{00000000-0005-0000-0000-00000D000000}"/>
    <cellStyle name="40% - Énfasis2 2" xfId="15" xr:uid="{00000000-0005-0000-0000-00000E000000}"/>
    <cellStyle name="40% - Énfasis2 3" xfId="16" xr:uid="{00000000-0005-0000-0000-00000F000000}"/>
    <cellStyle name="40% - Énfasis3 2" xfId="17" xr:uid="{00000000-0005-0000-0000-000010000000}"/>
    <cellStyle name="40% - Énfasis3 3" xfId="18" xr:uid="{00000000-0005-0000-0000-000011000000}"/>
    <cellStyle name="40% - Énfasis4 2" xfId="19" xr:uid="{00000000-0005-0000-0000-000012000000}"/>
    <cellStyle name="40% - Énfasis4 3" xfId="20" xr:uid="{00000000-0005-0000-0000-000013000000}"/>
    <cellStyle name="40% - Énfasis5 2" xfId="21" xr:uid="{00000000-0005-0000-0000-000014000000}"/>
    <cellStyle name="40% - Énfasis5 3" xfId="22" xr:uid="{00000000-0005-0000-0000-000015000000}"/>
    <cellStyle name="40% - Énfasis6 2" xfId="23" xr:uid="{00000000-0005-0000-0000-000016000000}"/>
    <cellStyle name="40% - Énfasis6 3" xfId="24" xr:uid="{00000000-0005-0000-0000-000017000000}"/>
    <cellStyle name="60% - Énfasis1 2" xfId="25" xr:uid="{00000000-0005-0000-0000-000018000000}"/>
    <cellStyle name="60% - Énfasis1 3" xfId="26" xr:uid="{00000000-0005-0000-0000-000019000000}"/>
    <cellStyle name="60% - Énfasis2 2" xfId="27" xr:uid="{00000000-0005-0000-0000-00001A000000}"/>
    <cellStyle name="60% - Énfasis2 3" xfId="28" xr:uid="{00000000-0005-0000-0000-00001B000000}"/>
    <cellStyle name="60% - Énfasis3 2" xfId="29" xr:uid="{00000000-0005-0000-0000-00001C000000}"/>
    <cellStyle name="60% - Énfasis3 3" xfId="30" xr:uid="{00000000-0005-0000-0000-00001D000000}"/>
    <cellStyle name="60% - Énfasis4 2" xfId="31" xr:uid="{00000000-0005-0000-0000-00001E000000}"/>
    <cellStyle name="60% - Énfasis4 3" xfId="32" xr:uid="{00000000-0005-0000-0000-00001F000000}"/>
    <cellStyle name="60% - Énfasis5 2" xfId="33" xr:uid="{00000000-0005-0000-0000-000020000000}"/>
    <cellStyle name="60% - Énfasis5 3" xfId="34" xr:uid="{00000000-0005-0000-0000-000021000000}"/>
    <cellStyle name="60% - Énfasis6 2" xfId="35" xr:uid="{00000000-0005-0000-0000-000022000000}"/>
    <cellStyle name="60% - Énfasis6 3" xfId="36" xr:uid="{00000000-0005-0000-0000-000023000000}"/>
    <cellStyle name="BORDES TEXTO INF." xfId="37" xr:uid="{00000000-0005-0000-0000-000024000000}"/>
    <cellStyle name="BORDES TEXTO INF. 2" xfId="38" xr:uid="{00000000-0005-0000-0000-000025000000}"/>
    <cellStyle name="Buena 2" xfId="39" xr:uid="{00000000-0005-0000-0000-000026000000}"/>
    <cellStyle name="Buena 3" xfId="40" xr:uid="{00000000-0005-0000-0000-000027000000}"/>
    <cellStyle name="Cabecera 1" xfId="41" xr:uid="{00000000-0005-0000-0000-000028000000}"/>
    <cellStyle name="Cabecera 1 2" xfId="42" xr:uid="{00000000-0005-0000-0000-000029000000}"/>
    <cellStyle name="Cabecera 2" xfId="43" xr:uid="{00000000-0005-0000-0000-00002A000000}"/>
    <cellStyle name="Cabecera 2 2" xfId="44" xr:uid="{00000000-0005-0000-0000-00002B000000}"/>
    <cellStyle name="Cálculo 2" xfId="45" xr:uid="{00000000-0005-0000-0000-00002C000000}"/>
    <cellStyle name="Cálculo 3" xfId="46" xr:uid="{00000000-0005-0000-0000-00002D000000}"/>
    <cellStyle name="Cancel" xfId="47" xr:uid="{00000000-0005-0000-0000-00002E000000}"/>
    <cellStyle name="Celda de comprobación 2" xfId="48" xr:uid="{00000000-0005-0000-0000-00002F000000}"/>
    <cellStyle name="Celda de comprobación 3" xfId="49" xr:uid="{00000000-0005-0000-0000-000030000000}"/>
    <cellStyle name="Celda vinculada 2" xfId="50" xr:uid="{00000000-0005-0000-0000-000031000000}"/>
    <cellStyle name="Celda vinculada 3" xfId="51" xr:uid="{00000000-0005-0000-0000-000032000000}"/>
    <cellStyle name="Claudio" xfId="52" xr:uid="{00000000-0005-0000-0000-000033000000}"/>
    <cellStyle name="Claudio 2" xfId="53" xr:uid="{00000000-0005-0000-0000-000034000000}"/>
    <cellStyle name="Claudio 2 2" xfId="54" xr:uid="{00000000-0005-0000-0000-000035000000}"/>
    <cellStyle name="Comma 2" xfId="55" xr:uid="{00000000-0005-0000-0000-000036000000}"/>
    <cellStyle name="Comma 2 10" xfId="56" xr:uid="{00000000-0005-0000-0000-000037000000}"/>
    <cellStyle name="Comma 2 10 2" xfId="57" xr:uid="{00000000-0005-0000-0000-000038000000}"/>
    <cellStyle name="Comma 2 11" xfId="58" xr:uid="{00000000-0005-0000-0000-000039000000}"/>
    <cellStyle name="Comma 2 11 2" xfId="59" xr:uid="{00000000-0005-0000-0000-00003A000000}"/>
    <cellStyle name="Comma 2 12" xfId="60" xr:uid="{00000000-0005-0000-0000-00003B000000}"/>
    <cellStyle name="Comma 2 12 2" xfId="61" xr:uid="{00000000-0005-0000-0000-00003C000000}"/>
    <cellStyle name="Comma 2 13" xfId="62" xr:uid="{00000000-0005-0000-0000-00003D000000}"/>
    <cellStyle name="Comma 2 13 2" xfId="63" xr:uid="{00000000-0005-0000-0000-00003E000000}"/>
    <cellStyle name="Comma 2 14" xfId="64" xr:uid="{00000000-0005-0000-0000-00003F000000}"/>
    <cellStyle name="Comma 2 14 2" xfId="65" xr:uid="{00000000-0005-0000-0000-000040000000}"/>
    <cellStyle name="Comma 2 15" xfId="66" xr:uid="{00000000-0005-0000-0000-000041000000}"/>
    <cellStyle name="Comma 2 15 2" xfId="67" xr:uid="{00000000-0005-0000-0000-000042000000}"/>
    <cellStyle name="Comma 2 16" xfId="68" xr:uid="{00000000-0005-0000-0000-000043000000}"/>
    <cellStyle name="Comma 2 16 2" xfId="69" xr:uid="{00000000-0005-0000-0000-000044000000}"/>
    <cellStyle name="Comma 2 17" xfId="70" xr:uid="{00000000-0005-0000-0000-000045000000}"/>
    <cellStyle name="Comma 2 17 2" xfId="71" xr:uid="{00000000-0005-0000-0000-000046000000}"/>
    <cellStyle name="Comma 2 18" xfId="72" xr:uid="{00000000-0005-0000-0000-000047000000}"/>
    <cellStyle name="Comma 2 18 2" xfId="73" xr:uid="{00000000-0005-0000-0000-000048000000}"/>
    <cellStyle name="Comma 2 19" xfId="74" xr:uid="{00000000-0005-0000-0000-000049000000}"/>
    <cellStyle name="Comma 2 19 2" xfId="75" xr:uid="{00000000-0005-0000-0000-00004A000000}"/>
    <cellStyle name="Comma 2 2" xfId="76" xr:uid="{00000000-0005-0000-0000-00004B000000}"/>
    <cellStyle name="Comma 2 2 2" xfId="77" xr:uid="{00000000-0005-0000-0000-00004C000000}"/>
    <cellStyle name="Comma 2 2 2 10" xfId="78" xr:uid="{00000000-0005-0000-0000-00004D000000}"/>
    <cellStyle name="Comma 2 2 2 10 2" xfId="79" xr:uid="{00000000-0005-0000-0000-00004E000000}"/>
    <cellStyle name="Comma 2 2 2 11" xfId="80" xr:uid="{00000000-0005-0000-0000-00004F000000}"/>
    <cellStyle name="Comma 2 2 2 11 2" xfId="81" xr:uid="{00000000-0005-0000-0000-000050000000}"/>
    <cellStyle name="Comma 2 2 2 12" xfId="82" xr:uid="{00000000-0005-0000-0000-000051000000}"/>
    <cellStyle name="Comma 2 2 2 12 2" xfId="83" xr:uid="{00000000-0005-0000-0000-000052000000}"/>
    <cellStyle name="Comma 2 2 2 13" xfId="84" xr:uid="{00000000-0005-0000-0000-000053000000}"/>
    <cellStyle name="Comma 2 2 2 13 2" xfId="85" xr:uid="{00000000-0005-0000-0000-000054000000}"/>
    <cellStyle name="Comma 2 2 2 14" xfId="86" xr:uid="{00000000-0005-0000-0000-000055000000}"/>
    <cellStyle name="Comma 2 2 2 14 2" xfId="87" xr:uid="{00000000-0005-0000-0000-000056000000}"/>
    <cellStyle name="Comma 2 2 2 15" xfId="88" xr:uid="{00000000-0005-0000-0000-000057000000}"/>
    <cellStyle name="Comma 2 2 2 15 2" xfId="89" xr:uid="{00000000-0005-0000-0000-000058000000}"/>
    <cellStyle name="Comma 2 2 2 16" xfId="90" xr:uid="{00000000-0005-0000-0000-000059000000}"/>
    <cellStyle name="Comma 2 2 2 16 2" xfId="91" xr:uid="{00000000-0005-0000-0000-00005A000000}"/>
    <cellStyle name="Comma 2 2 2 17" xfId="92" xr:uid="{00000000-0005-0000-0000-00005B000000}"/>
    <cellStyle name="Comma 2 2 2 17 2" xfId="93" xr:uid="{00000000-0005-0000-0000-00005C000000}"/>
    <cellStyle name="Comma 2 2 2 18" xfId="94" xr:uid="{00000000-0005-0000-0000-00005D000000}"/>
    <cellStyle name="Comma 2 2 2 18 2" xfId="95" xr:uid="{00000000-0005-0000-0000-00005E000000}"/>
    <cellStyle name="Comma 2 2 2 19" xfId="96" xr:uid="{00000000-0005-0000-0000-00005F000000}"/>
    <cellStyle name="Comma 2 2 2 2" xfId="97" xr:uid="{00000000-0005-0000-0000-000060000000}"/>
    <cellStyle name="Comma 2 2 2 2 10" xfId="98" xr:uid="{00000000-0005-0000-0000-000061000000}"/>
    <cellStyle name="Comma 2 2 2 2 10 2" xfId="99" xr:uid="{00000000-0005-0000-0000-000062000000}"/>
    <cellStyle name="Comma 2 2 2 2 11" xfId="100" xr:uid="{00000000-0005-0000-0000-000063000000}"/>
    <cellStyle name="Comma 2 2 2 2 11 2" xfId="101" xr:uid="{00000000-0005-0000-0000-000064000000}"/>
    <cellStyle name="Comma 2 2 2 2 12" xfId="102" xr:uid="{00000000-0005-0000-0000-000065000000}"/>
    <cellStyle name="Comma 2 2 2 2 12 2" xfId="103" xr:uid="{00000000-0005-0000-0000-000066000000}"/>
    <cellStyle name="Comma 2 2 2 2 13" xfId="104" xr:uid="{00000000-0005-0000-0000-000067000000}"/>
    <cellStyle name="Comma 2 2 2 2 13 2" xfId="105" xr:uid="{00000000-0005-0000-0000-000068000000}"/>
    <cellStyle name="Comma 2 2 2 2 14" xfId="106" xr:uid="{00000000-0005-0000-0000-000069000000}"/>
    <cellStyle name="Comma 2 2 2 2 14 2" xfId="107" xr:uid="{00000000-0005-0000-0000-00006A000000}"/>
    <cellStyle name="Comma 2 2 2 2 15" xfId="108" xr:uid="{00000000-0005-0000-0000-00006B000000}"/>
    <cellStyle name="Comma 2 2 2 2 15 2" xfId="109" xr:uid="{00000000-0005-0000-0000-00006C000000}"/>
    <cellStyle name="Comma 2 2 2 2 16" xfId="110" xr:uid="{00000000-0005-0000-0000-00006D000000}"/>
    <cellStyle name="Comma 2 2 2 2 2" xfId="111" xr:uid="{00000000-0005-0000-0000-00006E000000}"/>
    <cellStyle name="Comma 2 2 2 2 2 2" xfId="112" xr:uid="{00000000-0005-0000-0000-00006F000000}"/>
    <cellStyle name="Comma 2 2 2 2 3" xfId="113" xr:uid="{00000000-0005-0000-0000-000070000000}"/>
    <cellStyle name="Comma 2 2 2 2 3 2" xfId="114" xr:uid="{00000000-0005-0000-0000-000071000000}"/>
    <cellStyle name="Comma 2 2 2 2 4" xfId="115" xr:uid="{00000000-0005-0000-0000-000072000000}"/>
    <cellStyle name="Comma 2 2 2 2 4 2" xfId="116" xr:uid="{00000000-0005-0000-0000-000073000000}"/>
    <cellStyle name="Comma 2 2 2 2 5" xfId="117" xr:uid="{00000000-0005-0000-0000-000074000000}"/>
    <cellStyle name="Comma 2 2 2 2 5 2" xfId="118" xr:uid="{00000000-0005-0000-0000-000075000000}"/>
    <cellStyle name="Comma 2 2 2 2 6" xfId="119" xr:uid="{00000000-0005-0000-0000-000076000000}"/>
    <cellStyle name="Comma 2 2 2 2 6 2" xfId="120" xr:uid="{00000000-0005-0000-0000-000077000000}"/>
    <cellStyle name="Comma 2 2 2 2 7" xfId="121" xr:uid="{00000000-0005-0000-0000-000078000000}"/>
    <cellStyle name="Comma 2 2 2 2 7 2" xfId="122" xr:uid="{00000000-0005-0000-0000-000079000000}"/>
    <cellStyle name="Comma 2 2 2 2 8" xfId="123" xr:uid="{00000000-0005-0000-0000-00007A000000}"/>
    <cellStyle name="Comma 2 2 2 2 8 2" xfId="124" xr:uid="{00000000-0005-0000-0000-00007B000000}"/>
    <cellStyle name="Comma 2 2 2 2 9" xfId="125" xr:uid="{00000000-0005-0000-0000-00007C000000}"/>
    <cellStyle name="Comma 2 2 2 2 9 2" xfId="126" xr:uid="{00000000-0005-0000-0000-00007D000000}"/>
    <cellStyle name="Comma 2 2 2 3" xfId="127" xr:uid="{00000000-0005-0000-0000-00007E000000}"/>
    <cellStyle name="Comma 2 2 2 3 10" xfId="128" xr:uid="{00000000-0005-0000-0000-00007F000000}"/>
    <cellStyle name="Comma 2 2 2 3 10 2" xfId="129" xr:uid="{00000000-0005-0000-0000-000080000000}"/>
    <cellStyle name="Comma 2 2 2 3 11" xfId="130" xr:uid="{00000000-0005-0000-0000-000081000000}"/>
    <cellStyle name="Comma 2 2 2 3 11 2" xfId="131" xr:uid="{00000000-0005-0000-0000-000082000000}"/>
    <cellStyle name="Comma 2 2 2 3 12" xfId="132" xr:uid="{00000000-0005-0000-0000-000083000000}"/>
    <cellStyle name="Comma 2 2 2 3 12 2" xfId="133" xr:uid="{00000000-0005-0000-0000-000084000000}"/>
    <cellStyle name="Comma 2 2 2 3 13" xfId="134" xr:uid="{00000000-0005-0000-0000-000085000000}"/>
    <cellStyle name="Comma 2 2 2 3 13 2" xfId="135" xr:uid="{00000000-0005-0000-0000-000086000000}"/>
    <cellStyle name="Comma 2 2 2 3 14" xfId="136" xr:uid="{00000000-0005-0000-0000-000087000000}"/>
    <cellStyle name="Comma 2 2 2 3 14 2" xfId="137" xr:uid="{00000000-0005-0000-0000-000088000000}"/>
    <cellStyle name="Comma 2 2 2 3 15" xfId="138" xr:uid="{00000000-0005-0000-0000-000089000000}"/>
    <cellStyle name="Comma 2 2 2 3 15 2" xfId="139" xr:uid="{00000000-0005-0000-0000-00008A000000}"/>
    <cellStyle name="Comma 2 2 2 3 16" xfId="140" xr:uid="{00000000-0005-0000-0000-00008B000000}"/>
    <cellStyle name="Comma 2 2 2 3 2" xfId="141" xr:uid="{00000000-0005-0000-0000-00008C000000}"/>
    <cellStyle name="Comma 2 2 2 3 2 2" xfId="142" xr:uid="{00000000-0005-0000-0000-00008D000000}"/>
    <cellStyle name="Comma 2 2 2 3 3" xfId="143" xr:uid="{00000000-0005-0000-0000-00008E000000}"/>
    <cellStyle name="Comma 2 2 2 3 3 2" xfId="144" xr:uid="{00000000-0005-0000-0000-00008F000000}"/>
    <cellStyle name="Comma 2 2 2 3 4" xfId="145" xr:uid="{00000000-0005-0000-0000-000090000000}"/>
    <cellStyle name="Comma 2 2 2 3 4 2" xfId="146" xr:uid="{00000000-0005-0000-0000-000091000000}"/>
    <cellStyle name="Comma 2 2 2 3 5" xfId="147" xr:uid="{00000000-0005-0000-0000-000092000000}"/>
    <cellStyle name="Comma 2 2 2 3 5 2" xfId="148" xr:uid="{00000000-0005-0000-0000-000093000000}"/>
    <cellStyle name="Comma 2 2 2 3 6" xfId="149" xr:uid="{00000000-0005-0000-0000-000094000000}"/>
    <cellStyle name="Comma 2 2 2 3 6 2" xfId="150" xr:uid="{00000000-0005-0000-0000-000095000000}"/>
    <cellStyle name="Comma 2 2 2 3 7" xfId="151" xr:uid="{00000000-0005-0000-0000-000096000000}"/>
    <cellStyle name="Comma 2 2 2 3 7 2" xfId="152" xr:uid="{00000000-0005-0000-0000-000097000000}"/>
    <cellStyle name="Comma 2 2 2 3 8" xfId="153" xr:uid="{00000000-0005-0000-0000-000098000000}"/>
    <cellStyle name="Comma 2 2 2 3 8 2" xfId="154" xr:uid="{00000000-0005-0000-0000-000099000000}"/>
    <cellStyle name="Comma 2 2 2 3 9" xfId="155" xr:uid="{00000000-0005-0000-0000-00009A000000}"/>
    <cellStyle name="Comma 2 2 2 3 9 2" xfId="156" xr:uid="{00000000-0005-0000-0000-00009B000000}"/>
    <cellStyle name="Comma 2 2 2 4" xfId="157" xr:uid="{00000000-0005-0000-0000-00009C000000}"/>
    <cellStyle name="Comma 2 2 2 4 10" xfId="158" xr:uid="{00000000-0005-0000-0000-00009D000000}"/>
    <cellStyle name="Comma 2 2 2 4 10 2" xfId="159" xr:uid="{00000000-0005-0000-0000-00009E000000}"/>
    <cellStyle name="Comma 2 2 2 4 11" xfId="160" xr:uid="{00000000-0005-0000-0000-00009F000000}"/>
    <cellStyle name="Comma 2 2 2 4 11 2" xfId="161" xr:uid="{00000000-0005-0000-0000-0000A0000000}"/>
    <cellStyle name="Comma 2 2 2 4 12" xfId="162" xr:uid="{00000000-0005-0000-0000-0000A1000000}"/>
    <cellStyle name="Comma 2 2 2 4 12 2" xfId="163" xr:uid="{00000000-0005-0000-0000-0000A2000000}"/>
    <cellStyle name="Comma 2 2 2 4 13" xfId="164" xr:uid="{00000000-0005-0000-0000-0000A3000000}"/>
    <cellStyle name="Comma 2 2 2 4 13 2" xfId="165" xr:uid="{00000000-0005-0000-0000-0000A4000000}"/>
    <cellStyle name="Comma 2 2 2 4 14" xfId="166" xr:uid="{00000000-0005-0000-0000-0000A5000000}"/>
    <cellStyle name="Comma 2 2 2 4 14 2" xfId="167" xr:uid="{00000000-0005-0000-0000-0000A6000000}"/>
    <cellStyle name="Comma 2 2 2 4 15" xfId="168" xr:uid="{00000000-0005-0000-0000-0000A7000000}"/>
    <cellStyle name="Comma 2 2 2 4 15 2" xfId="169" xr:uid="{00000000-0005-0000-0000-0000A8000000}"/>
    <cellStyle name="Comma 2 2 2 4 16" xfId="170" xr:uid="{00000000-0005-0000-0000-0000A9000000}"/>
    <cellStyle name="Comma 2 2 2 4 2" xfId="171" xr:uid="{00000000-0005-0000-0000-0000AA000000}"/>
    <cellStyle name="Comma 2 2 2 4 2 2" xfId="172" xr:uid="{00000000-0005-0000-0000-0000AB000000}"/>
    <cellStyle name="Comma 2 2 2 4 3" xfId="173" xr:uid="{00000000-0005-0000-0000-0000AC000000}"/>
    <cellStyle name="Comma 2 2 2 4 3 2" xfId="174" xr:uid="{00000000-0005-0000-0000-0000AD000000}"/>
    <cellStyle name="Comma 2 2 2 4 4" xfId="175" xr:uid="{00000000-0005-0000-0000-0000AE000000}"/>
    <cellStyle name="Comma 2 2 2 4 4 2" xfId="176" xr:uid="{00000000-0005-0000-0000-0000AF000000}"/>
    <cellStyle name="Comma 2 2 2 4 5" xfId="177" xr:uid="{00000000-0005-0000-0000-0000B0000000}"/>
    <cellStyle name="Comma 2 2 2 4 5 2" xfId="178" xr:uid="{00000000-0005-0000-0000-0000B1000000}"/>
    <cellStyle name="Comma 2 2 2 4 6" xfId="179" xr:uid="{00000000-0005-0000-0000-0000B2000000}"/>
    <cellStyle name="Comma 2 2 2 4 6 2" xfId="180" xr:uid="{00000000-0005-0000-0000-0000B3000000}"/>
    <cellStyle name="Comma 2 2 2 4 7" xfId="181" xr:uid="{00000000-0005-0000-0000-0000B4000000}"/>
    <cellStyle name="Comma 2 2 2 4 7 2" xfId="182" xr:uid="{00000000-0005-0000-0000-0000B5000000}"/>
    <cellStyle name="Comma 2 2 2 4 8" xfId="183" xr:uid="{00000000-0005-0000-0000-0000B6000000}"/>
    <cellStyle name="Comma 2 2 2 4 8 2" xfId="184" xr:uid="{00000000-0005-0000-0000-0000B7000000}"/>
    <cellStyle name="Comma 2 2 2 4 9" xfId="185" xr:uid="{00000000-0005-0000-0000-0000B8000000}"/>
    <cellStyle name="Comma 2 2 2 4 9 2" xfId="186" xr:uid="{00000000-0005-0000-0000-0000B9000000}"/>
    <cellStyle name="Comma 2 2 2 5" xfId="187" xr:uid="{00000000-0005-0000-0000-0000BA000000}"/>
    <cellStyle name="Comma 2 2 2 5 2" xfId="188" xr:uid="{00000000-0005-0000-0000-0000BB000000}"/>
    <cellStyle name="Comma 2 2 2 6" xfId="189" xr:uid="{00000000-0005-0000-0000-0000BC000000}"/>
    <cellStyle name="Comma 2 2 2 6 2" xfId="190" xr:uid="{00000000-0005-0000-0000-0000BD000000}"/>
    <cellStyle name="Comma 2 2 2 7" xfId="191" xr:uid="{00000000-0005-0000-0000-0000BE000000}"/>
    <cellStyle name="Comma 2 2 2 7 2" xfId="192" xr:uid="{00000000-0005-0000-0000-0000BF000000}"/>
    <cellStyle name="Comma 2 2 2 8" xfId="193" xr:uid="{00000000-0005-0000-0000-0000C0000000}"/>
    <cellStyle name="Comma 2 2 2 8 2" xfId="194" xr:uid="{00000000-0005-0000-0000-0000C1000000}"/>
    <cellStyle name="Comma 2 2 2 9" xfId="195" xr:uid="{00000000-0005-0000-0000-0000C2000000}"/>
    <cellStyle name="Comma 2 2 2 9 2" xfId="196" xr:uid="{00000000-0005-0000-0000-0000C3000000}"/>
    <cellStyle name="Comma 2 2 3" xfId="197" xr:uid="{00000000-0005-0000-0000-0000C4000000}"/>
    <cellStyle name="Comma 2 2 3 10" xfId="198" xr:uid="{00000000-0005-0000-0000-0000C5000000}"/>
    <cellStyle name="Comma 2 2 3 10 2" xfId="199" xr:uid="{00000000-0005-0000-0000-0000C6000000}"/>
    <cellStyle name="Comma 2 2 3 11" xfId="200" xr:uid="{00000000-0005-0000-0000-0000C7000000}"/>
    <cellStyle name="Comma 2 2 3 11 2" xfId="201" xr:uid="{00000000-0005-0000-0000-0000C8000000}"/>
    <cellStyle name="Comma 2 2 3 12" xfId="202" xr:uid="{00000000-0005-0000-0000-0000C9000000}"/>
    <cellStyle name="Comma 2 2 3 12 2" xfId="203" xr:uid="{00000000-0005-0000-0000-0000CA000000}"/>
    <cellStyle name="Comma 2 2 3 13" xfId="204" xr:uid="{00000000-0005-0000-0000-0000CB000000}"/>
    <cellStyle name="Comma 2 2 3 13 2" xfId="205" xr:uid="{00000000-0005-0000-0000-0000CC000000}"/>
    <cellStyle name="Comma 2 2 3 14" xfId="206" xr:uid="{00000000-0005-0000-0000-0000CD000000}"/>
    <cellStyle name="Comma 2 2 3 14 2" xfId="207" xr:uid="{00000000-0005-0000-0000-0000CE000000}"/>
    <cellStyle name="Comma 2 2 3 15" xfId="208" xr:uid="{00000000-0005-0000-0000-0000CF000000}"/>
    <cellStyle name="Comma 2 2 3 15 2" xfId="209" xr:uid="{00000000-0005-0000-0000-0000D0000000}"/>
    <cellStyle name="Comma 2 2 3 16" xfId="210" xr:uid="{00000000-0005-0000-0000-0000D1000000}"/>
    <cellStyle name="Comma 2 2 3 16 2" xfId="211" xr:uid="{00000000-0005-0000-0000-0000D2000000}"/>
    <cellStyle name="Comma 2 2 3 17" xfId="212" xr:uid="{00000000-0005-0000-0000-0000D3000000}"/>
    <cellStyle name="Comma 2 2 3 17 2" xfId="213" xr:uid="{00000000-0005-0000-0000-0000D4000000}"/>
    <cellStyle name="Comma 2 2 3 18" xfId="214" xr:uid="{00000000-0005-0000-0000-0000D5000000}"/>
    <cellStyle name="Comma 2 2 3 18 2" xfId="215" xr:uid="{00000000-0005-0000-0000-0000D6000000}"/>
    <cellStyle name="Comma 2 2 3 19" xfId="216" xr:uid="{00000000-0005-0000-0000-0000D7000000}"/>
    <cellStyle name="Comma 2 2 3 2" xfId="217" xr:uid="{00000000-0005-0000-0000-0000D8000000}"/>
    <cellStyle name="Comma 2 2 3 2 10" xfId="218" xr:uid="{00000000-0005-0000-0000-0000D9000000}"/>
    <cellStyle name="Comma 2 2 3 2 10 2" xfId="219" xr:uid="{00000000-0005-0000-0000-0000DA000000}"/>
    <cellStyle name="Comma 2 2 3 2 11" xfId="220" xr:uid="{00000000-0005-0000-0000-0000DB000000}"/>
    <cellStyle name="Comma 2 2 3 2 11 2" xfId="221" xr:uid="{00000000-0005-0000-0000-0000DC000000}"/>
    <cellStyle name="Comma 2 2 3 2 12" xfId="222" xr:uid="{00000000-0005-0000-0000-0000DD000000}"/>
    <cellStyle name="Comma 2 2 3 2 12 2" xfId="223" xr:uid="{00000000-0005-0000-0000-0000DE000000}"/>
    <cellStyle name="Comma 2 2 3 2 13" xfId="224" xr:uid="{00000000-0005-0000-0000-0000DF000000}"/>
    <cellStyle name="Comma 2 2 3 2 13 2" xfId="225" xr:uid="{00000000-0005-0000-0000-0000E0000000}"/>
    <cellStyle name="Comma 2 2 3 2 14" xfId="226" xr:uid="{00000000-0005-0000-0000-0000E1000000}"/>
    <cellStyle name="Comma 2 2 3 2 14 2" xfId="227" xr:uid="{00000000-0005-0000-0000-0000E2000000}"/>
    <cellStyle name="Comma 2 2 3 2 15" xfId="228" xr:uid="{00000000-0005-0000-0000-0000E3000000}"/>
    <cellStyle name="Comma 2 2 3 2 15 2" xfId="229" xr:uid="{00000000-0005-0000-0000-0000E4000000}"/>
    <cellStyle name="Comma 2 2 3 2 16" xfId="230" xr:uid="{00000000-0005-0000-0000-0000E5000000}"/>
    <cellStyle name="Comma 2 2 3 2 2" xfId="231" xr:uid="{00000000-0005-0000-0000-0000E6000000}"/>
    <cellStyle name="Comma 2 2 3 2 2 2" xfId="232" xr:uid="{00000000-0005-0000-0000-0000E7000000}"/>
    <cellStyle name="Comma 2 2 3 2 3" xfId="233" xr:uid="{00000000-0005-0000-0000-0000E8000000}"/>
    <cellStyle name="Comma 2 2 3 2 3 2" xfId="234" xr:uid="{00000000-0005-0000-0000-0000E9000000}"/>
    <cellStyle name="Comma 2 2 3 2 4" xfId="235" xr:uid="{00000000-0005-0000-0000-0000EA000000}"/>
    <cellStyle name="Comma 2 2 3 2 4 2" xfId="236" xr:uid="{00000000-0005-0000-0000-0000EB000000}"/>
    <cellStyle name="Comma 2 2 3 2 5" xfId="237" xr:uid="{00000000-0005-0000-0000-0000EC000000}"/>
    <cellStyle name="Comma 2 2 3 2 5 2" xfId="238" xr:uid="{00000000-0005-0000-0000-0000ED000000}"/>
    <cellStyle name="Comma 2 2 3 2 6" xfId="239" xr:uid="{00000000-0005-0000-0000-0000EE000000}"/>
    <cellStyle name="Comma 2 2 3 2 6 2" xfId="240" xr:uid="{00000000-0005-0000-0000-0000EF000000}"/>
    <cellStyle name="Comma 2 2 3 2 7" xfId="241" xr:uid="{00000000-0005-0000-0000-0000F0000000}"/>
    <cellStyle name="Comma 2 2 3 2 7 2" xfId="242" xr:uid="{00000000-0005-0000-0000-0000F1000000}"/>
    <cellStyle name="Comma 2 2 3 2 8" xfId="243" xr:uid="{00000000-0005-0000-0000-0000F2000000}"/>
    <cellStyle name="Comma 2 2 3 2 8 2" xfId="244" xr:uid="{00000000-0005-0000-0000-0000F3000000}"/>
    <cellStyle name="Comma 2 2 3 2 9" xfId="245" xr:uid="{00000000-0005-0000-0000-0000F4000000}"/>
    <cellStyle name="Comma 2 2 3 2 9 2" xfId="246" xr:uid="{00000000-0005-0000-0000-0000F5000000}"/>
    <cellStyle name="Comma 2 2 3 3" xfId="247" xr:uid="{00000000-0005-0000-0000-0000F6000000}"/>
    <cellStyle name="Comma 2 2 3 3 10" xfId="248" xr:uid="{00000000-0005-0000-0000-0000F7000000}"/>
    <cellStyle name="Comma 2 2 3 3 10 2" xfId="249" xr:uid="{00000000-0005-0000-0000-0000F8000000}"/>
    <cellStyle name="Comma 2 2 3 3 11" xfId="250" xr:uid="{00000000-0005-0000-0000-0000F9000000}"/>
    <cellStyle name="Comma 2 2 3 3 11 2" xfId="251" xr:uid="{00000000-0005-0000-0000-0000FA000000}"/>
    <cellStyle name="Comma 2 2 3 3 12" xfId="252" xr:uid="{00000000-0005-0000-0000-0000FB000000}"/>
    <cellStyle name="Comma 2 2 3 3 12 2" xfId="253" xr:uid="{00000000-0005-0000-0000-0000FC000000}"/>
    <cellStyle name="Comma 2 2 3 3 13" xfId="254" xr:uid="{00000000-0005-0000-0000-0000FD000000}"/>
    <cellStyle name="Comma 2 2 3 3 13 2" xfId="255" xr:uid="{00000000-0005-0000-0000-0000FE000000}"/>
    <cellStyle name="Comma 2 2 3 3 14" xfId="256" xr:uid="{00000000-0005-0000-0000-0000FF000000}"/>
    <cellStyle name="Comma 2 2 3 3 14 2" xfId="257" xr:uid="{00000000-0005-0000-0000-000000010000}"/>
    <cellStyle name="Comma 2 2 3 3 15" xfId="258" xr:uid="{00000000-0005-0000-0000-000001010000}"/>
    <cellStyle name="Comma 2 2 3 3 15 2" xfId="259" xr:uid="{00000000-0005-0000-0000-000002010000}"/>
    <cellStyle name="Comma 2 2 3 3 16" xfId="260" xr:uid="{00000000-0005-0000-0000-000003010000}"/>
    <cellStyle name="Comma 2 2 3 3 2" xfId="261" xr:uid="{00000000-0005-0000-0000-000004010000}"/>
    <cellStyle name="Comma 2 2 3 3 2 2" xfId="262" xr:uid="{00000000-0005-0000-0000-000005010000}"/>
    <cellStyle name="Comma 2 2 3 3 3" xfId="263" xr:uid="{00000000-0005-0000-0000-000006010000}"/>
    <cellStyle name="Comma 2 2 3 3 3 2" xfId="264" xr:uid="{00000000-0005-0000-0000-000007010000}"/>
    <cellStyle name="Comma 2 2 3 3 4" xfId="265" xr:uid="{00000000-0005-0000-0000-000008010000}"/>
    <cellStyle name="Comma 2 2 3 3 4 2" xfId="266" xr:uid="{00000000-0005-0000-0000-000009010000}"/>
    <cellStyle name="Comma 2 2 3 3 5" xfId="267" xr:uid="{00000000-0005-0000-0000-00000A010000}"/>
    <cellStyle name="Comma 2 2 3 3 5 2" xfId="268" xr:uid="{00000000-0005-0000-0000-00000B010000}"/>
    <cellStyle name="Comma 2 2 3 3 6" xfId="269" xr:uid="{00000000-0005-0000-0000-00000C010000}"/>
    <cellStyle name="Comma 2 2 3 3 6 2" xfId="270" xr:uid="{00000000-0005-0000-0000-00000D010000}"/>
    <cellStyle name="Comma 2 2 3 3 7" xfId="271" xr:uid="{00000000-0005-0000-0000-00000E010000}"/>
    <cellStyle name="Comma 2 2 3 3 7 2" xfId="272" xr:uid="{00000000-0005-0000-0000-00000F010000}"/>
    <cellStyle name="Comma 2 2 3 3 8" xfId="273" xr:uid="{00000000-0005-0000-0000-000010010000}"/>
    <cellStyle name="Comma 2 2 3 3 8 2" xfId="274" xr:uid="{00000000-0005-0000-0000-000011010000}"/>
    <cellStyle name="Comma 2 2 3 3 9" xfId="275" xr:uid="{00000000-0005-0000-0000-000012010000}"/>
    <cellStyle name="Comma 2 2 3 3 9 2" xfId="276" xr:uid="{00000000-0005-0000-0000-000013010000}"/>
    <cellStyle name="Comma 2 2 3 4" xfId="277" xr:uid="{00000000-0005-0000-0000-000014010000}"/>
    <cellStyle name="Comma 2 2 3 4 10" xfId="278" xr:uid="{00000000-0005-0000-0000-000015010000}"/>
    <cellStyle name="Comma 2 2 3 4 10 2" xfId="279" xr:uid="{00000000-0005-0000-0000-000016010000}"/>
    <cellStyle name="Comma 2 2 3 4 11" xfId="280" xr:uid="{00000000-0005-0000-0000-000017010000}"/>
    <cellStyle name="Comma 2 2 3 4 11 2" xfId="281" xr:uid="{00000000-0005-0000-0000-000018010000}"/>
    <cellStyle name="Comma 2 2 3 4 12" xfId="282" xr:uid="{00000000-0005-0000-0000-000019010000}"/>
    <cellStyle name="Comma 2 2 3 4 12 2" xfId="283" xr:uid="{00000000-0005-0000-0000-00001A010000}"/>
    <cellStyle name="Comma 2 2 3 4 13" xfId="284" xr:uid="{00000000-0005-0000-0000-00001B010000}"/>
    <cellStyle name="Comma 2 2 3 4 13 2" xfId="285" xr:uid="{00000000-0005-0000-0000-00001C010000}"/>
    <cellStyle name="Comma 2 2 3 4 14" xfId="286" xr:uid="{00000000-0005-0000-0000-00001D010000}"/>
    <cellStyle name="Comma 2 2 3 4 14 2" xfId="287" xr:uid="{00000000-0005-0000-0000-00001E010000}"/>
    <cellStyle name="Comma 2 2 3 4 15" xfId="288" xr:uid="{00000000-0005-0000-0000-00001F010000}"/>
    <cellStyle name="Comma 2 2 3 4 15 2" xfId="289" xr:uid="{00000000-0005-0000-0000-000020010000}"/>
    <cellStyle name="Comma 2 2 3 4 16" xfId="290" xr:uid="{00000000-0005-0000-0000-000021010000}"/>
    <cellStyle name="Comma 2 2 3 4 2" xfId="291" xr:uid="{00000000-0005-0000-0000-000022010000}"/>
    <cellStyle name="Comma 2 2 3 4 2 2" xfId="292" xr:uid="{00000000-0005-0000-0000-000023010000}"/>
    <cellStyle name="Comma 2 2 3 4 3" xfId="293" xr:uid="{00000000-0005-0000-0000-000024010000}"/>
    <cellStyle name="Comma 2 2 3 4 3 2" xfId="294" xr:uid="{00000000-0005-0000-0000-000025010000}"/>
    <cellStyle name="Comma 2 2 3 4 4" xfId="295" xr:uid="{00000000-0005-0000-0000-000026010000}"/>
    <cellStyle name="Comma 2 2 3 4 4 2" xfId="296" xr:uid="{00000000-0005-0000-0000-000027010000}"/>
    <cellStyle name="Comma 2 2 3 4 5" xfId="297" xr:uid="{00000000-0005-0000-0000-000028010000}"/>
    <cellStyle name="Comma 2 2 3 4 5 2" xfId="298" xr:uid="{00000000-0005-0000-0000-000029010000}"/>
    <cellStyle name="Comma 2 2 3 4 6" xfId="299" xr:uid="{00000000-0005-0000-0000-00002A010000}"/>
    <cellStyle name="Comma 2 2 3 4 6 2" xfId="300" xr:uid="{00000000-0005-0000-0000-00002B010000}"/>
    <cellStyle name="Comma 2 2 3 4 7" xfId="301" xr:uid="{00000000-0005-0000-0000-00002C010000}"/>
    <cellStyle name="Comma 2 2 3 4 7 2" xfId="302" xr:uid="{00000000-0005-0000-0000-00002D010000}"/>
    <cellStyle name="Comma 2 2 3 4 8" xfId="303" xr:uid="{00000000-0005-0000-0000-00002E010000}"/>
    <cellStyle name="Comma 2 2 3 4 8 2" xfId="304" xr:uid="{00000000-0005-0000-0000-00002F010000}"/>
    <cellStyle name="Comma 2 2 3 4 9" xfId="305" xr:uid="{00000000-0005-0000-0000-000030010000}"/>
    <cellStyle name="Comma 2 2 3 4 9 2" xfId="306" xr:uid="{00000000-0005-0000-0000-000031010000}"/>
    <cellStyle name="Comma 2 2 3 5" xfId="307" xr:uid="{00000000-0005-0000-0000-000032010000}"/>
    <cellStyle name="Comma 2 2 3 5 2" xfId="308" xr:uid="{00000000-0005-0000-0000-000033010000}"/>
    <cellStyle name="Comma 2 2 3 6" xfId="309" xr:uid="{00000000-0005-0000-0000-000034010000}"/>
    <cellStyle name="Comma 2 2 3 6 2" xfId="310" xr:uid="{00000000-0005-0000-0000-000035010000}"/>
    <cellStyle name="Comma 2 2 3 7" xfId="311" xr:uid="{00000000-0005-0000-0000-000036010000}"/>
    <cellStyle name="Comma 2 2 3 7 2" xfId="312" xr:uid="{00000000-0005-0000-0000-000037010000}"/>
    <cellStyle name="Comma 2 2 3 8" xfId="313" xr:uid="{00000000-0005-0000-0000-000038010000}"/>
    <cellStyle name="Comma 2 2 3 8 2" xfId="314" xr:uid="{00000000-0005-0000-0000-000039010000}"/>
    <cellStyle name="Comma 2 2 3 9" xfId="315" xr:uid="{00000000-0005-0000-0000-00003A010000}"/>
    <cellStyle name="Comma 2 2 3 9 2" xfId="316" xr:uid="{00000000-0005-0000-0000-00003B010000}"/>
    <cellStyle name="Comma 2 2 4" xfId="317" xr:uid="{00000000-0005-0000-0000-00003C010000}"/>
    <cellStyle name="Comma 2 2 4 10" xfId="318" xr:uid="{00000000-0005-0000-0000-00003D010000}"/>
    <cellStyle name="Comma 2 2 4 10 2" xfId="319" xr:uid="{00000000-0005-0000-0000-00003E010000}"/>
    <cellStyle name="Comma 2 2 4 11" xfId="320" xr:uid="{00000000-0005-0000-0000-00003F010000}"/>
    <cellStyle name="Comma 2 2 4 11 2" xfId="321" xr:uid="{00000000-0005-0000-0000-000040010000}"/>
    <cellStyle name="Comma 2 2 4 12" xfId="322" xr:uid="{00000000-0005-0000-0000-000041010000}"/>
    <cellStyle name="Comma 2 2 4 12 2" xfId="323" xr:uid="{00000000-0005-0000-0000-000042010000}"/>
    <cellStyle name="Comma 2 2 4 13" xfId="324" xr:uid="{00000000-0005-0000-0000-000043010000}"/>
    <cellStyle name="Comma 2 2 4 13 2" xfId="325" xr:uid="{00000000-0005-0000-0000-000044010000}"/>
    <cellStyle name="Comma 2 2 4 14" xfId="326" xr:uid="{00000000-0005-0000-0000-000045010000}"/>
    <cellStyle name="Comma 2 2 4 14 2" xfId="327" xr:uid="{00000000-0005-0000-0000-000046010000}"/>
    <cellStyle name="Comma 2 2 4 15" xfId="328" xr:uid="{00000000-0005-0000-0000-000047010000}"/>
    <cellStyle name="Comma 2 2 4 15 2" xfId="329" xr:uid="{00000000-0005-0000-0000-000048010000}"/>
    <cellStyle name="Comma 2 2 4 16" xfId="330" xr:uid="{00000000-0005-0000-0000-000049010000}"/>
    <cellStyle name="Comma 2 2 4 16 2" xfId="331" xr:uid="{00000000-0005-0000-0000-00004A010000}"/>
    <cellStyle name="Comma 2 2 4 17" xfId="332" xr:uid="{00000000-0005-0000-0000-00004B010000}"/>
    <cellStyle name="Comma 2 2 4 17 2" xfId="333" xr:uid="{00000000-0005-0000-0000-00004C010000}"/>
    <cellStyle name="Comma 2 2 4 18" xfId="334" xr:uid="{00000000-0005-0000-0000-00004D010000}"/>
    <cellStyle name="Comma 2 2 4 18 2" xfId="335" xr:uid="{00000000-0005-0000-0000-00004E010000}"/>
    <cellStyle name="Comma 2 2 4 19" xfId="336" xr:uid="{00000000-0005-0000-0000-00004F010000}"/>
    <cellStyle name="Comma 2 2 4 2" xfId="337" xr:uid="{00000000-0005-0000-0000-000050010000}"/>
    <cellStyle name="Comma 2 2 4 2 10" xfId="338" xr:uid="{00000000-0005-0000-0000-000051010000}"/>
    <cellStyle name="Comma 2 2 4 2 10 2" xfId="339" xr:uid="{00000000-0005-0000-0000-000052010000}"/>
    <cellStyle name="Comma 2 2 4 2 11" xfId="340" xr:uid="{00000000-0005-0000-0000-000053010000}"/>
    <cellStyle name="Comma 2 2 4 2 11 2" xfId="341" xr:uid="{00000000-0005-0000-0000-000054010000}"/>
    <cellStyle name="Comma 2 2 4 2 12" xfId="342" xr:uid="{00000000-0005-0000-0000-000055010000}"/>
    <cellStyle name="Comma 2 2 4 2 12 2" xfId="343" xr:uid="{00000000-0005-0000-0000-000056010000}"/>
    <cellStyle name="Comma 2 2 4 2 13" xfId="344" xr:uid="{00000000-0005-0000-0000-000057010000}"/>
    <cellStyle name="Comma 2 2 4 2 13 2" xfId="345" xr:uid="{00000000-0005-0000-0000-000058010000}"/>
    <cellStyle name="Comma 2 2 4 2 14" xfId="346" xr:uid="{00000000-0005-0000-0000-000059010000}"/>
    <cellStyle name="Comma 2 2 4 2 14 2" xfId="347" xr:uid="{00000000-0005-0000-0000-00005A010000}"/>
    <cellStyle name="Comma 2 2 4 2 15" xfId="348" xr:uid="{00000000-0005-0000-0000-00005B010000}"/>
    <cellStyle name="Comma 2 2 4 2 15 2" xfId="349" xr:uid="{00000000-0005-0000-0000-00005C010000}"/>
    <cellStyle name="Comma 2 2 4 2 16" xfId="350" xr:uid="{00000000-0005-0000-0000-00005D010000}"/>
    <cellStyle name="Comma 2 2 4 2 2" xfId="351" xr:uid="{00000000-0005-0000-0000-00005E010000}"/>
    <cellStyle name="Comma 2 2 4 2 2 2" xfId="352" xr:uid="{00000000-0005-0000-0000-00005F010000}"/>
    <cellStyle name="Comma 2 2 4 2 3" xfId="353" xr:uid="{00000000-0005-0000-0000-000060010000}"/>
    <cellStyle name="Comma 2 2 4 2 3 2" xfId="354" xr:uid="{00000000-0005-0000-0000-000061010000}"/>
    <cellStyle name="Comma 2 2 4 2 4" xfId="355" xr:uid="{00000000-0005-0000-0000-000062010000}"/>
    <cellStyle name="Comma 2 2 4 2 4 2" xfId="356" xr:uid="{00000000-0005-0000-0000-000063010000}"/>
    <cellStyle name="Comma 2 2 4 2 5" xfId="357" xr:uid="{00000000-0005-0000-0000-000064010000}"/>
    <cellStyle name="Comma 2 2 4 2 5 2" xfId="358" xr:uid="{00000000-0005-0000-0000-000065010000}"/>
    <cellStyle name="Comma 2 2 4 2 6" xfId="359" xr:uid="{00000000-0005-0000-0000-000066010000}"/>
    <cellStyle name="Comma 2 2 4 2 6 2" xfId="360" xr:uid="{00000000-0005-0000-0000-000067010000}"/>
    <cellStyle name="Comma 2 2 4 2 7" xfId="361" xr:uid="{00000000-0005-0000-0000-000068010000}"/>
    <cellStyle name="Comma 2 2 4 2 7 2" xfId="362" xr:uid="{00000000-0005-0000-0000-000069010000}"/>
    <cellStyle name="Comma 2 2 4 2 8" xfId="363" xr:uid="{00000000-0005-0000-0000-00006A010000}"/>
    <cellStyle name="Comma 2 2 4 2 8 2" xfId="364" xr:uid="{00000000-0005-0000-0000-00006B010000}"/>
    <cellStyle name="Comma 2 2 4 2 9" xfId="365" xr:uid="{00000000-0005-0000-0000-00006C010000}"/>
    <cellStyle name="Comma 2 2 4 2 9 2" xfId="366" xr:uid="{00000000-0005-0000-0000-00006D010000}"/>
    <cellStyle name="Comma 2 2 4 3" xfId="367" xr:uid="{00000000-0005-0000-0000-00006E010000}"/>
    <cellStyle name="Comma 2 2 4 3 10" xfId="368" xr:uid="{00000000-0005-0000-0000-00006F010000}"/>
    <cellStyle name="Comma 2 2 4 3 10 2" xfId="369" xr:uid="{00000000-0005-0000-0000-000070010000}"/>
    <cellStyle name="Comma 2 2 4 3 11" xfId="370" xr:uid="{00000000-0005-0000-0000-000071010000}"/>
    <cellStyle name="Comma 2 2 4 3 11 2" xfId="371" xr:uid="{00000000-0005-0000-0000-000072010000}"/>
    <cellStyle name="Comma 2 2 4 3 12" xfId="372" xr:uid="{00000000-0005-0000-0000-000073010000}"/>
    <cellStyle name="Comma 2 2 4 3 12 2" xfId="373" xr:uid="{00000000-0005-0000-0000-000074010000}"/>
    <cellStyle name="Comma 2 2 4 3 13" xfId="374" xr:uid="{00000000-0005-0000-0000-000075010000}"/>
    <cellStyle name="Comma 2 2 4 3 13 2" xfId="375" xr:uid="{00000000-0005-0000-0000-000076010000}"/>
    <cellStyle name="Comma 2 2 4 3 14" xfId="376" xr:uid="{00000000-0005-0000-0000-000077010000}"/>
    <cellStyle name="Comma 2 2 4 3 14 2" xfId="377" xr:uid="{00000000-0005-0000-0000-000078010000}"/>
    <cellStyle name="Comma 2 2 4 3 15" xfId="378" xr:uid="{00000000-0005-0000-0000-000079010000}"/>
    <cellStyle name="Comma 2 2 4 3 15 2" xfId="379" xr:uid="{00000000-0005-0000-0000-00007A010000}"/>
    <cellStyle name="Comma 2 2 4 3 16" xfId="380" xr:uid="{00000000-0005-0000-0000-00007B010000}"/>
    <cellStyle name="Comma 2 2 4 3 2" xfId="381" xr:uid="{00000000-0005-0000-0000-00007C010000}"/>
    <cellStyle name="Comma 2 2 4 3 2 2" xfId="382" xr:uid="{00000000-0005-0000-0000-00007D010000}"/>
    <cellStyle name="Comma 2 2 4 3 3" xfId="383" xr:uid="{00000000-0005-0000-0000-00007E010000}"/>
    <cellStyle name="Comma 2 2 4 3 3 2" xfId="384" xr:uid="{00000000-0005-0000-0000-00007F010000}"/>
    <cellStyle name="Comma 2 2 4 3 4" xfId="385" xr:uid="{00000000-0005-0000-0000-000080010000}"/>
    <cellStyle name="Comma 2 2 4 3 4 2" xfId="386" xr:uid="{00000000-0005-0000-0000-000081010000}"/>
    <cellStyle name="Comma 2 2 4 3 5" xfId="387" xr:uid="{00000000-0005-0000-0000-000082010000}"/>
    <cellStyle name="Comma 2 2 4 3 5 2" xfId="388" xr:uid="{00000000-0005-0000-0000-000083010000}"/>
    <cellStyle name="Comma 2 2 4 3 6" xfId="389" xr:uid="{00000000-0005-0000-0000-000084010000}"/>
    <cellStyle name="Comma 2 2 4 3 6 2" xfId="390" xr:uid="{00000000-0005-0000-0000-000085010000}"/>
    <cellStyle name="Comma 2 2 4 3 7" xfId="391" xr:uid="{00000000-0005-0000-0000-000086010000}"/>
    <cellStyle name="Comma 2 2 4 3 7 2" xfId="392" xr:uid="{00000000-0005-0000-0000-000087010000}"/>
    <cellStyle name="Comma 2 2 4 3 8" xfId="393" xr:uid="{00000000-0005-0000-0000-000088010000}"/>
    <cellStyle name="Comma 2 2 4 3 8 2" xfId="394" xr:uid="{00000000-0005-0000-0000-000089010000}"/>
    <cellStyle name="Comma 2 2 4 3 9" xfId="395" xr:uid="{00000000-0005-0000-0000-00008A010000}"/>
    <cellStyle name="Comma 2 2 4 3 9 2" xfId="396" xr:uid="{00000000-0005-0000-0000-00008B010000}"/>
    <cellStyle name="Comma 2 2 4 4" xfId="397" xr:uid="{00000000-0005-0000-0000-00008C010000}"/>
    <cellStyle name="Comma 2 2 4 4 10" xfId="398" xr:uid="{00000000-0005-0000-0000-00008D010000}"/>
    <cellStyle name="Comma 2 2 4 4 10 2" xfId="399" xr:uid="{00000000-0005-0000-0000-00008E010000}"/>
    <cellStyle name="Comma 2 2 4 4 11" xfId="400" xr:uid="{00000000-0005-0000-0000-00008F010000}"/>
    <cellStyle name="Comma 2 2 4 4 11 2" xfId="401" xr:uid="{00000000-0005-0000-0000-000090010000}"/>
    <cellStyle name="Comma 2 2 4 4 12" xfId="402" xr:uid="{00000000-0005-0000-0000-000091010000}"/>
    <cellStyle name="Comma 2 2 4 4 12 2" xfId="403" xr:uid="{00000000-0005-0000-0000-000092010000}"/>
    <cellStyle name="Comma 2 2 4 4 13" xfId="404" xr:uid="{00000000-0005-0000-0000-000093010000}"/>
    <cellStyle name="Comma 2 2 4 4 13 2" xfId="405" xr:uid="{00000000-0005-0000-0000-000094010000}"/>
    <cellStyle name="Comma 2 2 4 4 14" xfId="406" xr:uid="{00000000-0005-0000-0000-000095010000}"/>
    <cellStyle name="Comma 2 2 4 4 14 2" xfId="407" xr:uid="{00000000-0005-0000-0000-000096010000}"/>
    <cellStyle name="Comma 2 2 4 4 15" xfId="408" xr:uid="{00000000-0005-0000-0000-000097010000}"/>
    <cellStyle name="Comma 2 2 4 4 15 2" xfId="409" xr:uid="{00000000-0005-0000-0000-000098010000}"/>
    <cellStyle name="Comma 2 2 4 4 16" xfId="410" xr:uid="{00000000-0005-0000-0000-000099010000}"/>
    <cellStyle name="Comma 2 2 4 4 2" xfId="411" xr:uid="{00000000-0005-0000-0000-00009A010000}"/>
    <cellStyle name="Comma 2 2 4 4 2 2" xfId="412" xr:uid="{00000000-0005-0000-0000-00009B010000}"/>
    <cellStyle name="Comma 2 2 4 4 3" xfId="413" xr:uid="{00000000-0005-0000-0000-00009C010000}"/>
    <cellStyle name="Comma 2 2 4 4 3 2" xfId="414" xr:uid="{00000000-0005-0000-0000-00009D010000}"/>
    <cellStyle name="Comma 2 2 4 4 4" xfId="415" xr:uid="{00000000-0005-0000-0000-00009E010000}"/>
    <cellStyle name="Comma 2 2 4 4 4 2" xfId="416" xr:uid="{00000000-0005-0000-0000-00009F010000}"/>
    <cellStyle name="Comma 2 2 4 4 5" xfId="417" xr:uid="{00000000-0005-0000-0000-0000A0010000}"/>
    <cellStyle name="Comma 2 2 4 4 5 2" xfId="418" xr:uid="{00000000-0005-0000-0000-0000A1010000}"/>
    <cellStyle name="Comma 2 2 4 4 6" xfId="419" xr:uid="{00000000-0005-0000-0000-0000A2010000}"/>
    <cellStyle name="Comma 2 2 4 4 6 2" xfId="420" xr:uid="{00000000-0005-0000-0000-0000A3010000}"/>
    <cellStyle name="Comma 2 2 4 4 7" xfId="421" xr:uid="{00000000-0005-0000-0000-0000A4010000}"/>
    <cellStyle name="Comma 2 2 4 4 7 2" xfId="422" xr:uid="{00000000-0005-0000-0000-0000A5010000}"/>
    <cellStyle name="Comma 2 2 4 4 8" xfId="423" xr:uid="{00000000-0005-0000-0000-0000A6010000}"/>
    <cellStyle name="Comma 2 2 4 4 8 2" xfId="424" xr:uid="{00000000-0005-0000-0000-0000A7010000}"/>
    <cellStyle name="Comma 2 2 4 4 9" xfId="425" xr:uid="{00000000-0005-0000-0000-0000A8010000}"/>
    <cellStyle name="Comma 2 2 4 4 9 2" xfId="426" xr:uid="{00000000-0005-0000-0000-0000A9010000}"/>
    <cellStyle name="Comma 2 2 4 5" xfId="427" xr:uid="{00000000-0005-0000-0000-0000AA010000}"/>
    <cellStyle name="Comma 2 2 4 5 2" xfId="428" xr:uid="{00000000-0005-0000-0000-0000AB010000}"/>
    <cellStyle name="Comma 2 2 4 6" xfId="429" xr:uid="{00000000-0005-0000-0000-0000AC010000}"/>
    <cellStyle name="Comma 2 2 4 6 2" xfId="430" xr:uid="{00000000-0005-0000-0000-0000AD010000}"/>
    <cellStyle name="Comma 2 2 4 7" xfId="431" xr:uid="{00000000-0005-0000-0000-0000AE010000}"/>
    <cellStyle name="Comma 2 2 4 7 2" xfId="432" xr:uid="{00000000-0005-0000-0000-0000AF010000}"/>
    <cellStyle name="Comma 2 2 4 8" xfId="433" xr:uid="{00000000-0005-0000-0000-0000B0010000}"/>
    <cellStyle name="Comma 2 2 4 8 2" xfId="434" xr:uid="{00000000-0005-0000-0000-0000B1010000}"/>
    <cellStyle name="Comma 2 2 4 9" xfId="435" xr:uid="{00000000-0005-0000-0000-0000B2010000}"/>
    <cellStyle name="Comma 2 2 4 9 2" xfId="436" xr:uid="{00000000-0005-0000-0000-0000B3010000}"/>
    <cellStyle name="Comma 2 2 5" xfId="437" xr:uid="{00000000-0005-0000-0000-0000B4010000}"/>
    <cellStyle name="Comma 2 20" xfId="438" xr:uid="{00000000-0005-0000-0000-0000B5010000}"/>
    <cellStyle name="Comma 2 20 2" xfId="439" xr:uid="{00000000-0005-0000-0000-0000B6010000}"/>
    <cellStyle name="Comma 2 21" xfId="440" xr:uid="{00000000-0005-0000-0000-0000B7010000}"/>
    <cellStyle name="Comma 2 21 2" xfId="441" xr:uid="{00000000-0005-0000-0000-0000B8010000}"/>
    <cellStyle name="Comma 2 22" xfId="442" xr:uid="{00000000-0005-0000-0000-0000B9010000}"/>
    <cellStyle name="Comma 2 22 2" xfId="443" xr:uid="{00000000-0005-0000-0000-0000BA010000}"/>
    <cellStyle name="Comma 2 23" xfId="444" xr:uid="{00000000-0005-0000-0000-0000BB010000}"/>
    <cellStyle name="Comma 2 23 2" xfId="445" xr:uid="{00000000-0005-0000-0000-0000BC010000}"/>
    <cellStyle name="Comma 2 24" xfId="446" xr:uid="{00000000-0005-0000-0000-0000BD010000}"/>
    <cellStyle name="Comma 2 24 2" xfId="447" xr:uid="{00000000-0005-0000-0000-0000BE010000}"/>
    <cellStyle name="Comma 2 25" xfId="448" xr:uid="{00000000-0005-0000-0000-0000BF010000}"/>
    <cellStyle name="Comma 2 25 2" xfId="449" xr:uid="{00000000-0005-0000-0000-0000C0010000}"/>
    <cellStyle name="Comma 2 26" xfId="450" xr:uid="{00000000-0005-0000-0000-0000C1010000}"/>
    <cellStyle name="Comma 2 26 2" xfId="451" xr:uid="{00000000-0005-0000-0000-0000C2010000}"/>
    <cellStyle name="Comma 2 27" xfId="452" xr:uid="{00000000-0005-0000-0000-0000C3010000}"/>
    <cellStyle name="Comma 2 3" xfId="453" xr:uid="{00000000-0005-0000-0000-0000C4010000}"/>
    <cellStyle name="Comma 2 3 2" xfId="454" xr:uid="{00000000-0005-0000-0000-0000C5010000}"/>
    <cellStyle name="Comma 2 4" xfId="455" xr:uid="{00000000-0005-0000-0000-0000C6010000}"/>
    <cellStyle name="Comma 2 4 2" xfId="456" xr:uid="{00000000-0005-0000-0000-0000C7010000}"/>
    <cellStyle name="Comma 2 5" xfId="457" xr:uid="{00000000-0005-0000-0000-0000C8010000}"/>
    <cellStyle name="Comma 2 5 10" xfId="458" xr:uid="{00000000-0005-0000-0000-0000C9010000}"/>
    <cellStyle name="Comma 2 5 10 2" xfId="459" xr:uid="{00000000-0005-0000-0000-0000CA010000}"/>
    <cellStyle name="Comma 2 5 11" xfId="460" xr:uid="{00000000-0005-0000-0000-0000CB010000}"/>
    <cellStyle name="Comma 2 5 11 2" xfId="461" xr:uid="{00000000-0005-0000-0000-0000CC010000}"/>
    <cellStyle name="Comma 2 5 12" xfId="462" xr:uid="{00000000-0005-0000-0000-0000CD010000}"/>
    <cellStyle name="Comma 2 5 12 2" xfId="463" xr:uid="{00000000-0005-0000-0000-0000CE010000}"/>
    <cellStyle name="Comma 2 5 13" xfId="464" xr:uid="{00000000-0005-0000-0000-0000CF010000}"/>
    <cellStyle name="Comma 2 5 13 2" xfId="465" xr:uid="{00000000-0005-0000-0000-0000D0010000}"/>
    <cellStyle name="Comma 2 5 14" xfId="466" xr:uid="{00000000-0005-0000-0000-0000D1010000}"/>
    <cellStyle name="Comma 2 5 14 2" xfId="467" xr:uid="{00000000-0005-0000-0000-0000D2010000}"/>
    <cellStyle name="Comma 2 5 15" xfId="468" xr:uid="{00000000-0005-0000-0000-0000D3010000}"/>
    <cellStyle name="Comma 2 5 15 2" xfId="469" xr:uid="{00000000-0005-0000-0000-0000D4010000}"/>
    <cellStyle name="Comma 2 5 16" xfId="470" xr:uid="{00000000-0005-0000-0000-0000D5010000}"/>
    <cellStyle name="Comma 2 5 2" xfId="471" xr:uid="{00000000-0005-0000-0000-0000D6010000}"/>
    <cellStyle name="Comma 2 5 2 2" xfId="472" xr:uid="{00000000-0005-0000-0000-0000D7010000}"/>
    <cellStyle name="Comma 2 5 3" xfId="473" xr:uid="{00000000-0005-0000-0000-0000D8010000}"/>
    <cellStyle name="Comma 2 5 3 2" xfId="474" xr:uid="{00000000-0005-0000-0000-0000D9010000}"/>
    <cellStyle name="Comma 2 5 4" xfId="475" xr:uid="{00000000-0005-0000-0000-0000DA010000}"/>
    <cellStyle name="Comma 2 5 4 2" xfId="476" xr:uid="{00000000-0005-0000-0000-0000DB010000}"/>
    <cellStyle name="Comma 2 5 5" xfId="477" xr:uid="{00000000-0005-0000-0000-0000DC010000}"/>
    <cellStyle name="Comma 2 5 5 2" xfId="478" xr:uid="{00000000-0005-0000-0000-0000DD010000}"/>
    <cellStyle name="Comma 2 5 6" xfId="479" xr:uid="{00000000-0005-0000-0000-0000DE010000}"/>
    <cellStyle name="Comma 2 5 6 2" xfId="480" xr:uid="{00000000-0005-0000-0000-0000DF010000}"/>
    <cellStyle name="Comma 2 5 7" xfId="481" xr:uid="{00000000-0005-0000-0000-0000E0010000}"/>
    <cellStyle name="Comma 2 5 7 2" xfId="482" xr:uid="{00000000-0005-0000-0000-0000E1010000}"/>
    <cellStyle name="Comma 2 5 8" xfId="483" xr:uid="{00000000-0005-0000-0000-0000E2010000}"/>
    <cellStyle name="Comma 2 5 8 2" xfId="484" xr:uid="{00000000-0005-0000-0000-0000E3010000}"/>
    <cellStyle name="Comma 2 5 9" xfId="485" xr:uid="{00000000-0005-0000-0000-0000E4010000}"/>
    <cellStyle name="Comma 2 5 9 2" xfId="486" xr:uid="{00000000-0005-0000-0000-0000E5010000}"/>
    <cellStyle name="Comma 2 6" xfId="487" xr:uid="{00000000-0005-0000-0000-0000E6010000}"/>
    <cellStyle name="Comma 2 6 10" xfId="488" xr:uid="{00000000-0005-0000-0000-0000E7010000}"/>
    <cellStyle name="Comma 2 6 10 2" xfId="489" xr:uid="{00000000-0005-0000-0000-0000E8010000}"/>
    <cellStyle name="Comma 2 6 11" xfId="490" xr:uid="{00000000-0005-0000-0000-0000E9010000}"/>
    <cellStyle name="Comma 2 6 11 2" xfId="491" xr:uid="{00000000-0005-0000-0000-0000EA010000}"/>
    <cellStyle name="Comma 2 6 12" xfId="492" xr:uid="{00000000-0005-0000-0000-0000EB010000}"/>
    <cellStyle name="Comma 2 6 12 2" xfId="493" xr:uid="{00000000-0005-0000-0000-0000EC010000}"/>
    <cellStyle name="Comma 2 6 13" xfId="494" xr:uid="{00000000-0005-0000-0000-0000ED010000}"/>
    <cellStyle name="Comma 2 6 13 2" xfId="495" xr:uid="{00000000-0005-0000-0000-0000EE010000}"/>
    <cellStyle name="Comma 2 6 14" xfId="496" xr:uid="{00000000-0005-0000-0000-0000EF010000}"/>
    <cellStyle name="Comma 2 6 14 2" xfId="497" xr:uid="{00000000-0005-0000-0000-0000F0010000}"/>
    <cellStyle name="Comma 2 6 15" xfId="498" xr:uid="{00000000-0005-0000-0000-0000F1010000}"/>
    <cellStyle name="Comma 2 6 15 2" xfId="499" xr:uid="{00000000-0005-0000-0000-0000F2010000}"/>
    <cellStyle name="Comma 2 6 16" xfId="500" xr:uid="{00000000-0005-0000-0000-0000F3010000}"/>
    <cellStyle name="Comma 2 6 2" xfId="501" xr:uid="{00000000-0005-0000-0000-0000F4010000}"/>
    <cellStyle name="Comma 2 6 2 2" xfId="502" xr:uid="{00000000-0005-0000-0000-0000F5010000}"/>
    <cellStyle name="Comma 2 6 3" xfId="503" xr:uid="{00000000-0005-0000-0000-0000F6010000}"/>
    <cellStyle name="Comma 2 6 3 2" xfId="504" xr:uid="{00000000-0005-0000-0000-0000F7010000}"/>
    <cellStyle name="Comma 2 6 4" xfId="505" xr:uid="{00000000-0005-0000-0000-0000F8010000}"/>
    <cellStyle name="Comma 2 6 4 2" xfId="506" xr:uid="{00000000-0005-0000-0000-0000F9010000}"/>
    <cellStyle name="Comma 2 6 5" xfId="507" xr:uid="{00000000-0005-0000-0000-0000FA010000}"/>
    <cellStyle name="Comma 2 6 5 2" xfId="508" xr:uid="{00000000-0005-0000-0000-0000FB010000}"/>
    <cellStyle name="Comma 2 6 6" xfId="509" xr:uid="{00000000-0005-0000-0000-0000FC010000}"/>
    <cellStyle name="Comma 2 6 6 2" xfId="510" xr:uid="{00000000-0005-0000-0000-0000FD010000}"/>
    <cellStyle name="Comma 2 6 7" xfId="511" xr:uid="{00000000-0005-0000-0000-0000FE010000}"/>
    <cellStyle name="Comma 2 6 7 2" xfId="512" xr:uid="{00000000-0005-0000-0000-0000FF010000}"/>
    <cellStyle name="Comma 2 6 8" xfId="513" xr:uid="{00000000-0005-0000-0000-000000020000}"/>
    <cellStyle name="Comma 2 6 8 2" xfId="514" xr:uid="{00000000-0005-0000-0000-000001020000}"/>
    <cellStyle name="Comma 2 6 9" xfId="515" xr:uid="{00000000-0005-0000-0000-000002020000}"/>
    <cellStyle name="Comma 2 6 9 2" xfId="516" xr:uid="{00000000-0005-0000-0000-000003020000}"/>
    <cellStyle name="Comma 2 7" xfId="517" xr:uid="{00000000-0005-0000-0000-000004020000}"/>
    <cellStyle name="Comma 2 7 10" xfId="518" xr:uid="{00000000-0005-0000-0000-000005020000}"/>
    <cellStyle name="Comma 2 7 10 2" xfId="519" xr:uid="{00000000-0005-0000-0000-000006020000}"/>
    <cellStyle name="Comma 2 7 11" xfId="520" xr:uid="{00000000-0005-0000-0000-000007020000}"/>
    <cellStyle name="Comma 2 7 11 2" xfId="521" xr:uid="{00000000-0005-0000-0000-000008020000}"/>
    <cellStyle name="Comma 2 7 12" xfId="522" xr:uid="{00000000-0005-0000-0000-000009020000}"/>
    <cellStyle name="Comma 2 7 12 2" xfId="523" xr:uid="{00000000-0005-0000-0000-00000A020000}"/>
    <cellStyle name="Comma 2 7 13" xfId="524" xr:uid="{00000000-0005-0000-0000-00000B020000}"/>
    <cellStyle name="Comma 2 7 13 2" xfId="525" xr:uid="{00000000-0005-0000-0000-00000C020000}"/>
    <cellStyle name="Comma 2 7 14" xfId="526" xr:uid="{00000000-0005-0000-0000-00000D020000}"/>
    <cellStyle name="Comma 2 7 14 2" xfId="527" xr:uid="{00000000-0005-0000-0000-00000E020000}"/>
    <cellStyle name="Comma 2 7 15" xfId="528" xr:uid="{00000000-0005-0000-0000-00000F020000}"/>
    <cellStyle name="Comma 2 7 15 2" xfId="529" xr:uid="{00000000-0005-0000-0000-000010020000}"/>
    <cellStyle name="Comma 2 7 16" xfId="530" xr:uid="{00000000-0005-0000-0000-000011020000}"/>
    <cellStyle name="Comma 2 7 2" xfId="531" xr:uid="{00000000-0005-0000-0000-000012020000}"/>
    <cellStyle name="Comma 2 7 2 2" xfId="532" xr:uid="{00000000-0005-0000-0000-000013020000}"/>
    <cellStyle name="Comma 2 7 3" xfId="533" xr:uid="{00000000-0005-0000-0000-000014020000}"/>
    <cellStyle name="Comma 2 7 3 2" xfId="534" xr:uid="{00000000-0005-0000-0000-000015020000}"/>
    <cellStyle name="Comma 2 7 4" xfId="535" xr:uid="{00000000-0005-0000-0000-000016020000}"/>
    <cellStyle name="Comma 2 7 4 2" xfId="536" xr:uid="{00000000-0005-0000-0000-000017020000}"/>
    <cellStyle name="Comma 2 7 5" xfId="537" xr:uid="{00000000-0005-0000-0000-000018020000}"/>
    <cellStyle name="Comma 2 7 5 2" xfId="538" xr:uid="{00000000-0005-0000-0000-000019020000}"/>
    <cellStyle name="Comma 2 7 6" xfId="539" xr:uid="{00000000-0005-0000-0000-00001A020000}"/>
    <cellStyle name="Comma 2 7 6 2" xfId="540" xr:uid="{00000000-0005-0000-0000-00001B020000}"/>
    <cellStyle name="Comma 2 7 7" xfId="541" xr:uid="{00000000-0005-0000-0000-00001C020000}"/>
    <cellStyle name="Comma 2 7 7 2" xfId="542" xr:uid="{00000000-0005-0000-0000-00001D020000}"/>
    <cellStyle name="Comma 2 7 8" xfId="543" xr:uid="{00000000-0005-0000-0000-00001E020000}"/>
    <cellStyle name="Comma 2 7 8 2" xfId="544" xr:uid="{00000000-0005-0000-0000-00001F020000}"/>
    <cellStyle name="Comma 2 7 9" xfId="545" xr:uid="{00000000-0005-0000-0000-000020020000}"/>
    <cellStyle name="Comma 2 7 9 2" xfId="546" xr:uid="{00000000-0005-0000-0000-000021020000}"/>
    <cellStyle name="Comma 2 8" xfId="547" xr:uid="{00000000-0005-0000-0000-000022020000}"/>
    <cellStyle name="Comma 2 8 2" xfId="548" xr:uid="{00000000-0005-0000-0000-000023020000}"/>
    <cellStyle name="Comma 2 9" xfId="549" xr:uid="{00000000-0005-0000-0000-000024020000}"/>
    <cellStyle name="Comma 2 9 2" xfId="550" xr:uid="{00000000-0005-0000-0000-000025020000}"/>
    <cellStyle name="Comma 3" xfId="551" xr:uid="{00000000-0005-0000-0000-000026020000}"/>
    <cellStyle name="Comma 3 2" xfId="552" xr:uid="{00000000-0005-0000-0000-000027020000}"/>
    <cellStyle name="Comma 4" xfId="553" xr:uid="{00000000-0005-0000-0000-000028020000}"/>
    <cellStyle name="Comma 4 10" xfId="554" xr:uid="{00000000-0005-0000-0000-000029020000}"/>
    <cellStyle name="Comma 4 10 2" xfId="555" xr:uid="{00000000-0005-0000-0000-00002A020000}"/>
    <cellStyle name="Comma 4 11" xfId="556" xr:uid="{00000000-0005-0000-0000-00002B020000}"/>
    <cellStyle name="Comma 4 11 2" xfId="557" xr:uid="{00000000-0005-0000-0000-00002C020000}"/>
    <cellStyle name="Comma 4 12" xfId="558" xr:uid="{00000000-0005-0000-0000-00002D020000}"/>
    <cellStyle name="Comma 4 12 2" xfId="559" xr:uid="{00000000-0005-0000-0000-00002E020000}"/>
    <cellStyle name="Comma 4 13" xfId="560" xr:uid="{00000000-0005-0000-0000-00002F020000}"/>
    <cellStyle name="Comma 4 13 2" xfId="561" xr:uid="{00000000-0005-0000-0000-000030020000}"/>
    <cellStyle name="Comma 4 14" xfId="562" xr:uid="{00000000-0005-0000-0000-000031020000}"/>
    <cellStyle name="Comma 4 14 2" xfId="563" xr:uid="{00000000-0005-0000-0000-000032020000}"/>
    <cellStyle name="Comma 4 15" xfId="564" xr:uid="{00000000-0005-0000-0000-000033020000}"/>
    <cellStyle name="Comma 4 15 2" xfId="565" xr:uid="{00000000-0005-0000-0000-000034020000}"/>
    <cellStyle name="Comma 4 16" xfId="566" xr:uid="{00000000-0005-0000-0000-000035020000}"/>
    <cellStyle name="Comma 4 2" xfId="567" xr:uid="{00000000-0005-0000-0000-000036020000}"/>
    <cellStyle name="Comma 4 2 2" xfId="568" xr:uid="{00000000-0005-0000-0000-000037020000}"/>
    <cellStyle name="Comma 4 3" xfId="569" xr:uid="{00000000-0005-0000-0000-000038020000}"/>
    <cellStyle name="Comma 4 3 2" xfId="570" xr:uid="{00000000-0005-0000-0000-000039020000}"/>
    <cellStyle name="Comma 4 4" xfId="571" xr:uid="{00000000-0005-0000-0000-00003A020000}"/>
    <cellStyle name="Comma 4 4 2" xfId="572" xr:uid="{00000000-0005-0000-0000-00003B020000}"/>
    <cellStyle name="Comma 4 5" xfId="573" xr:uid="{00000000-0005-0000-0000-00003C020000}"/>
    <cellStyle name="Comma 4 5 2" xfId="574" xr:uid="{00000000-0005-0000-0000-00003D020000}"/>
    <cellStyle name="Comma 4 6" xfId="575" xr:uid="{00000000-0005-0000-0000-00003E020000}"/>
    <cellStyle name="Comma 4 6 2" xfId="576" xr:uid="{00000000-0005-0000-0000-00003F020000}"/>
    <cellStyle name="Comma 4 7" xfId="577" xr:uid="{00000000-0005-0000-0000-000040020000}"/>
    <cellStyle name="Comma 4 7 2" xfId="578" xr:uid="{00000000-0005-0000-0000-000041020000}"/>
    <cellStyle name="Comma 4 8" xfId="579" xr:uid="{00000000-0005-0000-0000-000042020000}"/>
    <cellStyle name="Comma 4 8 2" xfId="580" xr:uid="{00000000-0005-0000-0000-000043020000}"/>
    <cellStyle name="Comma 4 9" xfId="581" xr:uid="{00000000-0005-0000-0000-000044020000}"/>
    <cellStyle name="Comma 4 9 2" xfId="582" xr:uid="{00000000-0005-0000-0000-000045020000}"/>
    <cellStyle name="Comma0" xfId="583" xr:uid="{00000000-0005-0000-0000-000046020000}"/>
    <cellStyle name="CUADRO1" xfId="584" xr:uid="{00000000-0005-0000-0000-000047020000}"/>
    <cellStyle name="CUADRO1 2" xfId="585" xr:uid="{00000000-0005-0000-0000-000048020000}"/>
    <cellStyle name="Currency [0]_6.2" xfId="586" xr:uid="{00000000-0005-0000-0000-000049020000}"/>
    <cellStyle name="Currency 2" xfId="587" xr:uid="{00000000-0005-0000-0000-00004A020000}"/>
    <cellStyle name="Currency 3" xfId="588" xr:uid="{00000000-0005-0000-0000-00004B020000}"/>
    <cellStyle name="Currency 3 10" xfId="589" xr:uid="{00000000-0005-0000-0000-00004C020000}"/>
    <cellStyle name="Currency 3 11" xfId="590" xr:uid="{00000000-0005-0000-0000-00004D020000}"/>
    <cellStyle name="Currency 3 12" xfId="591" xr:uid="{00000000-0005-0000-0000-00004E020000}"/>
    <cellStyle name="Currency 3 13" xfId="592" xr:uid="{00000000-0005-0000-0000-00004F020000}"/>
    <cellStyle name="Currency 3 14" xfId="593" xr:uid="{00000000-0005-0000-0000-000050020000}"/>
    <cellStyle name="Currency 3 15" xfId="594" xr:uid="{00000000-0005-0000-0000-000051020000}"/>
    <cellStyle name="Currency 3 2" xfId="595" xr:uid="{00000000-0005-0000-0000-000052020000}"/>
    <cellStyle name="Currency 3 3" xfId="596" xr:uid="{00000000-0005-0000-0000-000053020000}"/>
    <cellStyle name="Currency 3 4" xfId="597" xr:uid="{00000000-0005-0000-0000-000054020000}"/>
    <cellStyle name="Currency 3 5" xfId="598" xr:uid="{00000000-0005-0000-0000-000055020000}"/>
    <cellStyle name="Currency 3 6" xfId="599" xr:uid="{00000000-0005-0000-0000-000056020000}"/>
    <cellStyle name="Currency 3 7" xfId="600" xr:uid="{00000000-0005-0000-0000-000057020000}"/>
    <cellStyle name="Currency 3 8" xfId="601" xr:uid="{00000000-0005-0000-0000-000058020000}"/>
    <cellStyle name="Currency 3 9" xfId="602" xr:uid="{00000000-0005-0000-0000-000059020000}"/>
    <cellStyle name="Currency 4" xfId="603" xr:uid="{00000000-0005-0000-0000-00005A020000}"/>
    <cellStyle name="Currency 5" xfId="604" xr:uid="{00000000-0005-0000-0000-00005B020000}"/>
    <cellStyle name="Currency 5 2" xfId="605" xr:uid="{00000000-0005-0000-0000-00005C020000}"/>
    <cellStyle name="Currency_6.2" xfId="606" xr:uid="{00000000-0005-0000-0000-00005D020000}"/>
    <cellStyle name="Currency0" xfId="607" xr:uid="{00000000-0005-0000-0000-00005E020000}"/>
    <cellStyle name="Date" xfId="608" xr:uid="{00000000-0005-0000-0000-00005F020000}"/>
    <cellStyle name="Encabezado 4 2" xfId="609" xr:uid="{00000000-0005-0000-0000-000060020000}"/>
    <cellStyle name="Encabezado 4 3" xfId="610" xr:uid="{00000000-0005-0000-0000-000061020000}"/>
    <cellStyle name="Énfasis 1" xfId="611" xr:uid="{00000000-0005-0000-0000-000062020000}"/>
    <cellStyle name="Énfasis 2" xfId="612" xr:uid="{00000000-0005-0000-0000-000063020000}"/>
    <cellStyle name="Énfasis 3" xfId="613" xr:uid="{00000000-0005-0000-0000-000064020000}"/>
    <cellStyle name="Énfasis1 - 20%" xfId="614" xr:uid="{00000000-0005-0000-0000-000065020000}"/>
    <cellStyle name="Énfasis1 - 40%" xfId="615" xr:uid="{00000000-0005-0000-0000-000066020000}"/>
    <cellStyle name="Énfasis1 - 60%" xfId="616" xr:uid="{00000000-0005-0000-0000-000067020000}"/>
    <cellStyle name="Énfasis1 2" xfId="617" xr:uid="{00000000-0005-0000-0000-000068020000}"/>
    <cellStyle name="Énfasis1 3" xfId="618" xr:uid="{00000000-0005-0000-0000-000069020000}"/>
    <cellStyle name="Énfasis2 - 20%" xfId="619" xr:uid="{00000000-0005-0000-0000-00006A020000}"/>
    <cellStyle name="Énfasis2 - 40%" xfId="620" xr:uid="{00000000-0005-0000-0000-00006B020000}"/>
    <cellStyle name="Énfasis2 - 60%" xfId="621" xr:uid="{00000000-0005-0000-0000-00006C020000}"/>
    <cellStyle name="Énfasis2 2" xfId="622" xr:uid="{00000000-0005-0000-0000-00006D020000}"/>
    <cellStyle name="Énfasis2 3" xfId="623" xr:uid="{00000000-0005-0000-0000-00006E020000}"/>
    <cellStyle name="Énfasis3 - 20%" xfId="624" xr:uid="{00000000-0005-0000-0000-00006F020000}"/>
    <cellStyle name="Énfasis3 - 40%" xfId="625" xr:uid="{00000000-0005-0000-0000-000070020000}"/>
    <cellStyle name="Énfasis3 - 60%" xfId="626" xr:uid="{00000000-0005-0000-0000-000071020000}"/>
    <cellStyle name="Énfasis3 2" xfId="627" xr:uid="{00000000-0005-0000-0000-000072020000}"/>
    <cellStyle name="Énfasis3 3" xfId="628" xr:uid="{00000000-0005-0000-0000-000073020000}"/>
    <cellStyle name="Énfasis4 - 20%" xfId="629" xr:uid="{00000000-0005-0000-0000-000074020000}"/>
    <cellStyle name="Énfasis4 - 40%" xfId="630" xr:uid="{00000000-0005-0000-0000-000075020000}"/>
    <cellStyle name="Énfasis4 - 60%" xfId="631" xr:uid="{00000000-0005-0000-0000-000076020000}"/>
    <cellStyle name="Énfasis4 2" xfId="632" xr:uid="{00000000-0005-0000-0000-000077020000}"/>
    <cellStyle name="Énfasis4 3" xfId="633" xr:uid="{00000000-0005-0000-0000-000078020000}"/>
    <cellStyle name="Énfasis5 - 20%" xfId="634" xr:uid="{00000000-0005-0000-0000-000079020000}"/>
    <cellStyle name="Énfasis5 - 40%" xfId="635" xr:uid="{00000000-0005-0000-0000-00007A020000}"/>
    <cellStyle name="Énfasis5 - 60%" xfId="636" xr:uid="{00000000-0005-0000-0000-00007B020000}"/>
    <cellStyle name="Énfasis5 2" xfId="637" xr:uid="{00000000-0005-0000-0000-00007C020000}"/>
    <cellStyle name="Énfasis5 3" xfId="638" xr:uid="{00000000-0005-0000-0000-00007D020000}"/>
    <cellStyle name="Énfasis6 - 20%" xfId="639" xr:uid="{00000000-0005-0000-0000-00007E020000}"/>
    <cellStyle name="Énfasis6 - 40%" xfId="640" xr:uid="{00000000-0005-0000-0000-00007F020000}"/>
    <cellStyle name="Énfasis6 - 60%" xfId="641" xr:uid="{00000000-0005-0000-0000-000080020000}"/>
    <cellStyle name="Énfasis6 2" xfId="642" xr:uid="{00000000-0005-0000-0000-000081020000}"/>
    <cellStyle name="Énfasis6 3" xfId="643" xr:uid="{00000000-0005-0000-0000-000082020000}"/>
    <cellStyle name="Entrada 2" xfId="644" xr:uid="{00000000-0005-0000-0000-000083020000}"/>
    <cellStyle name="Entrada 3" xfId="645" xr:uid="{00000000-0005-0000-0000-000084020000}"/>
    <cellStyle name="Estilo 1" xfId="646" xr:uid="{00000000-0005-0000-0000-000085020000}"/>
    <cellStyle name="Euro" xfId="647" xr:uid="{00000000-0005-0000-0000-000086020000}"/>
    <cellStyle name="Euro 10" xfId="648" xr:uid="{00000000-0005-0000-0000-000087020000}"/>
    <cellStyle name="Euro 11" xfId="649" xr:uid="{00000000-0005-0000-0000-000088020000}"/>
    <cellStyle name="Euro 12" xfId="650" xr:uid="{00000000-0005-0000-0000-000089020000}"/>
    <cellStyle name="Euro 13" xfId="651" xr:uid="{00000000-0005-0000-0000-00008A020000}"/>
    <cellStyle name="Euro 14" xfId="652" xr:uid="{00000000-0005-0000-0000-00008B020000}"/>
    <cellStyle name="Euro 15" xfId="653" xr:uid="{00000000-0005-0000-0000-00008C020000}"/>
    <cellStyle name="Euro 2" xfId="654" xr:uid="{00000000-0005-0000-0000-00008D020000}"/>
    <cellStyle name="Euro 2 2" xfId="655" xr:uid="{00000000-0005-0000-0000-00008E020000}"/>
    <cellStyle name="Euro 2 3" xfId="656" xr:uid="{00000000-0005-0000-0000-00008F020000}"/>
    <cellStyle name="Euro 3" xfId="657" xr:uid="{00000000-0005-0000-0000-000090020000}"/>
    <cellStyle name="Euro 4" xfId="658" xr:uid="{00000000-0005-0000-0000-000091020000}"/>
    <cellStyle name="Euro 5" xfId="659" xr:uid="{00000000-0005-0000-0000-000092020000}"/>
    <cellStyle name="Euro 6" xfId="660" xr:uid="{00000000-0005-0000-0000-000093020000}"/>
    <cellStyle name="Euro 7" xfId="661" xr:uid="{00000000-0005-0000-0000-000094020000}"/>
    <cellStyle name="Euro 8" xfId="662" xr:uid="{00000000-0005-0000-0000-000095020000}"/>
    <cellStyle name="Euro 9" xfId="663" xr:uid="{00000000-0005-0000-0000-000096020000}"/>
    <cellStyle name="F2" xfId="664" xr:uid="{00000000-0005-0000-0000-000097020000}"/>
    <cellStyle name="F2 2" xfId="665" xr:uid="{00000000-0005-0000-0000-000098020000}"/>
    <cellStyle name="F2 3" xfId="666" xr:uid="{00000000-0005-0000-0000-000099020000}"/>
    <cellStyle name="F3" xfId="667" xr:uid="{00000000-0005-0000-0000-00009A020000}"/>
    <cellStyle name="F3 2" xfId="668" xr:uid="{00000000-0005-0000-0000-00009B020000}"/>
    <cellStyle name="F3 3" xfId="669" xr:uid="{00000000-0005-0000-0000-00009C020000}"/>
    <cellStyle name="F4" xfId="670" xr:uid="{00000000-0005-0000-0000-00009D020000}"/>
    <cellStyle name="F4 2" xfId="671" xr:uid="{00000000-0005-0000-0000-00009E020000}"/>
    <cellStyle name="F4 3" xfId="672" xr:uid="{00000000-0005-0000-0000-00009F020000}"/>
    <cellStyle name="F5" xfId="673" xr:uid="{00000000-0005-0000-0000-0000A0020000}"/>
    <cellStyle name="F5 2" xfId="674" xr:uid="{00000000-0005-0000-0000-0000A1020000}"/>
    <cellStyle name="F5 3" xfId="675" xr:uid="{00000000-0005-0000-0000-0000A2020000}"/>
    <cellStyle name="F6" xfId="676" xr:uid="{00000000-0005-0000-0000-0000A3020000}"/>
    <cellStyle name="F6 2" xfId="677" xr:uid="{00000000-0005-0000-0000-0000A4020000}"/>
    <cellStyle name="F6 3" xfId="678" xr:uid="{00000000-0005-0000-0000-0000A5020000}"/>
    <cellStyle name="F7" xfId="679" xr:uid="{00000000-0005-0000-0000-0000A6020000}"/>
    <cellStyle name="F7 2" xfId="680" xr:uid="{00000000-0005-0000-0000-0000A7020000}"/>
    <cellStyle name="F7 3" xfId="681" xr:uid="{00000000-0005-0000-0000-0000A8020000}"/>
    <cellStyle name="F8" xfId="682" xr:uid="{00000000-0005-0000-0000-0000A9020000}"/>
    <cellStyle name="F8 2" xfId="683" xr:uid="{00000000-0005-0000-0000-0000AA020000}"/>
    <cellStyle name="F8 3" xfId="684" xr:uid="{00000000-0005-0000-0000-0000AB020000}"/>
    <cellStyle name="Fecha" xfId="685" xr:uid="{00000000-0005-0000-0000-0000AC020000}"/>
    <cellStyle name="Fecha 2" xfId="686" xr:uid="{00000000-0005-0000-0000-0000AD020000}"/>
    <cellStyle name="Fijo" xfId="687" xr:uid="{00000000-0005-0000-0000-0000AE020000}"/>
    <cellStyle name="Fijo 2" xfId="688" xr:uid="{00000000-0005-0000-0000-0000AF020000}"/>
    <cellStyle name="Fixed" xfId="689" xr:uid="{00000000-0005-0000-0000-0000B0020000}"/>
    <cellStyle name="Heading 1" xfId="690" xr:uid="{00000000-0005-0000-0000-0000B1020000}"/>
    <cellStyle name="Heading 2" xfId="691" xr:uid="{00000000-0005-0000-0000-0000B2020000}"/>
    <cellStyle name="Heading1" xfId="692" xr:uid="{00000000-0005-0000-0000-0000B3020000}"/>
    <cellStyle name="Heading2" xfId="693" xr:uid="{00000000-0005-0000-0000-0000B4020000}"/>
    <cellStyle name="Hipervínculo 2" xfId="694" xr:uid="{00000000-0005-0000-0000-0000B5020000}"/>
    <cellStyle name="Hyperlink_FANTASMATIC FLUJO.xls" xfId="695" xr:uid="{00000000-0005-0000-0000-0000B6020000}"/>
    <cellStyle name="Incorrecto 2" xfId="696" xr:uid="{00000000-0005-0000-0000-0000B7020000}"/>
    <cellStyle name="Incorrecto 3" xfId="697" xr:uid="{00000000-0005-0000-0000-0000B8020000}"/>
    <cellStyle name="Millares" xfId="698" builtinId="3"/>
    <cellStyle name="Millares [0] 2" xfId="699" xr:uid="{00000000-0005-0000-0000-0000BA020000}"/>
    <cellStyle name="Millares [0] 2 2" xfId="700" xr:uid="{00000000-0005-0000-0000-0000BB020000}"/>
    <cellStyle name="Millares [0] 2 2 2" xfId="701" xr:uid="{00000000-0005-0000-0000-0000BC020000}"/>
    <cellStyle name="Millares [0] 3" xfId="702" xr:uid="{00000000-0005-0000-0000-0000BD020000}"/>
    <cellStyle name="Millares 10" xfId="703" xr:uid="{00000000-0005-0000-0000-0000BE020000}"/>
    <cellStyle name="Millares 11" xfId="704" xr:uid="{00000000-0005-0000-0000-0000BF020000}"/>
    <cellStyle name="Millares 12" xfId="705" xr:uid="{00000000-0005-0000-0000-0000C0020000}"/>
    <cellStyle name="Millares 13" xfId="706" xr:uid="{00000000-0005-0000-0000-0000C1020000}"/>
    <cellStyle name="Millares 14" xfId="707" xr:uid="{00000000-0005-0000-0000-0000C2020000}"/>
    <cellStyle name="Millares 15" xfId="708" xr:uid="{00000000-0005-0000-0000-0000C3020000}"/>
    <cellStyle name="Millares 15 2" xfId="709" xr:uid="{00000000-0005-0000-0000-0000C4020000}"/>
    <cellStyle name="Millares 15 2 2" xfId="710" xr:uid="{00000000-0005-0000-0000-0000C5020000}"/>
    <cellStyle name="Millares 15 3" xfId="711" xr:uid="{00000000-0005-0000-0000-0000C6020000}"/>
    <cellStyle name="Millares 15 4" xfId="712" xr:uid="{00000000-0005-0000-0000-0000C7020000}"/>
    <cellStyle name="Millares 16" xfId="713" xr:uid="{00000000-0005-0000-0000-0000C8020000}"/>
    <cellStyle name="Millares 16 2" xfId="714" xr:uid="{00000000-0005-0000-0000-0000C9020000}"/>
    <cellStyle name="Millares 16 2 2" xfId="715" xr:uid="{00000000-0005-0000-0000-0000CA020000}"/>
    <cellStyle name="Millares 17" xfId="716" xr:uid="{00000000-0005-0000-0000-0000CB020000}"/>
    <cellStyle name="Millares 17 2" xfId="717" xr:uid="{00000000-0005-0000-0000-0000CC020000}"/>
    <cellStyle name="Millares 18" xfId="718" xr:uid="{00000000-0005-0000-0000-0000CD020000}"/>
    <cellStyle name="Millares 18 2" xfId="719" xr:uid="{00000000-0005-0000-0000-0000CE020000}"/>
    <cellStyle name="Millares 19" xfId="720" xr:uid="{00000000-0005-0000-0000-0000CF020000}"/>
    <cellStyle name="Millares 19 2" xfId="721" xr:uid="{00000000-0005-0000-0000-0000D0020000}"/>
    <cellStyle name="Millares 2" xfId="722" xr:uid="{00000000-0005-0000-0000-0000D1020000}"/>
    <cellStyle name="Millares 2 10" xfId="723" xr:uid="{00000000-0005-0000-0000-0000D2020000}"/>
    <cellStyle name="Millares 2 10 2" xfId="724" xr:uid="{00000000-0005-0000-0000-0000D3020000}"/>
    <cellStyle name="Millares 2 11" xfId="725" xr:uid="{00000000-0005-0000-0000-0000D4020000}"/>
    <cellStyle name="Millares 2 11 2" xfId="726" xr:uid="{00000000-0005-0000-0000-0000D5020000}"/>
    <cellStyle name="Millares 2 12" xfId="727" xr:uid="{00000000-0005-0000-0000-0000D6020000}"/>
    <cellStyle name="Millares 2 12 2" xfId="728" xr:uid="{00000000-0005-0000-0000-0000D7020000}"/>
    <cellStyle name="Millares 2 13" xfId="729" xr:uid="{00000000-0005-0000-0000-0000D8020000}"/>
    <cellStyle name="Millares 2 14" xfId="730" xr:uid="{00000000-0005-0000-0000-0000D9020000}"/>
    <cellStyle name="Millares 2 15" xfId="1222" xr:uid="{00000000-0005-0000-0000-0000DA020000}"/>
    <cellStyle name="Millares 2 2" xfId="731" xr:uid="{00000000-0005-0000-0000-0000DB020000}"/>
    <cellStyle name="Millares 2 2 2" xfId="732" xr:uid="{00000000-0005-0000-0000-0000DC020000}"/>
    <cellStyle name="Millares 2 2 2 2" xfId="1216" xr:uid="{00000000-0005-0000-0000-0000DD020000}"/>
    <cellStyle name="Millares 2 2 3" xfId="733" xr:uid="{00000000-0005-0000-0000-0000DE020000}"/>
    <cellStyle name="Millares 2 3" xfId="734" xr:uid="{00000000-0005-0000-0000-0000DF020000}"/>
    <cellStyle name="Millares 2 4" xfId="735" xr:uid="{00000000-0005-0000-0000-0000E0020000}"/>
    <cellStyle name="Millares 2 5" xfId="736" xr:uid="{00000000-0005-0000-0000-0000E1020000}"/>
    <cellStyle name="Millares 2 5 3 2" xfId="737" xr:uid="{00000000-0005-0000-0000-0000E2020000}"/>
    <cellStyle name="Millares 2 6" xfId="738" xr:uid="{00000000-0005-0000-0000-0000E3020000}"/>
    <cellStyle name="Millares 2 6 2" xfId="739" xr:uid="{00000000-0005-0000-0000-0000E4020000}"/>
    <cellStyle name="Millares 2 7" xfId="740" xr:uid="{00000000-0005-0000-0000-0000E5020000}"/>
    <cellStyle name="Millares 2 7 2" xfId="741" xr:uid="{00000000-0005-0000-0000-0000E6020000}"/>
    <cellStyle name="Millares 2 8" xfId="742" xr:uid="{00000000-0005-0000-0000-0000E7020000}"/>
    <cellStyle name="Millares 2 8 2" xfId="743" xr:uid="{00000000-0005-0000-0000-0000E8020000}"/>
    <cellStyle name="Millares 2 9" xfId="744" xr:uid="{00000000-0005-0000-0000-0000E9020000}"/>
    <cellStyle name="Millares 2 9 2" xfId="745" xr:uid="{00000000-0005-0000-0000-0000EA020000}"/>
    <cellStyle name="Millares 20" xfId="746" xr:uid="{00000000-0005-0000-0000-0000EB020000}"/>
    <cellStyle name="Millares 21" xfId="747" xr:uid="{00000000-0005-0000-0000-0000EC020000}"/>
    <cellStyle name="Millares 22" xfId="748" xr:uid="{00000000-0005-0000-0000-0000ED020000}"/>
    <cellStyle name="Millares 22 2" xfId="749" xr:uid="{00000000-0005-0000-0000-0000EE020000}"/>
    <cellStyle name="Millares 22 2 2" xfId="750" xr:uid="{00000000-0005-0000-0000-0000EF020000}"/>
    <cellStyle name="Millares 23" xfId="751" xr:uid="{00000000-0005-0000-0000-0000F0020000}"/>
    <cellStyle name="Millares 24" xfId="752" xr:uid="{00000000-0005-0000-0000-0000F1020000}"/>
    <cellStyle name="Millares 3" xfId="753" xr:uid="{00000000-0005-0000-0000-0000F2020000}"/>
    <cellStyle name="Millares 3 10" xfId="754" xr:uid="{00000000-0005-0000-0000-0000F3020000}"/>
    <cellStyle name="Millares 3 10 2" xfId="755" xr:uid="{00000000-0005-0000-0000-0000F4020000}"/>
    <cellStyle name="Millares 3 11" xfId="756" xr:uid="{00000000-0005-0000-0000-0000F5020000}"/>
    <cellStyle name="Millares 3 11 2" xfId="757" xr:uid="{00000000-0005-0000-0000-0000F6020000}"/>
    <cellStyle name="Millares 3 12" xfId="758" xr:uid="{00000000-0005-0000-0000-0000F7020000}"/>
    <cellStyle name="Millares 3 12 2" xfId="759" xr:uid="{00000000-0005-0000-0000-0000F8020000}"/>
    <cellStyle name="Millares 3 13" xfId="760" xr:uid="{00000000-0005-0000-0000-0000F9020000}"/>
    <cellStyle name="Millares 3 14" xfId="761" xr:uid="{00000000-0005-0000-0000-0000FA020000}"/>
    <cellStyle name="Millares 3 2" xfId="762" xr:uid="{00000000-0005-0000-0000-0000FB020000}"/>
    <cellStyle name="Millares 3 2 2" xfId="763" xr:uid="{00000000-0005-0000-0000-0000FC020000}"/>
    <cellStyle name="Millares 3 2 3" xfId="764" xr:uid="{00000000-0005-0000-0000-0000FD020000}"/>
    <cellStyle name="Millares 3 3" xfId="765" xr:uid="{00000000-0005-0000-0000-0000FE020000}"/>
    <cellStyle name="Millares 3 4" xfId="766" xr:uid="{00000000-0005-0000-0000-0000FF020000}"/>
    <cellStyle name="Millares 3 4 2" xfId="767" xr:uid="{00000000-0005-0000-0000-000000030000}"/>
    <cellStyle name="Millares 3 5" xfId="768" xr:uid="{00000000-0005-0000-0000-000001030000}"/>
    <cellStyle name="Millares 3 5 2" xfId="769" xr:uid="{00000000-0005-0000-0000-000002030000}"/>
    <cellStyle name="Millares 3 6" xfId="770" xr:uid="{00000000-0005-0000-0000-000003030000}"/>
    <cellStyle name="Millares 3 6 2" xfId="771" xr:uid="{00000000-0005-0000-0000-000004030000}"/>
    <cellStyle name="Millares 3 7" xfId="772" xr:uid="{00000000-0005-0000-0000-000005030000}"/>
    <cellStyle name="Millares 3 7 2" xfId="773" xr:uid="{00000000-0005-0000-0000-000006030000}"/>
    <cellStyle name="Millares 3 8" xfId="774" xr:uid="{00000000-0005-0000-0000-000007030000}"/>
    <cellStyle name="Millares 3 8 2" xfId="775" xr:uid="{00000000-0005-0000-0000-000008030000}"/>
    <cellStyle name="Millares 3 9" xfId="776" xr:uid="{00000000-0005-0000-0000-000009030000}"/>
    <cellStyle name="Millares 3 9 2" xfId="777" xr:uid="{00000000-0005-0000-0000-00000A030000}"/>
    <cellStyle name="Millares 4" xfId="778" xr:uid="{00000000-0005-0000-0000-00000B030000}"/>
    <cellStyle name="Millares 4 2" xfId="779" xr:uid="{00000000-0005-0000-0000-00000C030000}"/>
    <cellStyle name="Millares 4 2 2" xfId="780" xr:uid="{00000000-0005-0000-0000-00000D030000}"/>
    <cellStyle name="Millares 4 3" xfId="781" xr:uid="{00000000-0005-0000-0000-00000E030000}"/>
    <cellStyle name="Millares 4 4" xfId="782" xr:uid="{00000000-0005-0000-0000-00000F030000}"/>
    <cellStyle name="Millares 4 5" xfId="783" xr:uid="{00000000-0005-0000-0000-000010030000}"/>
    <cellStyle name="Millares 5" xfId="784" xr:uid="{00000000-0005-0000-0000-000011030000}"/>
    <cellStyle name="Millares 5 2" xfId="785" xr:uid="{00000000-0005-0000-0000-000012030000}"/>
    <cellStyle name="Millares 5 2 2" xfId="786" xr:uid="{00000000-0005-0000-0000-000013030000}"/>
    <cellStyle name="Millares 6" xfId="787" xr:uid="{00000000-0005-0000-0000-000014030000}"/>
    <cellStyle name="Millares 7" xfId="788" xr:uid="{00000000-0005-0000-0000-000015030000}"/>
    <cellStyle name="Millares 7 3" xfId="789" xr:uid="{00000000-0005-0000-0000-000016030000}"/>
    <cellStyle name="Millares 8" xfId="790" xr:uid="{00000000-0005-0000-0000-000017030000}"/>
    <cellStyle name="Millares 82" xfId="791" xr:uid="{00000000-0005-0000-0000-000018030000}"/>
    <cellStyle name="Millares 9" xfId="792" xr:uid="{00000000-0005-0000-0000-000019030000}"/>
    <cellStyle name="Millares_FORMULARIO 4 - M-OFERENTE PPTA ECONOMICA" xfId="793" xr:uid="{00000000-0005-0000-0000-00001A030000}"/>
    <cellStyle name="Moneda" xfId="794" builtinId="4"/>
    <cellStyle name="Moneda [0]" xfId="795" builtinId="7"/>
    <cellStyle name="Moneda [0] 2" xfId="796" xr:uid="{00000000-0005-0000-0000-00001D030000}"/>
    <cellStyle name="Moneda [0] 2 2" xfId="797" xr:uid="{00000000-0005-0000-0000-00001E030000}"/>
    <cellStyle name="Moneda [0] 3" xfId="1221" xr:uid="{00000000-0005-0000-0000-00001F030000}"/>
    <cellStyle name="Moneda 10" xfId="798" xr:uid="{00000000-0005-0000-0000-000020030000}"/>
    <cellStyle name="Moneda 10 2" xfId="799" xr:uid="{00000000-0005-0000-0000-000021030000}"/>
    <cellStyle name="Moneda 10 2 2" xfId="1218" xr:uid="{00000000-0005-0000-0000-000022030000}"/>
    <cellStyle name="Moneda 10 3" xfId="800" xr:uid="{00000000-0005-0000-0000-000023030000}"/>
    <cellStyle name="Moneda 11" xfId="801" xr:uid="{00000000-0005-0000-0000-000024030000}"/>
    <cellStyle name="Moneda 11 2" xfId="802" xr:uid="{00000000-0005-0000-0000-000025030000}"/>
    <cellStyle name="Moneda 12" xfId="803" xr:uid="{00000000-0005-0000-0000-000026030000}"/>
    <cellStyle name="Moneda 12 2" xfId="804" xr:uid="{00000000-0005-0000-0000-000027030000}"/>
    <cellStyle name="Moneda 13" xfId="805" xr:uid="{00000000-0005-0000-0000-000028030000}"/>
    <cellStyle name="Moneda 13 2" xfId="806" xr:uid="{00000000-0005-0000-0000-000029030000}"/>
    <cellStyle name="Moneda 2" xfId="807" xr:uid="{00000000-0005-0000-0000-00002A030000}"/>
    <cellStyle name="Moneda 2 10" xfId="808" xr:uid="{00000000-0005-0000-0000-00002B030000}"/>
    <cellStyle name="Moneda 2 11" xfId="809" xr:uid="{00000000-0005-0000-0000-00002C030000}"/>
    <cellStyle name="Moneda 2 12" xfId="810" xr:uid="{00000000-0005-0000-0000-00002D030000}"/>
    <cellStyle name="Moneda 2 13" xfId="811" xr:uid="{00000000-0005-0000-0000-00002E030000}"/>
    <cellStyle name="Moneda 2 14" xfId="812" xr:uid="{00000000-0005-0000-0000-00002F030000}"/>
    <cellStyle name="Moneda 2 15" xfId="813" xr:uid="{00000000-0005-0000-0000-000030030000}"/>
    <cellStyle name="Moneda 2 16" xfId="814" xr:uid="{00000000-0005-0000-0000-000031030000}"/>
    <cellStyle name="Moneda 2 17" xfId="815" xr:uid="{00000000-0005-0000-0000-000032030000}"/>
    <cellStyle name="Moneda 2 18" xfId="816" xr:uid="{00000000-0005-0000-0000-000033030000}"/>
    <cellStyle name="Moneda 2 19" xfId="817" xr:uid="{00000000-0005-0000-0000-000034030000}"/>
    <cellStyle name="Moneda 2 2" xfId="818" xr:uid="{00000000-0005-0000-0000-000035030000}"/>
    <cellStyle name="Moneda 2 2 10" xfId="819" xr:uid="{00000000-0005-0000-0000-000036030000}"/>
    <cellStyle name="Moneda 2 2 11" xfId="820" xr:uid="{00000000-0005-0000-0000-000037030000}"/>
    <cellStyle name="Moneda 2 2 12" xfId="821" xr:uid="{00000000-0005-0000-0000-000038030000}"/>
    <cellStyle name="Moneda 2 2 13" xfId="822" xr:uid="{00000000-0005-0000-0000-000039030000}"/>
    <cellStyle name="Moneda 2 2 14" xfId="823" xr:uid="{00000000-0005-0000-0000-00003A030000}"/>
    <cellStyle name="Moneda 2 2 15" xfId="824" xr:uid="{00000000-0005-0000-0000-00003B030000}"/>
    <cellStyle name="Moneda 2 2 2" xfId="825" xr:uid="{00000000-0005-0000-0000-00003C030000}"/>
    <cellStyle name="Moneda 2 2 2 2 2" xfId="826" xr:uid="{00000000-0005-0000-0000-00003D030000}"/>
    <cellStyle name="Moneda 2 2 3" xfId="827" xr:uid="{00000000-0005-0000-0000-00003E030000}"/>
    <cellStyle name="Moneda 2 2 4" xfId="828" xr:uid="{00000000-0005-0000-0000-00003F030000}"/>
    <cellStyle name="Moneda 2 2 5" xfId="829" xr:uid="{00000000-0005-0000-0000-000040030000}"/>
    <cellStyle name="Moneda 2 2 6" xfId="830" xr:uid="{00000000-0005-0000-0000-000041030000}"/>
    <cellStyle name="Moneda 2 2 7" xfId="831" xr:uid="{00000000-0005-0000-0000-000042030000}"/>
    <cellStyle name="Moneda 2 2 8" xfId="832" xr:uid="{00000000-0005-0000-0000-000043030000}"/>
    <cellStyle name="Moneda 2 2 9" xfId="833" xr:uid="{00000000-0005-0000-0000-000044030000}"/>
    <cellStyle name="Moneda 2 20" xfId="1220" xr:uid="{00000000-0005-0000-0000-000045030000}"/>
    <cellStyle name="Moneda 2 3" xfId="834" xr:uid="{00000000-0005-0000-0000-000046030000}"/>
    <cellStyle name="Moneda 2 3 10" xfId="835" xr:uid="{00000000-0005-0000-0000-000047030000}"/>
    <cellStyle name="Moneda 2 3 11" xfId="836" xr:uid="{00000000-0005-0000-0000-000048030000}"/>
    <cellStyle name="Moneda 2 3 12" xfId="837" xr:uid="{00000000-0005-0000-0000-000049030000}"/>
    <cellStyle name="Moneda 2 3 13" xfId="838" xr:uid="{00000000-0005-0000-0000-00004A030000}"/>
    <cellStyle name="Moneda 2 3 14" xfId="839" xr:uid="{00000000-0005-0000-0000-00004B030000}"/>
    <cellStyle name="Moneda 2 3 15" xfId="840" xr:uid="{00000000-0005-0000-0000-00004C030000}"/>
    <cellStyle name="Moneda 2 3 2" xfId="841" xr:uid="{00000000-0005-0000-0000-00004D030000}"/>
    <cellStyle name="Moneda 2 3 3" xfId="842" xr:uid="{00000000-0005-0000-0000-00004E030000}"/>
    <cellStyle name="Moneda 2 3 4" xfId="843" xr:uid="{00000000-0005-0000-0000-00004F030000}"/>
    <cellStyle name="Moneda 2 3 5" xfId="844" xr:uid="{00000000-0005-0000-0000-000050030000}"/>
    <cellStyle name="Moneda 2 3 5 2" xfId="845" xr:uid="{00000000-0005-0000-0000-000051030000}"/>
    <cellStyle name="Moneda 2 3 6" xfId="846" xr:uid="{00000000-0005-0000-0000-000052030000}"/>
    <cellStyle name="Moneda 2 3 7" xfId="847" xr:uid="{00000000-0005-0000-0000-000053030000}"/>
    <cellStyle name="Moneda 2 3 8" xfId="848" xr:uid="{00000000-0005-0000-0000-000054030000}"/>
    <cellStyle name="Moneda 2 3 9" xfId="849" xr:uid="{00000000-0005-0000-0000-000055030000}"/>
    <cellStyle name="Moneda 2 4" xfId="850" xr:uid="{00000000-0005-0000-0000-000056030000}"/>
    <cellStyle name="Moneda 2 4 10" xfId="851" xr:uid="{00000000-0005-0000-0000-000057030000}"/>
    <cellStyle name="Moneda 2 4 11" xfId="852" xr:uid="{00000000-0005-0000-0000-000058030000}"/>
    <cellStyle name="Moneda 2 4 12" xfId="853" xr:uid="{00000000-0005-0000-0000-000059030000}"/>
    <cellStyle name="Moneda 2 4 13" xfId="854" xr:uid="{00000000-0005-0000-0000-00005A030000}"/>
    <cellStyle name="Moneda 2 4 14" xfId="855" xr:uid="{00000000-0005-0000-0000-00005B030000}"/>
    <cellStyle name="Moneda 2 4 15" xfId="856" xr:uid="{00000000-0005-0000-0000-00005C030000}"/>
    <cellStyle name="Moneda 2 4 2" xfId="857" xr:uid="{00000000-0005-0000-0000-00005D030000}"/>
    <cellStyle name="Moneda 2 4 3" xfId="858" xr:uid="{00000000-0005-0000-0000-00005E030000}"/>
    <cellStyle name="Moneda 2 4 4" xfId="859" xr:uid="{00000000-0005-0000-0000-00005F030000}"/>
    <cellStyle name="Moneda 2 4 5" xfId="860" xr:uid="{00000000-0005-0000-0000-000060030000}"/>
    <cellStyle name="Moneda 2 4 6" xfId="861" xr:uid="{00000000-0005-0000-0000-000061030000}"/>
    <cellStyle name="Moneda 2 4 7" xfId="862" xr:uid="{00000000-0005-0000-0000-000062030000}"/>
    <cellStyle name="Moneda 2 4 8" xfId="863" xr:uid="{00000000-0005-0000-0000-000063030000}"/>
    <cellStyle name="Moneda 2 4 9" xfId="864" xr:uid="{00000000-0005-0000-0000-000064030000}"/>
    <cellStyle name="Moneda 2 5" xfId="865" xr:uid="{00000000-0005-0000-0000-000065030000}"/>
    <cellStyle name="Moneda 2 5 2" xfId="866" xr:uid="{00000000-0005-0000-0000-000066030000}"/>
    <cellStyle name="Moneda 2 6" xfId="867" xr:uid="{00000000-0005-0000-0000-000067030000}"/>
    <cellStyle name="Moneda 2 7" xfId="868" xr:uid="{00000000-0005-0000-0000-000068030000}"/>
    <cellStyle name="Moneda 2 8" xfId="869" xr:uid="{00000000-0005-0000-0000-000069030000}"/>
    <cellStyle name="Moneda 2 9" xfId="870" xr:uid="{00000000-0005-0000-0000-00006A030000}"/>
    <cellStyle name="Moneda 3" xfId="871" xr:uid="{00000000-0005-0000-0000-00006B030000}"/>
    <cellStyle name="Moneda 3 10" xfId="872" xr:uid="{00000000-0005-0000-0000-00006C030000}"/>
    <cellStyle name="Moneda 3 10 2" xfId="873" xr:uid="{00000000-0005-0000-0000-00006D030000}"/>
    <cellStyle name="Moneda 3 11" xfId="874" xr:uid="{00000000-0005-0000-0000-00006E030000}"/>
    <cellStyle name="Moneda 3 11 2" xfId="875" xr:uid="{00000000-0005-0000-0000-00006F030000}"/>
    <cellStyle name="Moneda 3 11 3" xfId="1217" xr:uid="{00000000-0005-0000-0000-000070030000}"/>
    <cellStyle name="Moneda 3 12" xfId="876" xr:uid="{00000000-0005-0000-0000-000071030000}"/>
    <cellStyle name="Moneda 3 12 2" xfId="877" xr:uid="{00000000-0005-0000-0000-000072030000}"/>
    <cellStyle name="Moneda 3 2" xfId="878" xr:uid="{00000000-0005-0000-0000-000073030000}"/>
    <cellStyle name="Moneda 3 2 2" xfId="879" xr:uid="{00000000-0005-0000-0000-000074030000}"/>
    <cellStyle name="Moneda 3 2 2 2" xfId="880" xr:uid="{00000000-0005-0000-0000-000075030000}"/>
    <cellStyle name="Moneda 3 2 3" xfId="881" xr:uid="{00000000-0005-0000-0000-000076030000}"/>
    <cellStyle name="Moneda 3 2 3 2" xfId="882" xr:uid="{00000000-0005-0000-0000-000077030000}"/>
    <cellStyle name="Moneda 3 2 4" xfId="883" xr:uid="{00000000-0005-0000-0000-000078030000}"/>
    <cellStyle name="Moneda 3 2 4 2" xfId="884" xr:uid="{00000000-0005-0000-0000-000079030000}"/>
    <cellStyle name="Moneda 3 3" xfId="885" xr:uid="{00000000-0005-0000-0000-00007A030000}"/>
    <cellStyle name="Moneda 3 4" xfId="886" xr:uid="{00000000-0005-0000-0000-00007B030000}"/>
    <cellStyle name="Moneda 3 4 2" xfId="887" xr:uid="{00000000-0005-0000-0000-00007C030000}"/>
    <cellStyle name="Moneda 3 5" xfId="888" xr:uid="{00000000-0005-0000-0000-00007D030000}"/>
    <cellStyle name="Moneda 3 5 2" xfId="889" xr:uid="{00000000-0005-0000-0000-00007E030000}"/>
    <cellStyle name="Moneda 3 6" xfId="890" xr:uid="{00000000-0005-0000-0000-00007F030000}"/>
    <cellStyle name="Moneda 3 6 2" xfId="891" xr:uid="{00000000-0005-0000-0000-000080030000}"/>
    <cellStyle name="Moneda 3 7" xfId="892" xr:uid="{00000000-0005-0000-0000-000081030000}"/>
    <cellStyle name="Moneda 3 7 2" xfId="893" xr:uid="{00000000-0005-0000-0000-000082030000}"/>
    <cellStyle name="Moneda 3 8" xfId="894" xr:uid="{00000000-0005-0000-0000-000083030000}"/>
    <cellStyle name="Moneda 3 8 2" xfId="895" xr:uid="{00000000-0005-0000-0000-000084030000}"/>
    <cellStyle name="Moneda 3 9" xfId="896" xr:uid="{00000000-0005-0000-0000-000085030000}"/>
    <cellStyle name="Moneda 3 9 2" xfId="897" xr:uid="{00000000-0005-0000-0000-000086030000}"/>
    <cellStyle name="Moneda 4" xfId="898" xr:uid="{00000000-0005-0000-0000-000087030000}"/>
    <cellStyle name="Moneda 5" xfId="899" xr:uid="{00000000-0005-0000-0000-000088030000}"/>
    <cellStyle name="Moneda 5 2" xfId="900" xr:uid="{00000000-0005-0000-0000-000089030000}"/>
    <cellStyle name="Moneda 6" xfId="901" xr:uid="{00000000-0005-0000-0000-00008A030000}"/>
    <cellStyle name="Moneda 7" xfId="902" xr:uid="{00000000-0005-0000-0000-00008B030000}"/>
    <cellStyle name="Moneda 7 2" xfId="903" xr:uid="{00000000-0005-0000-0000-00008C030000}"/>
    <cellStyle name="Moneda 7 2 2" xfId="904" xr:uid="{00000000-0005-0000-0000-00008D030000}"/>
    <cellStyle name="Moneda 7 3" xfId="905" xr:uid="{00000000-0005-0000-0000-00008E030000}"/>
    <cellStyle name="Moneda 8" xfId="906" xr:uid="{00000000-0005-0000-0000-00008F030000}"/>
    <cellStyle name="Moneda 8 2" xfId="907" xr:uid="{00000000-0005-0000-0000-000090030000}"/>
    <cellStyle name="Moneda 8 3" xfId="908" xr:uid="{00000000-0005-0000-0000-000091030000}"/>
    <cellStyle name="Moneda 9" xfId="909" xr:uid="{00000000-0005-0000-0000-000092030000}"/>
    <cellStyle name="Moneda 9 2" xfId="910" xr:uid="{00000000-0005-0000-0000-000093030000}"/>
    <cellStyle name="Moneda_Propuesta SCV-045-99" xfId="911" xr:uid="{00000000-0005-0000-0000-000094030000}"/>
    <cellStyle name="Monetario" xfId="912" xr:uid="{00000000-0005-0000-0000-000095030000}"/>
    <cellStyle name="Monetario 2" xfId="913" xr:uid="{00000000-0005-0000-0000-000096030000}"/>
    <cellStyle name="Monetario0" xfId="914" xr:uid="{00000000-0005-0000-0000-000097030000}"/>
    <cellStyle name="Monetario0 2" xfId="915" xr:uid="{00000000-0005-0000-0000-000098030000}"/>
    <cellStyle name="Norm" xfId="916" xr:uid="{00000000-0005-0000-0000-000099030000}"/>
    <cellStyle name="Normal" xfId="0" builtinId="0"/>
    <cellStyle name="Normal 10" xfId="917" xr:uid="{00000000-0005-0000-0000-00009B030000}"/>
    <cellStyle name="Normal 10 2" xfId="918" xr:uid="{00000000-0005-0000-0000-00009C030000}"/>
    <cellStyle name="Normal 10 3" xfId="919" xr:uid="{00000000-0005-0000-0000-00009D030000}"/>
    <cellStyle name="Normal 11" xfId="920" xr:uid="{00000000-0005-0000-0000-00009E030000}"/>
    <cellStyle name="Normal 11 2" xfId="921" xr:uid="{00000000-0005-0000-0000-00009F030000}"/>
    <cellStyle name="Normal 11 2 2" xfId="922" xr:uid="{00000000-0005-0000-0000-0000A0030000}"/>
    <cellStyle name="Normal 12" xfId="923" xr:uid="{00000000-0005-0000-0000-0000A1030000}"/>
    <cellStyle name="Normal 12 2" xfId="924" xr:uid="{00000000-0005-0000-0000-0000A2030000}"/>
    <cellStyle name="Normal 12 3" xfId="1215" xr:uid="{00000000-0005-0000-0000-0000A3030000}"/>
    <cellStyle name="Normal 13" xfId="925" xr:uid="{00000000-0005-0000-0000-0000A4030000}"/>
    <cellStyle name="Normal 13 2" xfId="926" xr:uid="{00000000-0005-0000-0000-0000A5030000}"/>
    <cellStyle name="Normal 13 2 2" xfId="927" xr:uid="{00000000-0005-0000-0000-0000A6030000}"/>
    <cellStyle name="Normal 13 2 2 2" xfId="928" xr:uid="{00000000-0005-0000-0000-0000A7030000}"/>
    <cellStyle name="Normal 13 3" xfId="929" xr:uid="{00000000-0005-0000-0000-0000A8030000}"/>
    <cellStyle name="Normal 14" xfId="930" xr:uid="{00000000-0005-0000-0000-0000A9030000}"/>
    <cellStyle name="Normal 14 2" xfId="931" xr:uid="{00000000-0005-0000-0000-0000AA030000}"/>
    <cellStyle name="Normal 15" xfId="932" xr:uid="{00000000-0005-0000-0000-0000AB030000}"/>
    <cellStyle name="Normal 16" xfId="933" xr:uid="{00000000-0005-0000-0000-0000AC030000}"/>
    <cellStyle name="Normal 17" xfId="934" xr:uid="{00000000-0005-0000-0000-0000AD030000}"/>
    <cellStyle name="Normal 17 2" xfId="935" xr:uid="{00000000-0005-0000-0000-0000AE030000}"/>
    <cellStyle name="Normal 18" xfId="936" xr:uid="{00000000-0005-0000-0000-0000AF030000}"/>
    <cellStyle name="Normal 18 2" xfId="937" xr:uid="{00000000-0005-0000-0000-0000B0030000}"/>
    <cellStyle name="Normal 19" xfId="938" xr:uid="{00000000-0005-0000-0000-0000B1030000}"/>
    <cellStyle name="Normal 19 2" xfId="939" xr:uid="{00000000-0005-0000-0000-0000B2030000}"/>
    <cellStyle name="Normal 2" xfId="940" xr:uid="{00000000-0005-0000-0000-0000B3030000}"/>
    <cellStyle name="Normal 2 10" xfId="941" xr:uid="{00000000-0005-0000-0000-0000B4030000}"/>
    <cellStyle name="Normal 2 10 2" xfId="942" xr:uid="{00000000-0005-0000-0000-0000B5030000}"/>
    <cellStyle name="Normal 2 10 2 2" xfId="943" xr:uid="{00000000-0005-0000-0000-0000B6030000}"/>
    <cellStyle name="Normal 2 10 3" xfId="944" xr:uid="{00000000-0005-0000-0000-0000B7030000}"/>
    <cellStyle name="Normal 2 11" xfId="945" xr:uid="{00000000-0005-0000-0000-0000B8030000}"/>
    <cellStyle name="Normal 2 12" xfId="946" xr:uid="{00000000-0005-0000-0000-0000B9030000}"/>
    <cellStyle name="Normal 2 13" xfId="947" xr:uid="{00000000-0005-0000-0000-0000BA030000}"/>
    <cellStyle name="Normal 2 14" xfId="948" xr:uid="{00000000-0005-0000-0000-0000BB030000}"/>
    <cellStyle name="Normal 2 15" xfId="949" xr:uid="{00000000-0005-0000-0000-0000BC030000}"/>
    <cellStyle name="Normal 2 16" xfId="950" xr:uid="{00000000-0005-0000-0000-0000BD030000}"/>
    <cellStyle name="Normal 2 17" xfId="951" xr:uid="{00000000-0005-0000-0000-0000BE030000}"/>
    <cellStyle name="Normal 2 18" xfId="952" xr:uid="{00000000-0005-0000-0000-0000BF030000}"/>
    <cellStyle name="Normal 2 19" xfId="953" xr:uid="{00000000-0005-0000-0000-0000C0030000}"/>
    <cellStyle name="Normal 2 2" xfId="954" xr:uid="{00000000-0005-0000-0000-0000C1030000}"/>
    <cellStyle name="Normal 2 2 2" xfId="955" xr:uid="{00000000-0005-0000-0000-0000C2030000}"/>
    <cellStyle name="Normal 2 20" xfId="956" xr:uid="{00000000-0005-0000-0000-0000C3030000}"/>
    <cellStyle name="Normal 2 21" xfId="957" xr:uid="{00000000-0005-0000-0000-0000C4030000}"/>
    <cellStyle name="Normal 2 22" xfId="958" xr:uid="{00000000-0005-0000-0000-0000C5030000}"/>
    <cellStyle name="Normal 2 3" xfId="959" xr:uid="{00000000-0005-0000-0000-0000C6030000}"/>
    <cellStyle name="Normal 2 4" xfId="960" xr:uid="{00000000-0005-0000-0000-0000C7030000}"/>
    <cellStyle name="Normal 2 5" xfId="961" xr:uid="{00000000-0005-0000-0000-0000C8030000}"/>
    <cellStyle name="Normal 2 5 3" xfId="962" xr:uid="{00000000-0005-0000-0000-0000C9030000}"/>
    <cellStyle name="Normal 2 6" xfId="963" xr:uid="{00000000-0005-0000-0000-0000CA030000}"/>
    <cellStyle name="Normal 2 7" xfId="964" xr:uid="{00000000-0005-0000-0000-0000CB030000}"/>
    <cellStyle name="Normal 2 8" xfId="965" xr:uid="{00000000-0005-0000-0000-0000CC030000}"/>
    <cellStyle name="Normal 2 9" xfId="966" xr:uid="{00000000-0005-0000-0000-0000CD030000}"/>
    <cellStyle name="Normal 20" xfId="967" xr:uid="{00000000-0005-0000-0000-0000CE030000}"/>
    <cellStyle name="Normal 21" xfId="968" xr:uid="{00000000-0005-0000-0000-0000CF030000}"/>
    <cellStyle name="Normal 22" xfId="1219" xr:uid="{00000000-0005-0000-0000-0000D0030000}"/>
    <cellStyle name="Normal 3" xfId="969" xr:uid="{00000000-0005-0000-0000-0000D1030000}"/>
    <cellStyle name="Normal 3 11" xfId="970" xr:uid="{00000000-0005-0000-0000-0000D2030000}"/>
    <cellStyle name="Normal 3 11 2" xfId="971" xr:uid="{00000000-0005-0000-0000-0000D3030000}"/>
    <cellStyle name="Normal 3 11 3" xfId="1214" xr:uid="{00000000-0005-0000-0000-0000D4030000}"/>
    <cellStyle name="Normal 3 2" xfId="972" xr:uid="{00000000-0005-0000-0000-0000D5030000}"/>
    <cellStyle name="Normal 3 2 10" xfId="973" xr:uid="{00000000-0005-0000-0000-0000D6030000}"/>
    <cellStyle name="Normal 3 2 11" xfId="974" xr:uid="{00000000-0005-0000-0000-0000D7030000}"/>
    <cellStyle name="Normal 3 2 12" xfId="975" xr:uid="{00000000-0005-0000-0000-0000D8030000}"/>
    <cellStyle name="Normal 3 2 13" xfId="976" xr:uid="{00000000-0005-0000-0000-0000D9030000}"/>
    <cellStyle name="Normal 3 2 14" xfId="977" xr:uid="{00000000-0005-0000-0000-0000DA030000}"/>
    <cellStyle name="Normal 3 2 15" xfId="978" xr:uid="{00000000-0005-0000-0000-0000DB030000}"/>
    <cellStyle name="Normal 3 2 16" xfId="979" xr:uid="{00000000-0005-0000-0000-0000DC030000}"/>
    <cellStyle name="Normal 3 2 17" xfId="980" xr:uid="{00000000-0005-0000-0000-0000DD030000}"/>
    <cellStyle name="Normal 3 2 18" xfId="981" xr:uid="{00000000-0005-0000-0000-0000DE030000}"/>
    <cellStyle name="Normal 3 2 19" xfId="982" xr:uid="{00000000-0005-0000-0000-0000DF030000}"/>
    <cellStyle name="Normal 3 2 2" xfId="983" xr:uid="{00000000-0005-0000-0000-0000E0030000}"/>
    <cellStyle name="Normal 3 2 2 2" xfId="984" xr:uid="{00000000-0005-0000-0000-0000E1030000}"/>
    <cellStyle name="Normal 3 2 2 3" xfId="985" xr:uid="{00000000-0005-0000-0000-0000E2030000}"/>
    <cellStyle name="Normal 3 2 20" xfId="986" xr:uid="{00000000-0005-0000-0000-0000E3030000}"/>
    <cellStyle name="Normal 3 2 3" xfId="987" xr:uid="{00000000-0005-0000-0000-0000E4030000}"/>
    <cellStyle name="Normal 3 2 3 10" xfId="988" xr:uid="{00000000-0005-0000-0000-0000E5030000}"/>
    <cellStyle name="Normal 3 2 3 11" xfId="989" xr:uid="{00000000-0005-0000-0000-0000E6030000}"/>
    <cellStyle name="Normal 3 2 3 12" xfId="990" xr:uid="{00000000-0005-0000-0000-0000E7030000}"/>
    <cellStyle name="Normal 3 2 3 13" xfId="991" xr:uid="{00000000-0005-0000-0000-0000E8030000}"/>
    <cellStyle name="Normal 3 2 3 14" xfId="992" xr:uid="{00000000-0005-0000-0000-0000E9030000}"/>
    <cellStyle name="Normal 3 2 3 15" xfId="993" xr:uid="{00000000-0005-0000-0000-0000EA030000}"/>
    <cellStyle name="Normal 3 2 3 2" xfId="994" xr:uid="{00000000-0005-0000-0000-0000EB030000}"/>
    <cellStyle name="Normal 3 2 3 3" xfId="995" xr:uid="{00000000-0005-0000-0000-0000EC030000}"/>
    <cellStyle name="Normal 3 2 3 4" xfId="996" xr:uid="{00000000-0005-0000-0000-0000ED030000}"/>
    <cellStyle name="Normal 3 2 3 5" xfId="997" xr:uid="{00000000-0005-0000-0000-0000EE030000}"/>
    <cellStyle name="Normal 3 2 3 6" xfId="998" xr:uid="{00000000-0005-0000-0000-0000EF030000}"/>
    <cellStyle name="Normal 3 2 3 7" xfId="999" xr:uid="{00000000-0005-0000-0000-0000F0030000}"/>
    <cellStyle name="Normal 3 2 3 8" xfId="1000" xr:uid="{00000000-0005-0000-0000-0000F1030000}"/>
    <cellStyle name="Normal 3 2 3 9" xfId="1001" xr:uid="{00000000-0005-0000-0000-0000F2030000}"/>
    <cellStyle name="Normal 3 2 4" xfId="1002" xr:uid="{00000000-0005-0000-0000-0000F3030000}"/>
    <cellStyle name="Normal 3 2 4 10" xfId="1003" xr:uid="{00000000-0005-0000-0000-0000F4030000}"/>
    <cellStyle name="Normal 3 2 4 11" xfId="1004" xr:uid="{00000000-0005-0000-0000-0000F5030000}"/>
    <cellStyle name="Normal 3 2 4 12" xfId="1005" xr:uid="{00000000-0005-0000-0000-0000F6030000}"/>
    <cellStyle name="Normal 3 2 4 13" xfId="1006" xr:uid="{00000000-0005-0000-0000-0000F7030000}"/>
    <cellStyle name="Normal 3 2 4 14" xfId="1007" xr:uid="{00000000-0005-0000-0000-0000F8030000}"/>
    <cellStyle name="Normal 3 2 4 15" xfId="1008" xr:uid="{00000000-0005-0000-0000-0000F9030000}"/>
    <cellStyle name="Normal 3 2 4 2" xfId="1009" xr:uid="{00000000-0005-0000-0000-0000FA030000}"/>
    <cellStyle name="Normal 3 2 4 3" xfId="1010" xr:uid="{00000000-0005-0000-0000-0000FB030000}"/>
    <cellStyle name="Normal 3 2 4 4" xfId="1011" xr:uid="{00000000-0005-0000-0000-0000FC030000}"/>
    <cellStyle name="Normal 3 2 4 5" xfId="1012" xr:uid="{00000000-0005-0000-0000-0000FD030000}"/>
    <cellStyle name="Normal 3 2 4 6" xfId="1013" xr:uid="{00000000-0005-0000-0000-0000FE030000}"/>
    <cellStyle name="Normal 3 2 4 7" xfId="1014" xr:uid="{00000000-0005-0000-0000-0000FF030000}"/>
    <cellStyle name="Normal 3 2 4 8" xfId="1015" xr:uid="{00000000-0005-0000-0000-000000040000}"/>
    <cellStyle name="Normal 3 2 4 9" xfId="1016" xr:uid="{00000000-0005-0000-0000-000001040000}"/>
    <cellStyle name="Normal 3 2 5" xfId="1017" xr:uid="{00000000-0005-0000-0000-000002040000}"/>
    <cellStyle name="Normal 3 2 5 10" xfId="1018" xr:uid="{00000000-0005-0000-0000-000003040000}"/>
    <cellStyle name="Normal 3 2 5 11" xfId="1019" xr:uid="{00000000-0005-0000-0000-000004040000}"/>
    <cellStyle name="Normal 3 2 5 12" xfId="1020" xr:uid="{00000000-0005-0000-0000-000005040000}"/>
    <cellStyle name="Normal 3 2 5 13" xfId="1021" xr:uid="{00000000-0005-0000-0000-000006040000}"/>
    <cellStyle name="Normal 3 2 5 14" xfId="1022" xr:uid="{00000000-0005-0000-0000-000007040000}"/>
    <cellStyle name="Normal 3 2 5 15" xfId="1023" xr:uid="{00000000-0005-0000-0000-000008040000}"/>
    <cellStyle name="Normal 3 2 5 2" xfId="1024" xr:uid="{00000000-0005-0000-0000-000009040000}"/>
    <cellStyle name="Normal 3 2 5 3" xfId="1025" xr:uid="{00000000-0005-0000-0000-00000A040000}"/>
    <cellStyle name="Normal 3 2 5 4" xfId="1026" xr:uid="{00000000-0005-0000-0000-00000B040000}"/>
    <cellStyle name="Normal 3 2 5 5" xfId="1027" xr:uid="{00000000-0005-0000-0000-00000C040000}"/>
    <cellStyle name="Normal 3 2 5 6" xfId="1028" xr:uid="{00000000-0005-0000-0000-00000D040000}"/>
    <cellStyle name="Normal 3 2 5 7" xfId="1029" xr:uid="{00000000-0005-0000-0000-00000E040000}"/>
    <cellStyle name="Normal 3 2 5 8" xfId="1030" xr:uid="{00000000-0005-0000-0000-00000F040000}"/>
    <cellStyle name="Normal 3 2 5 9" xfId="1031" xr:uid="{00000000-0005-0000-0000-000010040000}"/>
    <cellStyle name="Normal 3 2 6" xfId="1032" xr:uid="{00000000-0005-0000-0000-000011040000}"/>
    <cellStyle name="Normal 3 2 6 10" xfId="1033" xr:uid="{00000000-0005-0000-0000-000012040000}"/>
    <cellStyle name="Normal 3 2 6 11" xfId="1034" xr:uid="{00000000-0005-0000-0000-000013040000}"/>
    <cellStyle name="Normal 3 2 6 12" xfId="1035" xr:uid="{00000000-0005-0000-0000-000014040000}"/>
    <cellStyle name="Normal 3 2 6 13" xfId="1036" xr:uid="{00000000-0005-0000-0000-000015040000}"/>
    <cellStyle name="Normal 3 2 6 14" xfId="1037" xr:uid="{00000000-0005-0000-0000-000016040000}"/>
    <cellStyle name="Normal 3 2 6 15" xfId="1038" xr:uid="{00000000-0005-0000-0000-000017040000}"/>
    <cellStyle name="Normal 3 2 6 2" xfId="1039" xr:uid="{00000000-0005-0000-0000-000018040000}"/>
    <cellStyle name="Normal 3 2 6 3" xfId="1040" xr:uid="{00000000-0005-0000-0000-000019040000}"/>
    <cellStyle name="Normal 3 2 6 4" xfId="1041" xr:uid="{00000000-0005-0000-0000-00001A040000}"/>
    <cellStyle name="Normal 3 2 6 5" xfId="1042" xr:uid="{00000000-0005-0000-0000-00001B040000}"/>
    <cellStyle name="Normal 3 2 6 6" xfId="1043" xr:uid="{00000000-0005-0000-0000-00001C040000}"/>
    <cellStyle name="Normal 3 2 6 7" xfId="1044" xr:uid="{00000000-0005-0000-0000-00001D040000}"/>
    <cellStyle name="Normal 3 2 6 8" xfId="1045" xr:uid="{00000000-0005-0000-0000-00001E040000}"/>
    <cellStyle name="Normal 3 2 6 9" xfId="1046" xr:uid="{00000000-0005-0000-0000-00001F040000}"/>
    <cellStyle name="Normal 3 2 7" xfId="1047" xr:uid="{00000000-0005-0000-0000-000020040000}"/>
    <cellStyle name="Normal 3 2 8" xfId="1048" xr:uid="{00000000-0005-0000-0000-000021040000}"/>
    <cellStyle name="Normal 3 2 9" xfId="1049" xr:uid="{00000000-0005-0000-0000-000022040000}"/>
    <cellStyle name="Normal 3 3" xfId="1050" xr:uid="{00000000-0005-0000-0000-000023040000}"/>
    <cellStyle name="Normal 3 3 2" xfId="1051" xr:uid="{00000000-0005-0000-0000-000024040000}"/>
    <cellStyle name="Normal 3 3 2 2" xfId="1052" xr:uid="{00000000-0005-0000-0000-000025040000}"/>
    <cellStyle name="Normal 3 3 3" xfId="1053" xr:uid="{00000000-0005-0000-0000-000026040000}"/>
    <cellStyle name="Normal 3 4" xfId="1054" xr:uid="{00000000-0005-0000-0000-000027040000}"/>
    <cellStyle name="Normal 3 5" xfId="1055" xr:uid="{00000000-0005-0000-0000-000028040000}"/>
    <cellStyle name="Normal 3 6" xfId="1056" xr:uid="{00000000-0005-0000-0000-000029040000}"/>
    <cellStyle name="Normal 3 7" xfId="1057" xr:uid="{00000000-0005-0000-0000-00002A040000}"/>
    <cellStyle name="Normal 4" xfId="1058" xr:uid="{00000000-0005-0000-0000-00002B040000}"/>
    <cellStyle name="Normal 4 2" xfId="1059" xr:uid="{00000000-0005-0000-0000-00002C040000}"/>
    <cellStyle name="Normal 4 3" xfId="1060" xr:uid="{00000000-0005-0000-0000-00002D040000}"/>
    <cellStyle name="Normal 4 4" xfId="1061" xr:uid="{00000000-0005-0000-0000-00002E040000}"/>
    <cellStyle name="Normal 5" xfId="1062" xr:uid="{00000000-0005-0000-0000-00002F040000}"/>
    <cellStyle name="Normal 5 2" xfId="1063" xr:uid="{00000000-0005-0000-0000-000030040000}"/>
    <cellStyle name="Normal 5 2 2" xfId="1064" xr:uid="{00000000-0005-0000-0000-000031040000}"/>
    <cellStyle name="Normal 6" xfId="1065" xr:uid="{00000000-0005-0000-0000-000032040000}"/>
    <cellStyle name="Normal 6 2" xfId="1066" xr:uid="{00000000-0005-0000-0000-000033040000}"/>
    <cellStyle name="Normal 7" xfId="1067" xr:uid="{00000000-0005-0000-0000-000034040000}"/>
    <cellStyle name="Normal 7 2" xfId="1068" xr:uid="{00000000-0005-0000-0000-000035040000}"/>
    <cellStyle name="Normal 7 2 2" xfId="1069" xr:uid="{00000000-0005-0000-0000-000036040000}"/>
    <cellStyle name="Normal 7 3" xfId="1070" xr:uid="{00000000-0005-0000-0000-000037040000}"/>
    <cellStyle name="Normal 7 3 2" xfId="1071" xr:uid="{00000000-0005-0000-0000-000038040000}"/>
    <cellStyle name="Normal 7 3 2 2" xfId="1072" xr:uid="{00000000-0005-0000-0000-000039040000}"/>
    <cellStyle name="Normal 7 3 3" xfId="1073" xr:uid="{00000000-0005-0000-0000-00003A040000}"/>
    <cellStyle name="Normal 7 3 3 2" xfId="1074" xr:uid="{00000000-0005-0000-0000-00003B040000}"/>
    <cellStyle name="Normal 7 3 4" xfId="1075" xr:uid="{00000000-0005-0000-0000-00003C040000}"/>
    <cellStyle name="Normal 7 3 4 2" xfId="1076" xr:uid="{00000000-0005-0000-0000-00003D040000}"/>
    <cellStyle name="Normal 7 3 5" xfId="1077" xr:uid="{00000000-0005-0000-0000-00003E040000}"/>
    <cellStyle name="Normal 7 4" xfId="1078" xr:uid="{00000000-0005-0000-0000-00003F040000}"/>
    <cellStyle name="Normal 8" xfId="1079" xr:uid="{00000000-0005-0000-0000-000040040000}"/>
    <cellStyle name="Normal 9" xfId="1080" xr:uid="{00000000-0005-0000-0000-000041040000}"/>
    <cellStyle name="Normal 9 2" xfId="1081" xr:uid="{00000000-0005-0000-0000-000042040000}"/>
    <cellStyle name="Normal_02 Inf. Cuadros 3 6 7 8" xfId="1082" xr:uid="{00000000-0005-0000-0000-000043040000}"/>
    <cellStyle name="Normal_ACTA 04-Landazuri" xfId="1083" xr:uid="{00000000-0005-0000-0000-000044040000}"/>
    <cellStyle name="Normal_Formularios" xfId="1084" xr:uid="{00000000-0005-0000-0000-000045040000}"/>
    <cellStyle name="Normal_PTO OFICIAL PREPLIEGO (CORREGIDO) 2" xfId="1085" xr:uid="{00000000-0005-0000-0000-000046040000}"/>
    <cellStyle name="NormalLL" xfId="1086" xr:uid="{00000000-0005-0000-0000-000047040000}"/>
    <cellStyle name="NormalLL 2" xfId="1087" xr:uid="{00000000-0005-0000-0000-000048040000}"/>
    <cellStyle name="Notas 2" xfId="1088" xr:uid="{00000000-0005-0000-0000-000049040000}"/>
    <cellStyle name="Notas 3" xfId="1089" xr:uid="{00000000-0005-0000-0000-00004A040000}"/>
    <cellStyle name="Percent 2" xfId="1090" xr:uid="{00000000-0005-0000-0000-00004B040000}"/>
    <cellStyle name="Percent 2 2" xfId="1091" xr:uid="{00000000-0005-0000-0000-00004C040000}"/>
    <cellStyle name="Percent 2 2 10" xfId="1092" xr:uid="{00000000-0005-0000-0000-00004D040000}"/>
    <cellStyle name="Percent 2 2 11" xfId="1093" xr:uid="{00000000-0005-0000-0000-00004E040000}"/>
    <cellStyle name="Percent 2 2 12" xfId="1094" xr:uid="{00000000-0005-0000-0000-00004F040000}"/>
    <cellStyle name="Percent 2 2 13" xfId="1095" xr:uid="{00000000-0005-0000-0000-000050040000}"/>
    <cellStyle name="Percent 2 2 14" xfId="1096" xr:uid="{00000000-0005-0000-0000-000051040000}"/>
    <cellStyle name="Percent 2 2 15" xfId="1097" xr:uid="{00000000-0005-0000-0000-000052040000}"/>
    <cellStyle name="Percent 2 2 2" xfId="1098" xr:uid="{00000000-0005-0000-0000-000053040000}"/>
    <cellStyle name="Percent 2 2 3" xfId="1099" xr:uid="{00000000-0005-0000-0000-000054040000}"/>
    <cellStyle name="Percent 2 2 4" xfId="1100" xr:uid="{00000000-0005-0000-0000-000055040000}"/>
    <cellStyle name="Percent 2 2 5" xfId="1101" xr:uid="{00000000-0005-0000-0000-000056040000}"/>
    <cellStyle name="Percent 2 2 6" xfId="1102" xr:uid="{00000000-0005-0000-0000-000057040000}"/>
    <cellStyle name="Percent 2 2 7" xfId="1103" xr:uid="{00000000-0005-0000-0000-000058040000}"/>
    <cellStyle name="Percent 2 2 8" xfId="1104" xr:uid="{00000000-0005-0000-0000-000059040000}"/>
    <cellStyle name="Percent 2 2 9" xfId="1105" xr:uid="{00000000-0005-0000-0000-00005A040000}"/>
    <cellStyle name="Percent 2 3" xfId="1106" xr:uid="{00000000-0005-0000-0000-00005B040000}"/>
    <cellStyle name="Percent 3" xfId="1107" xr:uid="{00000000-0005-0000-0000-00005C040000}"/>
    <cellStyle name="Percent 3 2" xfId="1108" xr:uid="{00000000-0005-0000-0000-00005D040000}"/>
    <cellStyle name="Percent_CONSUMOS 2014" xfId="1109" xr:uid="{00000000-0005-0000-0000-00005E040000}"/>
    <cellStyle name="Porcentaje" xfId="1110" builtinId="5"/>
    <cellStyle name="Porcentaje 12" xfId="1111" xr:uid="{00000000-0005-0000-0000-000060040000}"/>
    <cellStyle name="Porcentaje 2" xfId="1112" xr:uid="{00000000-0005-0000-0000-000061040000}"/>
    <cellStyle name="Porcentaje 3" xfId="1113" xr:uid="{00000000-0005-0000-0000-000062040000}"/>
    <cellStyle name="Porcentaje 3 2" xfId="1114" xr:uid="{00000000-0005-0000-0000-000063040000}"/>
    <cellStyle name="Porcentaje 3 3" xfId="1115" xr:uid="{00000000-0005-0000-0000-000064040000}"/>
    <cellStyle name="Porcentaje 4" xfId="1116" xr:uid="{00000000-0005-0000-0000-000065040000}"/>
    <cellStyle name="Porcentaje 4 2" xfId="1117" xr:uid="{00000000-0005-0000-0000-000066040000}"/>
    <cellStyle name="Porcentaje 5" xfId="1118" xr:uid="{00000000-0005-0000-0000-000067040000}"/>
    <cellStyle name="Porcentaje 6" xfId="1119" xr:uid="{00000000-0005-0000-0000-000068040000}"/>
    <cellStyle name="Porcentual 2" xfId="1120" xr:uid="{00000000-0005-0000-0000-000069040000}"/>
    <cellStyle name="Porcentual 2 10" xfId="1121" xr:uid="{00000000-0005-0000-0000-00006A040000}"/>
    <cellStyle name="Porcentual 2 11" xfId="1122" xr:uid="{00000000-0005-0000-0000-00006B040000}"/>
    <cellStyle name="Porcentual 2 12" xfId="1123" xr:uid="{00000000-0005-0000-0000-00006C040000}"/>
    <cellStyle name="Porcentual 2 13" xfId="1124" xr:uid="{00000000-0005-0000-0000-00006D040000}"/>
    <cellStyle name="Porcentual 2 14" xfId="1125" xr:uid="{00000000-0005-0000-0000-00006E040000}"/>
    <cellStyle name="Porcentual 2 15" xfId="1126" xr:uid="{00000000-0005-0000-0000-00006F040000}"/>
    <cellStyle name="Porcentual 2 16" xfId="1127" xr:uid="{00000000-0005-0000-0000-000070040000}"/>
    <cellStyle name="Porcentual 2 17" xfId="1128" xr:uid="{00000000-0005-0000-0000-000071040000}"/>
    <cellStyle name="Porcentual 2 18" xfId="1129" xr:uid="{00000000-0005-0000-0000-000072040000}"/>
    <cellStyle name="Porcentual 2 2" xfId="1130" xr:uid="{00000000-0005-0000-0000-000073040000}"/>
    <cellStyle name="Porcentual 2 2 10" xfId="1131" xr:uid="{00000000-0005-0000-0000-000074040000}"/>
    <cellStyle name="Porcentual 2 2 11" xfId="1132" xr:uid="{00000000-0005-0000-0000-000075040000}"/>
    <cellStyle name="Porcentual 2 2 12" xfId="1133" xr:uid="{00000000-0005-0000-0000-000076040000}"/>
    <cellStyle name="Porcentual 2 2 13" xfId="1134" xr:uid="{00000000-0005-0000-0000-000077040000}"/>
    <cellStyle name="Porcentual 2 2 14" xfId="1135" xr:uid="{00000000-0005-0000-0000-000078040000}"/>
    <cellStyle name="Porcentual 2 2 15" xfId="1136" xr:uid="{00000000-0005-0000-0000-000079040000}"/>
    <cellStyle name="Porcentual 2 2 2" xfId="1137" xr:uid="{00000000-0005-0000-0000-00007A040000}"/>
    <cellStyle name="Porcentual 2 2 3" xfId="1138" xr:uid="{00000000-0005-0000-0000-00007B040000}"/>
    <cellStyle name="Porcentual 2 2 4" xfId="1139" xr:uid="{00000000-0005-0000-0000-00007C040000}"/>
    <cellStyle name="Porcentual 2 2 5" xfId="1140" xr:uid="{00000000-0005-0000-0000-00007D040000}"/>
    <cellStyle name="Porcentual 2 2 6" xfId="1141" xr:uid="{00000000-0005-0000-0000-00007E040000}"/>
    <cellStyle name="Porcentual 2 2 7" xfId="1142" xr:uid="{00000000-0005-0000-0000-00007F040000}"/>
    <cellStyle name="Porcentual 2 2 8" xfId="1143" xr:uid="{00000000-0005-0000-0000-000080040000}"/>
    <cellStyle name="Porcentual 2 2 9" xfId="1144" xr:uid="{00000000-0005-0000-0000-000081040000}"/>
    <cellStyle name="Porcentual 2 3" xfId="1145" xr:uid="{00000000-0005-0000-0000-000082040000}"/>
    <cellStyle name="Porcentual 2 3 10" xfId="1146" xr:uid="{00000000-0005-0000-0000-000083040000}"/>
    <cellStyle name="Porcentual 2 3 11" xfId="1147" xr:uid="{00000000-0005-0000-0000-000084040000}"/>
    <cellStyle name="Porcentual 2 3 12" xfId="1148" xr:uid="{00000000-0005-0000-0000-000085040000}"/>
    <cellStyle name="Porcentual 2 3 13" xfId="1149" xr:uid="{00000000-0005-0000-0000-000086040000}"/>
    <cellStyle name="Porcentual 2 3 14" xfId="1150" xr:uid="{00000000-0005-0000-0000-000087040000}"/>
    <cellStyle name="Porcentual 2 3 15" xfId="1151" xr:uid="{00000000-0005-0000-0000-000088040000}"/>
    <cellStyle name="Porcentual 2 3 2" xfId="1152" xr:uid="{00000000-0005-0000-0000-000089040000}"/>
    <cellStyle name="Porcentual 2 3 3" xfId="1153" xr:uid="{00000000-0005-0000-0000-00008A040000}"/>
    <cellStyle name="Porcentual 2 3 4" xfId="1154" xr:uid="{00000000-0005-0000-0000-00008B040000}"/>
    <cellStyle name="Porcentual 2 3 5" xfId="1155" xr:uid="{00000000-0005-0000-0000-00008C040000}"/>
    <cellStyle name="Porcentual 2 3 6" xfId="1156" xr:uid="{00000000-0005-0000-0000-00008D040000}"/>
    <cellStyle name="Porcentual 2 3 7" xfId="1157" xr:uid="{00000000-0005-0000-0000-00008E040000}"/>
    <cellStyle name="Porcentual 2 3 8" xfId="1158" xr:uid="{00000000-0005-0000-0000-00008F040000}"/>
    <cellStyle name="Porcentual 2 3 9" xfId="1159" xr:uid="{00000000-0005-0000-0000-000090040000}"/>
    <cellStyle name="Porcentual 2 4" xfId="1160" xr:uid="{00000000-0005-0000-0000-000091040000}"/>
    <cellStyle name="Porcentual 2 4 10" xfId="1161" xr:uid="{00000000-0005-0000-0000-000092040000}"/>
    <cellStyle name="Porcentual 2 4 11" xfId="1162" xr:uid="{00000000-0005-0000-0000-000093040000}"/>
    <cellStyle name="Porcentual 2 4 12" xfId="1163" xr:uid="{00000000-0005-0000-0000-000094040000}"/>
    <cellStyle name="Porcentual 2 4 13" xfId="1164" xr:uid="{00000000-0005-0000-0000-000095040000}"/>
    <cellStyle name="Porcentual 2 4 14" xfId="1165" xr:uid="{00000000-0005-0000-0000-000096040000}"/>
    <cellStyle name="Porcentual 2 4 15" xfId="1166" xr:uid="{00000000-0005-0000-0000-000097040000}"/>
    <cellStyle name="Porcentual 2 4 2" xfId="1167" xr:uid="{00000000-0005-0000-0000-000098040000}"/>
    <cellStyle name="Porcentual 2 4 3" xfId="1168" xr:uid="{00000000-0005-0000-0000-000099040000}"/>
    <cellStyle name="Porcentual 2 4 4" xfId="1169" xr:uid="{00000000-0005-0000-0000-00009A040000}"/>
    <cellStyle name="Porcentual 2 4 5" xfId="1170" xr:uid="{00000000-0005-0000-0000-00009B040000}"/>
    <cellStyle name="Porcentual 2 4 6" xfId="1171" xr:uid="{00000000-0005-0000-0000-00009C040000}"/>
    <cellStyle name="Porcentual 2 4 7" xfId="1172" xr:uid="{00000000-0005-0000-0000-00009D040000}"/>
    <cellStyle name="Porcentual 2 4 8" xfId="1173" xr:uid="{00000000-0005-0000-0000-00009E040000}"/>
    <cellStyle name="Porcentual 2 4 9" xfId="1174" xr:uid="{00000000-0005-0000-0000-00009F040000}"/>
    <cellStyle name="Porcentual 2 5" xfId="1175" xr:uid="{00000000-0005-0000-0000-0000A0040000}"/>
    <cellStyle name="Porcentual 2 6" xfId="1176" xr:uid="{00000000-0005-0000-0000-0000A1040000}"/>
    <cellStyle name="Porcentual 2 7" xfId="1177" xr:uid="{00000000-0005-0000-0000-0000A2040000}"/>
    <cellStyle name="Porcentual 2 8" xfId="1178" xr:uid="{00000000-0005-0000-0000-0000A3040000}"/>
    <cellStyle name="Porcentual 2 9" xfId="1179" xr:uid="{00000000-0005-0000-0000-0000A4040000}"/>
    <cellStyle name="Porcentual 3" xfId="1180" xr:uid="{00000000-0005-0000-0000-0000A5040000}"/>
    <cellStyle name="Porcentual 3 10" xfId="1181" xr:uid="{00000000-0005-0000-0000-0000A6040000}"/>
    <cellStyle name="Porcentual 3 11" xfId="1182" xr:uid="{00000000-0005-0000-0000-0000A7040000}"/>
    <cellStyle name="Porcentual 3 12" xfId="1183" xr:uid="{00000000-0005-0000-0000-0000A8040000}"/>
    <cellStyle name="Porcentual 3 2" xfId="1184" xr:uid="{00000000-0005-0000-0000-0000A9040000}"/>
    <cellStyle name="Porcentual 3 3" xfId="1185" xr:uid="{00000000-0005-0000-0000-0000AA040000}"/>
    <cellStyle name="Porcentual 3 4" xfId="1186" xr:uid="{00000000-0005-0000-0000-0000AB040000}"/>
    <cellStyle name="Porcentual 3 5" xfId="1187" xr:uid="{00000000-0005-0000-0000-0000AC040000}"/>
    <cellStyle name="Porcentual 3 6" xfId="1188" xr:uid="{00000000-0005-0000-0000-0000AD040000}"/>
    <cellStyle name="Porcentual 3 7" xfId="1189" xr:uid="{00000000-0005-0000-0000-0000AE040000}"/>
    <cellStyle name="Porcentual 3 8" xfId="1190" xr:uid="{00000000-0005-0000-0000-0000AF040000}"/>
    <cellStyle name="Porcentual 3 9" xfId="1191" xr:uid="{00000000-0005-0000-0000-0000B0040000}"/>
    <cellStyle name="Porcentual 4" xfId="1192" xr:uid="{00000000-0005-0000-0000-0000B1040000}"/>
    <cellStyle name="Porcentual 4 2" xfId="1193" xr:uid="{00000000-0005-0000-0000-0000B2040000}"/>
    <cellStyle name="Punto" xfId="1194" xr:uid="{00000000-0005-0000-0000-0000B3040000}"/>
    <cellStyle name="Punto 2" xfId="1195" xr:uid="{00000000-0005-0000-0000-0000B4040000}"/>
    <cellStyle name="Punto0" xfId="1196" xr:uid="{00000000-0005-0000-0000-0000B5040000}"/>
    <cellStyle name="Punto0 2" xfId="1197" xr:uid="{00000000-0005-0000-0000-0000B6040000}"/>
    <cellStyle name="Salida 2" xfId="1198" xr:uid="{00000000-0005-0000-0000-0000B7040000}"/>
    <cellStyle name="Salida 3" xfId="1199" xr:uid="{00000000-0005-0000-0000-0000B8040000}"/>
    <cellStyle name="Texto de advertencia 2" xfId="1200" xr:uid="{00000000-0005-0000-0000-0000B9040000}"/>
    <cellStyle name="Texto de advertencia 3" xfId="1201" xr:uid="{00000000-0005-0000-0000-0000BA040000}"/>
    <cellStyle name="Texto explicativo 2" xfId="1202" xr:uid="{00000000-0005-0000-0000-0000BB040000}"/>
    <cellStyle name="Texto explicativo 3" xfId="1203" xr:uid="{00000000-0005-0000-0000-0000BC040000}"/>
    <cellStyle name="Título 1 2" xfId="1204" xr:uid="{00000000-0005-0000-0000-0000BD040000}"/>
    <cellStyle name="Título 1 3" xfId="1205" xr:uid="{00000000-0005-0000-0000-0000BE040000}"/>
    <cellStyle name="Título 2 2" xfId="1206" xr:uid="{00000000-0005-0000-0000-0000BF040000}"/>
    <cellStyle name="Título 2 3" xfId="1207" xr:uid="{00000000-0005-0000-0000-0000C0040000}"/>
    <cellStyle name="Título 3 2" xfId="1208" xr:uid="{00000000-0005-0000-0000-0000C1040000}"/>
    <cellStyle name="Título 3 3" xfId="1209" xr:uid="{00000000-0005-0000-0000-0000C2040000}"/>
    <cellStyle name="Título 4" xfId="1210" xr:uid="{00000000-0005-0000-0000-0000C3040000}"/>
    <cellStyle name="Título 5" xfId="1211" xr:uid="{00000000-0005-0000-0000-0000C4040000}"/>
    <cellStyle name="Título de hoja" xfId="1212" xr:uid="{00000000-0005-0000-0000-0000C5040000}"/>
    <cellStyle name="Total 2" xfId="1213" xr:uid="{00000000-0005-0000-0000-0000C6040000}"/>
  </cellStyles>
  <dxfs count="26">
    <dxf>
      <font>
        <b val="0"/>
        <i val="0"/>
        <strike val="0"/>
        <condense val="0"/>
        <extend val="0"/>
        <outline val="0"/>
        <shadow val="0"/>
        <u val="none"/>
        <vertAlign val="baseline"/>
        <sz val="10"/>
        <color rgb="FF000000"/>
        <name val="Arial"/>
        <scheme val="none"/>
      </font>
      <numFmt numFmtId="13" formatCode="0%"/>
      <border diagonalUp="0" diagonalDown="0">
        <left style="thin">
          <color indexed="64"/>
        </left>
        <right/>
        <top style="thin">
          <color indexed="64"/>
        </top>
        <bottom style="thin">
          <color indexed="64"/>
        </bottom>
      </border>
    </dxf>
    <dxf>
      <font>
        <b val="0"/>
        <i val="0"/>
        <strike val="0"/>
        <condense val="0"/>
        <extend val="0"/>
        <outline val="0"/>
        <shadow val="0"/>
        <u val="none"/>
        <vertAlign val="baseline"/>
        <sz val="10"/>
        <color auto="1"/>
        <name val="Arial"/>
        <scheme val="none"/>
      </font>
      <numFmt numFmtId="165" formatCode="_-&quot;$&quot;* #,##0.00_-;\-&quot;$&quot;* #,##0.00_-;_-&quot;$&quot;* &quot;-&quot;??_-;_-@_-"/>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border diagonalUp="0" diagonalDown="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border>
        <bottom style="thin">
          <color indexed="64"/>
        </bottom>
      </border>
    </dxf>
    <dxf>
      <font>
        <b/>
        <i val="0"/>
        <strike val="0"/>
        <condense val="0"/>
        <extend val="0"/>
        <outline val="0"/>
        <shadow val="0"/>
        <u val="none"/>
        <vertAlign val="baseline"/>
        <sz val="10"/>
        <color auto="1"/>
        <name val="Arial"/>
        <scheme val="none"/>
      </font>
      <fill>
        <patternFill patternType="solid">
          <fgColor indexed="64"/>
          <bgColor rgb="FF0070C0"/>
        </patternFill>
      </fill>
      <alignment horizontal="center" vertical="center" textRotation="0" wrapText="1" relative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rgb="FF000000"/>
        <name val="Arial"/>
        <scheme val="none"/>
      </font>
      <numFmt numFmtId="202" formatCode="_-&quot;$&quot;* #,##0_-;\-&quot;$&quot;* #,##0_-;_-&quot;$&quot;* &quot;-&quot;??_-;_-@_-"/>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scheme val="none"/>
      </font>
      <fill>
        <patternFill patternType="none">
          <fgColor indexed="64"/>
          <bgColor indexed="65"/>
        </patternFill>
      </fill>
      <border diagonalUp="0" diagonalDown="0" outline="0">
        <left/>
        <right style="thin">
          <color indexed="64"/>
        </right>
        <top style="thin">
          <color indexed="64"/>
        </top>
        <bottom/>
      </border>
    </dxf>
    <dxf>
      <border outline="0">
        <left style="medium">
          <color indexed="64"/>
        </left>
        <right style="medium">
          <color indexed="64"/>
        </right>
        <top style="thin">
          <color indexed="64"/>
        </top>
        <bottom style="medium">
          <color indexed="64"/>
        </bottom>
      </border>
    </dxf>
    <dxf>
      <font>
        <strike val="0"/>
        <outline val="0"/>
        <shadow val="0"/>
        <u val="none"/>
        <vertAlign val="baseline"/>
        <sz val="10"/>
        <name val="Arial"/>
        <scheme val="none"/>
      </font>
      <fill>
        <patternFill patternType="none">
          <fgColor indexed="64"/>
          <bgColor indexed="65"/>
        </patternFill>
      </fill>
    </dxf>
    <dxf>
      <border outline="0">
        <bottom style="medium">
          <color indexed="64"/>
        </bottom>
      </border>
    </dxf>
    <dxf>
      <font>
        <strike val="0"/>
        <outline val="0"/>
        <shadow val="0"/>
        <u val="none"/>
        <vertAlign val="baseline"/>
        <sz val="10"/>
        <name val="Arial"/>
        <scheme val="none"/>
      </font>
      <fill>
        <patternFill patternType="solid">
          <fgColor indexed="64"/>
          <bgColor rgb="FF0070C0"/>
        </patternFill>
      </fill>
    </dxf>
    <dxf>
      <font>
        <b val="0"/>
        <i val="0"/>
        <strike val="0"/>
        <condense val="0"/>
        <extend val="0"/>
        <outline val="0"/>
        <shadow val="0"/>
        <u val="none"/>
        <vertAlign val="baseline"/>
        <sz val="10"/>
        <color rgb="FF000000"/>
        <name val="Arial"/>
        <scheme val="none"/>
      </font>
      <numFmt numFmtId="165" formatCode="_-&quot;$&quot;* #,##0.00_-;\-&quot;$&quot;* #,##0.00_-;_-&quot;$&quot;* &quot;-&quot;??_-;_-@_-"/>
      <fill>
        <patternFill patternType="none">
          <fgColor indexed="64"/>
          <bgColor indexed="65"/>
        </patternFill>
      </fill>
      <alignment vertical="center" textRotation="0" wrapText="0"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0"/>
        <name val="Arial"/>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vertical="center" textRotation="0" wrapText="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10"/>
        <name val="Arial"/>
        <scheme val="none"/>
      </font>
      <fill>
        <patternFill patternType="none">
          <fgColor indexed="64"/>
          <bgColor indexed="65"/>
        </patternFill>
      </fill>
      <alignment vertical="center" textRotation="0" wrapText="0" indent="0" justifyLastLine="0" shrinkToFit="0" readingOrder="0"/>
      <border diagonalUp="0" diagonalDown="0" outline="0"/>
    </dxf>
    <dxf>
      <border>
        <bottom style="thin">
          <color indexed="64"/>
        </bottom>
      </border>
    </dxf>
    <dxf>
      <font>
        <strike val="0"/>
        <outline val="0"/>
        <shadow val="0"/>
        <u val="none"/>
        <vertAlign val="baseline"/>
        <sz val="10"/>
        <color theme="0"/>
        <name val="Arial"/>
        <scheme val="none"/>
      </font>
      <fill>
        <patternFill patternType="solid">
          <fgColor indexed="64"/>
          <bgColor rgb="FF0070C0"/>
        </patternFill>
      </fill>
      <alignment horizontal="general" vertical="center" textRotation="0" wrapText="0" indent="0" justifyLastLine="0" shrinkToFit="0" readingOrder="0"/>
      <border diagonalUp="0" diagonalDown="0" outline="0">
        <left style="thin">
          <color indexed="64"/>
        </left>
        <right style="thin">
          <color indexed="64"/>
        </right>
        <top/>
        <bottom/>
      </border>
    </dxf>
    <dxf>
      <fill>
        <patternFill>
          <bgColor theme="0"/>
        </patternFill>
      </fill>
    </dxf>
    <dxf>
      <font>
        <color auto="1"/>
      </font>
      <fill>
        <patternFill>
          <fgColor rgb="FFFFC000"/>
          <bgColor rgb="FFFFC000"/>
        </patternFill>
      </fill>
    </dxf>
    <dxf>
      <font>
        <color theme="9" tint="0.39994506668294322"/>
      </font>
    </dxf>
    <dxf>
      <font>
        <color theme="9" tint="-0.24994659260841701"/>
      </font>
    </dxf>
  </dxfs>
  <tableStyles count="2" defaultTableStyle="TableStyleMedium2" defaultPivotStyle="PivotStyleLight16">
    <tableStyle name="Estilo de tabla 1" pivot="0" count="2" xr9:uid="{00000000-0011-0000-FFFF-FFFF00000000}">
      <tableStyleElement type="firstColumnStripe" dxfId="25"/>
      <tableStyleElement type="secondColumnStripe" dxfId="24"/>
    </tableStyle>
    <tableStyle name="PROPIO" pivot="0" count="2" xr9:uid="{00000000-0011-0000-FFFF-FFFF01000000}">
      <tableStyleElement type="wholeTable" dxfId="23"/>
      <tableStyleElement type="secondColumnStripe" size="2" dxfId="22"/>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5.xml"/><Relationship Id="rId21" Type="http://schemas.openxmlformats.org/officeDocument/2006/relationships/externalLink" Target="externalLinks/externalLink10.xml"/><Relationship Id="rId42" Type="http://schemas.openxmlformats.org/officeDocument/2006/relationships/externalLink" Target="externalLinks/externalLink31.xml"/><Relationship Id="rId47" Type="http://schemas.openxmlformats.org/officeDocument/2006/relationships/externalLink" Target="externalLinks/externalLink36.xml"/><Relationship Id="rId63" Type="http://schemas.openxmlformats.org/officeDocument/2006/relationships/externalLink" Target="externalLinks/externalLink52.xml"/><Relationship Id="rId68" Type="http://schemas.openxmlformats.org/officeDocument/2006/relationships/externalLink" Target="externalLinks/externalLink57.xml"/><Relationship Id="rId84" Type="http://schemas.openxmlformats.org/officeDocument/2006/relationships/externalLink" Target="externalLinks/externalLink73.xml"/><Relationship Id="rId89" Type="http://schemas.openxmlformats.org/officeDocument/2006/relationships/externalLink" Target="externalLinks/externalLink78.xml"/><Relationship Id="rId16" Type="http://schemas.openxmlformats.org/officeDocument/2006/relationships/externalLink" Target="externalLinks/externalLink5.xml"/><Relationship Id="rId11" Type="http://schemas.openxmlformats.org/officeDocument/2006/relationships/worksheet" Target="worksheets/sheet11.xml"/><Relationship Id="rId32" Type="http://schemas.openxmlformats.org/officeDocument/2006/relationships/externalLink" Target="externalLinks/externalLink21.xml"/><Relationship Id="rId37" Type="http://schemas.openxmlformats.org/officeDocument/2006/relationships/externalLink" Target="externalLinks/externalLink26.xml"/><Relationship Id="rId53" Type="http://schemas.openxmlformats.org/officeDocument/2006/relationships/externalLink" Target="externalLinks/externalLink42.xml"/><Relationship Id="rId58" Type="http://schemas.openxmlformats.org/officeDocument/2006/relationships/externalLink" Target="externalLinks/externalLink47.xml"/><Relationship Id="rId74" Type="http://schemas.openxmlformats.org/officeDocument/2006/relationships/externalLink" Target="externalLinks/externalLink63.xml"/><Relationship Id="rId79" Type="http://schemas.openxmlformats.org/officeDocument/2006/relationships/externalLink" Target="externalLinks/externalLink68.xml"/><Relationship Id="rId5" Type="http://schemas.openxmlformats.org/officeDocument/2006/relationships/worksheet" Target="worksheets/sheet5.xml"/><Relationship Id="rId90" Type="http://schemas.openxmlformats.org/officeDocument/2006/relationships/externalLink" Target="externalLinks/externalLink79.xml"/><Relationship Id="rId22" Type="http://schemas.openxmlformats.org/officeDocument/2006/relationships/externalLink" Target="externalLinks/externalLink11.xml"/><Relationship Id="rId27" Type="http://schemas.openxmlformats.org/officeDocument/2006/relationships/externalLink" Target="externalLinks/externalLink16.xml"/><Relationship Id="rId43" Type="http://schemas.openxmlformats.org/officeDocument/2006/relationships/externalLink" Target="externalLinks/externalLink32.xml"/><Relationship Id="rId48" Type="http://schemas.openxmlformats.org/officeDocument/2006/relationships/externalLink" Target="externalLinks/externalLink37.xml"/><Relationship Id="rId64" Type="http://schemas.openxmlformats.org/officeDocument/2006/relationships/externalLink" Target="externalLinks/externalLink53.xml"/><Relationship Id="rId69" Type="http://schemas.openxmlformats.org/officeDocument/2006/relationships/externalLink" Target="externalLinks/externalLink58.xml"/><Relationship Id="rId8" Type="http://schemas.openxmlformats.org/officeDocument/2006/relationships/worksheet" Target="worksheets/sheet8.xml"/><Relationship Id="rId51" Type="http://schemas.openxmlformats.org/officeDocument/2006/relationships/externalLink" Target="externalLinks/externalLink40.xml"/><Relationship Id="rId72" Type="http://schemas.openxmlformats.org/officeDocument/2006/relationships/externalLink" Target="externalLinks/externalLink61.xml"/><Relationship Id="rId80" Type="http://schemas.openxmlformats.org/officeDocument/2006/relationships/externalLink" Target="externalLinks/externalLink69.xml"/><Relationship Id="rId85" Type="http://schemas.openxmlformats.org/officeDocument/2006/relationships/externalLink" Target="externalLinks/externalLink74.xml"/><Relationship Id="rId93"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25" Type="http://schemas.openxmlformats.org/officeDocument/2006/relationships/externalLink" Target="externalLinks/externalLink14.xml"/><Relationship Id="rId33" Type="http://schemas.openxmlformats.org/officeDocument/2006/relationships/externalLink" Target="externalLinks/externalLink22.xml"/><Relationship Id="rId38" Type="http://schemas.openxmlformats.org/officeDocument/2006/relationships/externalLink" Target="externalLinks/externalLink27.xml"/><Relationship Id="rId46" Type="http://schemas.openxmlformats.org/officeDocument/2006/relationships/externalLink" Target="externalLinks/externalLink35.xml"/><Relationship Id="rId59" Type="http://schemas.openxmlformats.org/officeDocument/2006/relationships/externalLink" Target="externalLinks/externalLink48.xml"/><Relationship Id="rId67" Type="http://schemas.openxmlformats.org/officeDocument/2006/relationships/externalLink" Target="externalLinks/externalLink56.xml"/><Relationship Id="rId20" Type="http://schemas.openxmlformats.org/officeDocument/2006/relationships/externalLink" Target="externalLinks/externalLink9.xml"/><Relationship Id="rId41" Type="http://schemas.openxmlformats.org/officeDocument/2006/relationships/externalLink" Target="externalLinks/externalLink30.xml"/><Relationship Id="rId54" Type="http://schemas.openxmlformats.org/officeDocument/2006/relationships/externalLink" Target="externalLinks/externalLink43.xml"/><Relationship Id="rId62" Type="http://schemas.openxmlformats.org/officeDocument/2006/relationships/externalLink" Target="externalLinks/externalLink51.xml"/><Relationship Id="rId70" Type="http://schemas.openxmlformats.org/officeDocument/2006/relationships/externalLink" Target="externalLinks/externalLink59.xml"/><Relationship Id="rId75" Type="http://schemas.openxmlformats.org/officeDocument/2006/relationships/externalLink" Target="externalLinks/externalLink64.xml"/><Relationship Id="rId83" Type="http://schemas.openxmlformats.org/officeDocument/2006/relationships/externalLink" Target="externalLinks/externalLink72.xml"/><Relationship Id="rId88" Type="http://schemas.openxmlformats.org/officeDocument/2006/relationships/externalLink" Target="externalLinks/externalLink77.xml"/><Relationship Id="rId91"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4.xml"/><Relationship Id="rId23" Type="http://schemas.openxmlformats.org/officeDocument/2006/relationships/externalLink" Target="externalLinks/externalLink12.xml"/><Relationship Id="rId28" Type="http://schemas.openxmlformats.org/officeDocument/2006/relationships/externalLink" Target="externalLinks/externalLink17.xml"/><Relationship Id="rId36" Type="http://schemas.openxmlformats.org/officeDocument/2006/relationships/externalLink" Target="externalLinks/externalLink25.xml"/><Relationship Id="rId49" Type="http://schemas.openxmlformats.org/officeDocument/2006/relationships/externalLink" Target="externalLinks/externalLink38.xml"/><Relationship Id="rId57" Type="http://schemas.openxmlformats.org/officeDocument/2006/relationships/externalLink" Target="externalLinks/externalLink46.xml"/><Relationship Id="rId10" Type="http://schemas.openxmlformats.org/officeDocument/2006/relationships/worksheet" Target="worksheets/sheet10.xml"/><Relationship Id="rId31" Type="http://schemas.openxmlformats.org/officeDocument/2006/relationships/externalLink" Target="externalLinks/externalLink20.xml"/><Relationship Id="rId44" Type="http://schemas.openxmlformats.org/officeDocument/2006/relationships/externalLink" Target="externalLinks/externalLink33.xml"/><Relationship Id="rId52" Type="http://schemas.openxmlformats.org/officeDocument/2006/relationships/externalLink" Target="externalLinks/externalLink41.xml"/><Relationship Id="rId60" Type="http://schemas.openxmlformats.org/officeDocument/2006/relationships/externalLink" Target="externalLinks/externalLink49.xml"/><Relationship Id="rId65" Type="http://schemas.openxmlformats.org/officeDocument/2006/relationships/externalLink" Target="externalLinks/externalLink54.xml"/><Relationship Id="rId73" Type="http://schemas.openxmlformats.org/officeDocument/2006/relationships/externalLink" Target="externalLinks/externalLink62.xml"/><Relationship Id="rId78" Type="http://schemas.openxmlformats.org/officeDocument/2006/relationships/externalLink" Target="externalLinks/externalLink67.xml"/><Relationship Id="rId81" Type="http://schemas.openxmlformats.org/officeDocument/2006/relationships/externalLink" Target="externalLinks/externalLink70.xml"/><Relationship Id="rId86" Type="http://schemas.openxmlformats.org/officeDocument/2006/relationships/externalLink" Target="externalLinks/externalLink75.xml"/><Relationship Id="rId94"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39" Type="http://schemas.openxmlformats.org/officeDocument/2006/relationships/externalLink" Target="externalLinks/externalLink28.xml"/><Relationship Id="rId34" Type="http://schemas.openxmlformats.org/officeDocument/2006/relationships/externalLink" Target="externalLinks/externalLink23.xml"/><Relationship Id="rId50" Type="http://schemas.openxmlformats.org/officeDocument/2006/relationships/externalLink" Target="externalLinks/externalLink39.xml"/><Relationship Id="rId55" Type="http://schemas.openxmlformats.org/officeDocument/2006/relationships/externalLink" Target="externalLinks/externalLink44.xml"/><Relationship Id="rId76" Type="http://schemas.openxmlformats.org/officeDocument/2006/relationships/externalLink" Target="externalLinks/externalLink65.xml"/><Relationship Id="rId7" Type="http://schemas.openxmlformats.org/officeDocument/2006/relationships/worksheet" Target="worksheets/sheet7.xml"/><Relationship Id="rId71" Type="http://schemas.openxmlformats.org/officeDocument/2006/relationships/externalLink" Target="externalLinks/externalLink60.xml"/><Relationship Id="rId92" Type="http://schemas.openxmlformats.org/officeDocument/2006/relationships/styles" Target="styles.xml"/><Relationship Id="rId2" Type="http://schemas.openxmlformats.org/officeDocument/2006/relationships/worksheet" Target="worksheets/sheet2.xml"/><Relationship Id="rId29" Type="http://schemas.openxmlformats.org/officeDocument/2006/relationships/externalLink" Target="externalLinks/externalLink18.xml"/><Relationship Id="rId24" Type="http://schemas.openxmlformats.org/officeDocument/2006/relationships/externalLink" Target="externalLinks/externalLink13.xml"/><Relationship Id="rId40" Type="http://schemas.openxmlformats.org/officeDocument/2006/relationships/externalLink" Target="externalLinks/externalLink29.xml"/><Relationship Id="rId45" Type="http://schemas.openxmlformats.org/officeDocument/2006/relationships/externalLink" Target="externalLinks/externalLink34.xml"/><Relationship Id="rId66" Type="http://schemas.openxmlformats.org/officeDocument/2006/relationships/externalLink" Target="externalLinks/externalLink55.xml"/><Relationship Id="rId87" Type="http://schemas.openxmlformats.org/officeDocument/2006/relationships/externalLink" Target="externalLinks/externalLink76.xml"/><Relationship Id="rId61" Type="http://schemas.openxmlformats.org/officeDocument/2006/relationships/externalLink" Target="externalLinks/externalLink50.xml"/><Relationship Id="rId82" Type="http://schemas.openxmlformats.org/officeDocument/2006/relationships/externalLink" Target="externalLinks/externalLink71.xml"/><Relationship Id="rId19" Type="http://schemas.openxmlformats.org/officeDocument/2006/relationships/externalLink" Target="externalLinks/externalLink8.xml"/><Relationship Id="rId14" Type="http://schemas.openxmlformats.org/officeDocument/2006/relationships/externalLink" Target="externalLinks/externalLink3.xml"/><Relationship Id="rId30" Type="http://schemas.openxmlformats.org/officeDocument/2006/relationships/externalLink" Target="externalLinks/externalLink19.xml"/><Relationship Id="rId35" Type="http://schemas.openxmlformats.org/officeDocument/2006/relationships/externalLink" Target="externalLinks/externalLink24.xml"/><Relationship Id="rId56" Type="http://schemas.openxmlformats.org/officeDocument/2006/relationships/externalLink" Target="externalLinks/externalLink45.xml"/><Relationship Id="rId77" Type="http://schemas.openxmlformats.org/officeDocument/2006/relationships/externalLink" Target="externalLinks/externalLink66.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checked="Checked"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checked="Checked"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checked="Checked"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checked="Checked"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checked="Checked"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checked="Checked"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checked="Checked"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checked="Checked"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checked="Checked"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checked="Checked"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checked="Checked"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checked="Checked"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checked="Checked"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checked="Checked"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checked="Checked"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checked="Checked" lockText="1" noThreeD="1"/>
</file>

<file path=xl/ctrlProps/ctrlProp166.xml><?xml version="1.0" encoding="utf-8"?>
<formControlPr xmlns="http://schemas.microsoft.com/office/spreadsheetml/2009/9/main" objectType="CheckBox"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lockText="1" noThreeD="1"/>
</file>

<file path=xl/ctrlProps/ctrlProp169.xml><?xml version="1.0" encoding="utf-8"?>
<formControlPr xmlns="http://schemas.microsoft.com/office/spreadsheetml/2009/9/main" objectType="CheckBox" checked="Checked" lockText="1" noThreeD="1"/>
</file>

<file path=xl/ctrlProps/ctrlProp170.xml><?xml version="1.0" encoding="utf-8"?>
<formControlPr xmlns="http://schemas.microsoft.com/office/spreadsheetml/2009/9/main" objectType="CheckBox" lockText="1" noThreeD="1"/>
</file>

<file path=xl/ctrlProps/ctrlProp171.xml><?xml version="1.0" encoding="utf-8"?>
<formControlPr xmlns="http://schemas.microsoft.com/office/spreadsheetml/2009/9/main" objectType="CheckBox" lockText="1" noThreeD="1"/>
</file>

<file path=xl/ctrlProps/ctrlProp172.xml><?xml version="1.0" encoding="utf-8"?>
<formControlPr xmlns="http://schemas.microsoft.com/office/spreadsheetml/2009/9/main" objectType="CheckBox" lockText="1" noThreeD="1"/>
</file>

<file path=xl/ctrlProps/ctrlProp173.xml><?xml version="1.0" encoding="utf-8"?>
<formControlPr xmlns="http://schemas.microsoft.com/office/spreadsheetml/2009/9/main" objectType="CheckBox" lockText="1" noThreeD="1"/>
</file>

<file path=xl/ctrlProps/ctrlProp174.xml><?xml version="1.0" encoding="utf-8"?>
<formControlPr xmlns="http://schemas.microsoft.com/office/spreadsheetml/2009/9/main" objectType="CheckBox" lockText="1" noThreeD="1"/>
</file>

<file path=xl/ctrlProps/ctrlProp175.xml><?xml version="1.0" encoding="utf-8"?>
<formControlPr xmlns="http://schemas.microsoft.com/office/spreadsheetml/2009/9/main" objectType="CheckBox" checked="Checked" lockText="1" noThreeD="1"/>
</file>

<file path=xl/ctrlProps/ctrlProp176.xml><?xml version="1.0" encoding="utf-8"?>
<formControlPr xmlns="http://schemas.microsoft.com/office/spreadsheetml/2009/9/main" objectType="CheckBox" lockText="1" noThreeD="1"/>
</file>

<file path=xl/ctrlProps/ctrlProp177.xml><?xml version="1.0" encoding="utf-8"?>
<formControlPr xmlns="http://schemas.microsoft.com/office/spreadsheetml/2009/9/main" objectType="CheckBox" lockText="1" noThreeD="1"/>
</file>

<file path=xl/ctrlProps/ctrlProp178.xml><?xml version="1.0" encoding="utf-8"?>
<formControlPr xmlns="http://schemas.microsoft.com/office/spreadsheetml/2009/9/main" objectType="CheckBox" lockText="1" noThreeD="1"/>
</file>

<file path=xl/ctrlProps/ctrlProp179.xml><?xml version="1.0" encoding="utf-8"?>
<formControlPr xmlns="http://schemas.microsoft.com/office/spreadsheetml/2009/9/main" objectType="CheckBox" checked="Checked" lockText="1" noThreeD="1"/>
</file>

<file path=xl/ctrlProps/ctrlProp180.xml><?xml version="1.0" encoding="utf-8"?>
<formControlPr xmlns="http://schemas.microsoft.com/office/spreadsheetml/2009/9/main" objectType="CheckBox" lockText="1" noThreeD="1"/>
</file>

<file path=xl/ctrlProps/ctrlProp181.xml><?xml version="1.0" encoding="utf-8"?>
<formControlPr xmlns="http://schemas.microsoft.com/office/spreadsheetml/2009/9/main" objectType="CheckBox" lockText="1" noThreeD="1"/>
</file>

<file path=xl/ctrlProps/ctrlProp182.xml><?xml version="1.0" encoding="utf-8"?>
<formControlPr xmlns="http://schemas.microsoft.com/office/spreadsheetml/2009/9/main" objectType="CheckBox" lockText="1" noThreeD="1"/>
</file>

<file path=xl/ctrlProps/ctrlProp183.xml><?xml version="1.0" encoding="utf-8"?>
<formControlPr xmlns="http://schemas.microsoft.com/office/spreadsheetml/2009/9/main" objectType="CheckBox" lockText="1" noThreeD="1"/>
</file>

<file path=xl/ctrlProps/ctrlProp184.xml><?xml version="1.0" encoding="utf-8"?>
<formControlPr xmlns="http://schemas.microsoft.com/office/spreadsheetml/2009/9/main" objectType="CheckBox" lockText="1" noThreeD="1"/>
</file>

<file path=xl/ctrlProps/ctrlProp185.xml><?xml version="1.0" encoding="utf-8"?>
<formControlPr xmlns="http://schemas.microsoft.com/office/spreadsheetml/2009/9/main" objectType="CheckBox" checked="Checked" lockText="1" noThreeD="1"/>
</file>

<file path=xl/ctrlProps/ctrlProp186.xml><?xml version="1.0" encoding="utf-8"?>
<formControlPr xmlns="http://schemas.microsoft.com/office/spreadsheetml/2009/9/main" objectType="CheckBox" lockText="1" noThreeD="1"/>
</file>

<file path=xl/ctrlProps/ctrlProp187.xml><?xml version="1.0" encoding="utf-8"?>
<formControlPr xmlns="http://schemas.microsoft.com/office/spreadsheetml/2009/9/main" objectType="CheckBox" lockText="1" noThreeD="1"/>
</file>

<file path=xl/ctrlProps/ctrlProp188.xml><?xml version="1.0" encoding="utf-8"?>
<formControlPr xmlns="http://schemas.microsoft.com/office/spreadsheetml/2009/9/main" objectType="CheckBox" lockText="1" noThreeD="1"/>
</file>

<file path=xl/ctrlProps/ctrlProp189.xml><?xml version="1.0" encoding="utf-8"?>
<formControlPr xmlns="http://schemas.microsoft.com/office/spreadsheetml/2009/9/main" objectType="CheckBox" checked="Checked" lockText="1" noThreeD="1"/>
</file>

<file path=xl/ctrlProps/ctrlProp190.xml><?xml version="1.0" encoding="utf-8"?>
<formControlPr xmlns="http://schemas.microsoft.com/office/spreadsheetml/2009/9/main" objectType="CheckBox" lockText="1" noThreeD="1"/>
</file>

<file path=xl/ctrlProps/ctrlProp191.xml><?xml version="1.0" encoding="utf-8"?>
<formControlPr xmlns="http://schemas.microsoft.com/office/spreadsheetml/2009/9/main" objectType="CheckBox" lockText="1" noThreeD="1"/>
</file>

<file path=xl/ctrlProps/ctrlProp192.xml><?xml version="1.0" encoding="utf-8"?>
<formControlPr xmlns="http://schemas.microsoft.com/office/spreadsheetml/2009/9/main" objectType="CheckBox" checked="Checked" lockText="1" noThreeD="1"/>
</file>

<file path=xl/ctrlProps/ctrlProp193.xml><?xml version="1.0" encoding="utf-8"?>
<formControlPr xmlns="http://schemas.microsoft.com/office/spreadsheetml/2009/9/main" objectType="CheckBox" lockText="1" noThreeD="1"/>
</file>

<file path=xl/ctrlProps/ctrlProp194.xml><?xml version="1.0" encoding="utf-8"?>
<formControlPr xmlns="http://schemas.microsoft.com/office/spreadsheetml/2009/9/main" objectType="CheckBox" checked="Checked" lockText="1" noThreeD="1"/>
</file>

<file path=xl/ctrlProps/ctrlProp195.xml><?xml version="1.0" encoding="utf-8"?>
<formControlPr xmlns="http://schemas.microsoft.com/office/spreadsheetml/2009/9/main" objectType="CheckBox" lockText="1" noThreeD="1"/>
</file>

<file path=xl/ctrlProps/ctrlProp196.xml><?xml version="1.0" encoding="utf-8"?>
<formControlPr xmlns="http://schemas.microsoft.com/office/spreadsheetml/2009/9/main" objectType="CheckBox" lockText="1" noThreeD="1"/>
</file>

<file path=xl/ctrlProps/ctrlProp197.xml><?xml version="1.0" encoding="utf-8"?>
<formControlPr xmlns="http://schemas.microsoft.com/office/spreadsheetml/2009/9/main" objectType="CheckBox" lockText="1" noThreeD="1"/>
</file>

<file path=xl/ctrlProps/ctrlProp198.xml><?xml version="1.0" encoding="utf-8"?>
<formControlPr xmlns="http://schemas.microsoft.com/office/spreadsheetml/2009/9/main" objectType="CheckBox" lockText="1" noThreeD="1"/>
</file>

<file path=xl/ctrlProps/ctrlProp199.xml><?xml version="1.0" encoding="utf-8"?>
<formControlPr xmlns="http://schemas.microsoft.com/office/spreadsheetml/2009/9/main" objectType="CheckBox" lockText="1" noThreeD="1"/>
</file>

<file path=xl/ctrlProps/ctrlProp200.xml><?xml version="1.0" encoding="utf-8"?>
<formControlPr xmlns="http://schemas.microsoft.com/office/spreadsheetml/2009/9/main" objectType="CheckBox" lockText="1" noThreeD="1"/>
</file>

<file path=xl/ctrlProps/ctrlProp201.xml><?xml version="1.0" encoding="utf-8"?>
<formControlPr xmlns="http://schemas.microsoft.com/office/spreadsheetml/2009/9/main" objectType="CheckBox" lockText="1" noThreeD="1"/>
</file>

<file path=xl/ctrlProps/ctrlProp202.xml><?xml version="1.0" encoding="utf-8"?>
<formControlPr xmlns="http://schemas.microsoft.com/office/spreadsheetml/2009/9/main" objectType="CheckBox" lockText="1" noThreeD="1"/>
</file>

<file path=xl/ctrlProps/ctrlProp203.xml><?xml version="1.0" encoding="utf-8"?>
<formControlPr xmlns="http://schemas.microsoft.com/office/spreadsheetml/2009/9/main" objectType="CheckBox" lockText="1" noThreeD="1"/>
</file>

<file path=xl/ctrlProps/ctrlProp204.xml><?xml version="1.0" encoding="utf-8"?>
<formControlPr xmlns="http://schemas.microsoft.com/office/spreadsheetml/2009/9/main" objectType="CheckBox" lockText="1" noThreeD="1"/>
</file>

<file path=xl/ctrlProps/ctrlProp205.xml><?xml version="1.0" encoding="utf-8"?>
<formControlPr xmlns="http://schemas.microsoft.com/office/spreadsheetml/2009/9/main" objectType="CheckBox" lockText="1" noThreeD="1"/>
</file>

<file path=xl/ctrlProps/ctrlProp206.xml><?xml version="1.0" encoding="utf-8"?>
<formControlPr xmlns="http://schemas.microsoft.com/office/spreadsheetml/2009/9/main" objectType="CheckBox" checked="Checked"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1064" name="Imagen 1" descr="http://www.presidencia.gov.co/prensa_new/historia/escudo.jpg">
          <a:extLst>
            <a:ext uri="{FF2B5EF4-FFF2-40B4-BE49-F238E27FC236}">
              <a16:creationId xmlns:a16="http://schemas.microsoft.com/office/drawing/2014/main" id="{00000000-0008-0000-0400-00002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59025" y="571500"/>
          <a:ext cx="0"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209550</xdr:colOff>
      <xdr:row>2</xdr:row>
      <xdr:rowOff>171450</xdr:rowOff>
    </xdr:from>
    <xdr:to>
      <xdr:col>4</xdr:col>
      <xdr:colOff>400050</xdr:colOff>
      <xdr:row>8</xdr:row>
      <xdr:rowOff>200025</xdr:rowOff>
    </xdr:to>
    <xdr:pic>
      <xdr:nvPicPr>
        <xdr:cNvPr id="1065" name="4 Imagen" descr="Invias">
          <a:extLst>
            <a:ext uri="{FF2B5EF4-FFF2-40B4-BE49-F238E27FC236}">
              <a16:creationId xmlns:a16="http://schemas.microsoft.com/office/drawing/2014/main" id="{00000000-0008-0000-0400-00002904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66750" y="619125"/>
          <a:ext cx="1457325" cy="1457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152400</xdr:colOff>
      <xdr:row>2</xdr:row>
      <xdr:rowOff>123825</xdr:rowOff>
    </xdr:from>
    <xdr:to>
      <xdr:col>10</xdr:col>
      <xdr:colOff>1600200</xdr:colOff>
      <xdr:row>8</xdr:row>
      <xdr:rowOff>161925</xdr:rowOff>
    </xdr:to>
    <xdr:pic>
      <xdr:nvPicPr>
        <xdr:cNvPr id="1066" name="Imagen 1" descr="http://www.presidencia.gov.co/prensa_new/historia/escudo.jpg">
          <a:extLst>
            <a:ext uri="{FF2B5EF4-FFF2-40B4-BE49-F238E27FC236}">
              <a16:creationId xmlns:a16="http://schemas.microsoft.com/office/drawing/2014/main" id="{00000000-0008-0000-0400-00002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602075" y="571500"/>
          <a:ext cx="1447800" cy="1466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95250</xdr:rowOff>
        </xdr:to>
        <xdr:sp macro="" textlink="">
          <xdr:nvSpPr>
            <xdr:cNvPr id="109569" name="Check Box 1" hidden="1">
              <a:extLst>
                <a:ext uri="{63B3BB69-23CF-44E3-9099-C40C66FF867C}">
                  <a14:compatExt spid="_x0000_s109569"/>
                </a:ext>
                <a:ext uri="{FF2B5EF4-FFF2-40B4-BE49-F238E27FC236}">
                  <a16:creationId xmlns:a16="http://schemas.microsoft.com/office/drawing/2014/main" id="{00000000-0008-0000-0500-000001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09570" name="Check Box 2" hidden="1">
              <a:extLst>
                <a:ext uri="{63B3BB69-23CF-44E3-9099-C40C66FF867C}">
                  <a14:compatExt spid="_x0000_s109570"/>
                </a:ext>
                <a:ext uri="{FF2B5EF4-FFF2-40B4-BE49-F238E27FC236}">
                  <a16:creationId xmlns:a16="http://schemas.microsoft.com/office/drawing/2014/main" id="{00000000-0008-0000-0500-000002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09571" name="Check Box 1" hidden="1">
              <a:extLst>
                <a:ext uri="{63B3BB69-23CF-44E3-9099-C40C66FF867C}">
                  <a14:compatExt spid="_x0000_s109571"/>
                </a:ext>
                <a:ext uri="{FF2B5EF4-FFF2-40B4-BE49-F238E27FC236}">
                  <a16:creationId xmlns:a16="http://schemas.microsoft.com/office/drawing/2014/main" id="{00000000-0008-0000-0500-000003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09572" name="Check Box 2" hidden="1">
              <a:extLst>
                <a:ext uri="{63B3BB69-23CF-44E3-9099-C40C66FF867C}">
                  <a14:compatExt spid="_x0000_s109572"/>
                </a:ext>
                <a:ext uri="{FF2B5EF4-FFF2-40B4-BE49-F238E27FC236}">
                  <a16:creationId xmlns:a16="http://schemas.microsoft.com/office/drawing/2014/main" id="{00000000-0008-0000-0500-000004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09573" name="Check Box 5" hidden="1">
              <a:extLst>
                <a:ext uri="{63B3BB69-23CF-44E3-9099-C40C66FF867C}">
                  <a14:compatExt spid="_x0000_s109573"/>
                </a:ext>
                <a:ext uri="{FF2B5EF4-FFF2-40B4-BE49-F238E27FC236}">
                  <a16:creationId xmlns:a16="http://schemas.microsoft.com/office/drawing/2014/main" id="{00000000-0008-0000-0500-000005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09574" name="Check Box 6" hidden="1">
              <a:extLst>
                <a:ext uri="{63B3BB69-23CF-44E3-9099-C40C66FF867C}">
                  <a14:compatExt spid="_x0000_s109574"/>
                </a:ext>
                <a:ext uri="{FF2B5EF4-FFF2-40B4-BE49-F238E27FC236}">
                  <a16:creationId xmlns:a16="http://schemas.microsoft.com/office/drawing/2014/main" id="{00000000-0008-0000-0500-000006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09575" name="Check Box 1" hidden="1">
              <a:extLst>
                <a:ext uri="{63B3BB69-23CF-44E3-9099-C40C66FF867C}">
                  <a14:compatExt spid="_x0000_s109575"/>
                </a:ext>
                <a:ext uri="{FF2B5EF4-FFF2-40B4-BE49-F238E27FC236}">
                  <a16:creationId xmlns:a16="http://schemas.microsoft.com/office/drawing/2014/main" id="{00000000-0008-0000-0500-000007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09576" name="Check Box 2" hidden="1">
              <a:extLst>
                <a:ext uri="{63B3BB69-23CF-44E3-9099-C40C66FF867C}">
                  <a14:compatExt spid="_x0000_s109576"/>
                </a:ext>
                <a:ext uri="{FF2B5EF4-FFF2-40B4-BE49-F238E27FC236}">
                  <a16:creationId xmlns:a16="http://schemas.microsoft.com/office/drawing/2014/main" id="{00000000-0008-0000-0500-000008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09577" name="Check Box 9" hidden="1">
              <a:extLst>
                <a:ext uri="{63B3BB69-23CF-44E3-9099-C40C66FF867C}">
                  <a14:compatExt spid="_x0000_s109577"/>
                </a:ext>
                <a:ext uri="{FF2B5EF4-FFF2-40B4-BE49-F238E27FC236}">
                  <a16:creationId xmlns:a16="http://schemas.microsoft.com/office/drawing/2014/main" id="{00000000-0008-0000-0500-000009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09578" name="Check Box 10" hidden="1">
              <a:extLst>
                <a:ext uri="{63B3BB69-23CF-44E3-9099-C40C66FF867C}">
                  <a14:compatExt spid="_x0000_s109578"/>
                </a:ext>
                <a:ext uri="{FF2B5EF4-FFF2-40B4-BE49-F238E27FC236}">
                  <a16:creationId xmlns:a16="http://schemas.microsoft.com/office/drawing/2014/main" id="{00000000-0008-0000-0500-00000A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2</xdr:row>
          <xdr:rowOff>0</xdr:rowOff>
        </xdr:from>
        <xdr:to>
          <xdr:col>5</xdr:col>
          <xdr:colOff>400050</xdr:colOff>
          <xdr:row>4</xdr:row>
          <xdr:rowOff>9525</xdr:rowOff>
        </xdr:to>
        <xdr:sp macro="" textlink="">
          <xdr:nvSpPr>
            <xdr:cNvPr id="109580" name="Check Box 1" hidden="1">
              <a:extLst>
                <a:ext uri="{63B3BB69-23CF-44E3-9099-C40C66FF867C}">
                  <a14:compatExt spid="_x0000_s109580"/>
                </a:ext>
                <a:ext uri="{FF2B5EF4-FFF2-40B4-BE49-F238E27FC236}">
                  <a16:creationId xmlns:a16="http://schemas.microsoft.com/office/drawing/2014/main" id="{00000000-0008-0000-0500-00000C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2</xdr:row>
          <xdr:rowOff>0</xdr:rowOff>
        </xdr:from>
        <xdr:to>
          <xdr:col>8</xdr:col>
          <xdr:colOff>400050</xdr:colOff>
          <xdr:row>3</xdr:row>
          <xdr:rowOff>114300</xdr:rowOff>
        </xdr:to>
        <xdr:sp macro="" textlink="">
          <xdr:nvSpPr>
            <xdr:cNvPr id="109581" name="Check Box 2" hidden="1">
              <a:extLst>
                <a:ext uri="{63B3BB69-23CF-44E3-9099-C40C66FF867C}">
                  <a14:compatExt spid="_x0000_s109581"/>
                </a:ext>
                <a:ext uri="{FF2B5EF4-FFF2-40B4-BE49-F238E27FC236}">
                  <a16:creationId xmlns:a16="http://schemas.microsoft.com/office/drawing/2014/main" id="{00000000-0008-0000-0500-00000D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2</xdr:row>
          <xdr:rowOff>0</xdr:rowOff>
        </xdr:from>
        <xdr:to>
          <xdr:col>5</xdr:col>
          <xdr:colOff>400050</xdr:colOff>
          <xdr:row>3</xdr:row>
          <xdr:rowOff>142875</xdr:rowOff>
        </xdr:to>
        <xdr:sp macro="" textlink="">
          <xdr:nvSpPr>
            <xdr:cNvPr id="109582" name="Check Box 1" hidden="1">
              <a:extLst>
                <a:ext uri="{63B3BB69-23CF-44E3-9099-C40C66FF867C}">
                  <a14:compatExt spid="_x0000_s109582"/>
                </a:ext>
                <a:ext uri="{FF2B5EF4-FFF2-40B4-BE49-F238E27FC236}">
                  <a16:creationId xmlns:a16="http://schemas.microsoft.com/office/drawing/2014/main" id="{00000000-0008-0000-0500-00000E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2</xdr:row>
          <xdr:rowOff>0</xdr:rowOff>
        </xdr:from>
        <xdr:to>
          <xdr:col>8</xdr:col>
          <xdr:colOff>400050</xdr:colOff>
          <xdr:row>3</xdr:row>
          <xdr:rowOff>114300</xdr:rowOff>
        </xdr:to>
        <xdr:sp macro="" textlink="">
          <xdr:nvSpPr>
            <xdr:cNvPr id="109583" name="Check Box 2" hidden="1">
              <a:extLst>
                <a:ext uri="{63B3BB69-23CF-44E3-9099-C40C66FF867C}">
                  <a14:compatExt spid="_x0000_s109583"/>
                </a:ext>
                <a:ext uri="{FF2B5EF4-FFF2-40B4-BE49-F238E27FC236}">
                  <a16:creationId xmlns:a16="http://schemas.microsoft.com/office/drawing/2014/main" id="{00000000-0008-0000-0500-00000F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2</xdr:row>
          <xdr:rowOff>0</xdr:rowOff>
        </xdr:from>
        <xdr:to>
          <xdr:col>5</xdr:col>
          <xdr:colOff>400050</xdr:colOff>
          <xdr:row>3</xdr:row>
          <xdr:rowOff>142875</xdr:rowOff>
        </xdr:to>
        <xdr:sp macro="" textlink="">
          <xdr:nvSpPr>
            <xdr:cNvPr id="109584" name="Check Box 16" hidden="1">
              <a:extLst>
                <a:ext uri="{63B3BB69-23CF-44E3-9099-C40C66FF867C}">
                  <a14:compatExt spid="_x0000_s109584"/>
                </a:ext>
                <a:ext uri="{FF2B5EF4-FFF2-40B4-BE49-F238E27FC236}">
                  <a16:creationId xmlns:a16="http://schemas.microsoft.com/office/drawing/2014/main" id="{00000000-0008-0000-0500-000010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2</xdr:row>
          <xdr:rowOff>0</xdr:rowOff>
        </xdr:from>
        <xdr:to>
          <xdr:col>8</xdr:col>
          <xdr:colOff>400050</xdr:colOff>
          <xdr:row>3</xdr:row>
          <xdr:rowOff>114300</xdr:rowOff>
        </xdr:to>
        <xdr:sp macro="" textlink="">
          <xdr:nvSpPr>
            <xdr:cNvPr id="109585" name="Check Box 17" hidden="1">
              <a:extLst>
                <a:ext uri="{63B3BB69-23CF-44E3-9099-C40C66FF867C}">
                  <a14:compatExt spid="_x0000_s109585"/>
                </a:ext>
                <a:ext uri="{FF2B5EF4-FFF2-40B4-BE49-F238E27FC236}">
                  <a16:creationId xmlns:a16="http://schemas.microsoft.com/office/drawing/2014/main" id="{00000000-0008-0000-0500-000011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2</xdr:row>
          <xdr:rowOff>0</xdr:rowOff>
        </xdr:from>
        <xdr:to>
          <xdr:col>5</xdr:col>
          <xdr:colOff>400050</xdr:colOff>
          <xdr:row>3</xdr:row>
          <xdr:rowOff>142875</xdr:rowOff>
        </xdr:to>
        <xdr:sp macro="" textlink="">
          <xdr:nvSpPr>
            <xdr:cNvPr id="109586" name="Check Box 1" hidden="1">
              <a:extLst>
                <a:ext uri="{63B3BB69-23CF-44E3-9099-C40C66FF867C}">
                  <a14:compatExt spid="_x0000_s109586"/>
                </a:ext>
                <a:ext uri="{FF2B5EF4-FFF2-40B4-BE49-F238E27FC236}">
                  <a16:creationId xmlns:a16="http://schemas.microsoft.com/office/drawing/2014/main" id="{00000000-0008-0000-0500-000012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2</xdr:row>
          <xdr:rowOff>0</xdr:rowOff>
        </xdr:from>
        <xdr:to>
          <xdr:col>8</xdr:col>
          <xdr:colOff>400050</xdr:colOff>
          <xdr:row>3</xdr:row>
          <xdr:rowOff>114300</xdr:rowOff>
        </xdr:to>
        <xdr:sp macro="" textlink="">
          <xdr:nvSpPr>
            <xdr:cNvPr id="109587" name="Check Box 2" hidden="1">
              <a:extLst>
                <a:ext uri="{63B3BB69-23CF-44E3-9099-C40C66FF867C}">
                  <a14:compatExt spid="_x0000_s109587"/>
                </a:ext>
                <a:ext uri="{FF2B5EF4-FFF2-40B4-BE49-F238E27FC236}">
                  <a16:creationId xmlns:a16="http://schemas.microsoft.com/office/drawing/2014/main" id="{00000000-0008-0000-0500-000013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2</xdr:row>
          <xdr:rowOff>0</xdr:rowOff>
        </xdr:from>
        <xdr:to>
          <xdr:col>5</xdr:col>
          <xdr:colOff>400050</xdr:colOff>
          <xdr:row>3</xdr:row>
          <xdr:rowOff>142875</xdr:rowOff>
        </xdr:to>
        <xdr:sp macro="" textlink="">
          <xdr:nvSpPr>
            <xdr:cNvPr id="109588" name="Check Box 20" hidden="1">
              <a:extLst>
                <a:ext uri="{63B3BB69-23CF-44E3-9099-C40C66FF867C}">
                  <a14:compatExt spid="_x0000_s109588"/>
                </a:ext>
                <a:ext uri="{FF2B5EF4-FFF2-40B4-BE49-F238E27FC236}">
                  <a16:creationId xmlns:a16="http://schemas.microsoft.com/office/drawing/2014/main" id="{00000000-0008-0000-0500-000014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2</xdr:row>
          <xdr:rowOff>0</xdr:rowOff>
        </xdr:from>
        <xdr:to>
          <xdr:col>8</xdr:col>
          <xdr:colOff>400050</xdr:colOff>
          <xdr:row>3</xdr:row>
          <xdr:rowOff>114300</xdr:rowOff>
        </xdr:to>
        <xdr:sp macro="" textlink="">
          <xdr:nvSpPr>
            <xdr:cNvPr id="109589" name="Check Box 21" hidden="1">
              <a:extLst>
                <a:ext uri="{63B3BB69-23CF-44E3-9099-C40C66FF867C}">
                  <a14:compatExt spid="_x0000_s109589"/>
                </a:ext>
                <a:ext uri="{FF2B5EF4-FFF2-40B4-BE49-F238E27FC236}">
                  <a16:creationId xmlns:a16="http://schemas.microsoft.com/office/drawing/2014/main" id="{00000000-0008-0000-0500-000015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95250</xdr:rowOff>
        </xdr:to>
        <xdr:sp macro="" textlink="">
          <xdr:nvSpPr>
            <xdr:cNvPr id="173057" name="Check Box 1" hidden="1">
              <a:extLst>
                <a:ext uri="{63B3BB69-23CF-44E3-9099-C40C66FF867C}">
                  <a14:compatExt spid="_x0000_s173057"/>
                </a:ext>
                <a:ext uri="{FF2B5EF4-FFF2-40B4-BE49-F238E27FC236}">
                  <a16:creationId xmlns:a16="http://schemas.microsoft.com/office/drawing/2014/main" id="{00000000-0008-0000-0600-000001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73058" name="Check Box 2" hidden="1">
              <a:extLst>
                <a:ext uri="{63B3BB69-23CF-44E3-9099-C40C66FF867C}">
                  <a14:compatExt spid="_x0000_s173058"/>
                </a:ext>
                <a:ext uri="{FF2B5EF4-FFF2-40B4-BE49-F238E27FC236}">
                  <a16:creationId xmlns:a16="http://schemas.microsoft.com/office/drawing/2014/main" id="{00000000-0008-0000-0600-000002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73059" name="Check Box 3" hidden="1">
              <a:extLst>
                <a:ext uri="{63B3BB69-23CF-44E3-9099-C40C66FF867C}">
                  <a14:compatExt spid="_x0000_s173059"/>
                </a:ext>
                <a:ext uri="{FF2B5EF4-FFF2-40B4-BE49-F238E27FC236}">
                  <a16:creationId xmlns:a16="http://schemas.microsoft.com/office/drawing/2014/main" id="{00000000-0008-0000-0600-000003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73060" name="Check Box 4" hidden="1">
              <a:extLst>
                <a:ext uri="{63B3BB69-23CF-44E3-9099-C40C66FF867C}">
                  <a14:compatExt spid="_x0000_s173060"/>
                </a:ext>
                <a:ext uri="{FF2B5EF4-FFF2-40B4-BE49-F238E27FC236}">
                  <a16:creationId xmlns:a16="http://schemas.microsoft.com/office/drawing/2014/main" id="{00000000-0008-0000-0600-000004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73061" name="Check Box 5" hidden="1">
              <a:extLst>
                <a:ext uri="{63B3BB69-23CF-44E3-9099-C40C66FF867C}">
                  <a14:compatExt spid="_x0000_s173061"/>
                </a:ext>
                <a:ext uri="{FF2B5EF4-FFF2-40B4-BE49-F238E27FC236}">
                  <a16:creationId xmlns:a16="http://schemas.microsoft.com/office/drawing/2014/main" id="{00000000-0008-0000-0600-000005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73062" name="Check Box 6" hidden="1">
              <a:extLst>
                <a:ext uri="{63B3BB69-23CF-44E3-9099-C40C66FF867C}">
                  <a14:compatExt spid="_x0000_s173062"/>
                </a:ext>
                <a:ext uri="{FF2B5EF4-FFF2-40B4-BE49-F238E27FC236}">
                  <a16:creationId xmlns:a16="http://schemas.microsoft.com/office/drawing/2014/main" id="{00000000-0008-0000-0600-000006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73063" name="Check Box 7" hidden="1">
              <a:extLst>
                <a:ext uri="{63B3BB69-23CF-44E3-9099-C40C66FF867C}">
                  <a14:compatExt spid="_x0000_s173063"/>
                </a:ext>
                <a:ext uri="{FF2B5EF4-FFF2-40B4-BE49-F238E27FC236}">
                  <a16:creationId xmlns:a16="http://schemas.microsoft.com/office/drawing/2014/main" id="{00000000-0008-0000-0600-000007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73064" name="Check Box 8" hidden="1">
              <a:extLst>
                <a:ext uri="{63B3BB69-23CF-44E3-9099-C40C66FF867C}">
                  <a14:compatExt spid="_x0000_s173064"/>
                </a:ext>
                <a:ext uri="{FF2B5EF4-FFF2-40B4-BE49-F238E27FC236}">
                  <a16:creationId xmlns:a16="http://schemas.microsoft.com/office/drawing/2014/main" id="{00000000-0008-0000-0600-000008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73065" name="Check Box 9" hidden="1">
              <a:extLst>
                <a:ext uri="{63B3BB69-23CF-44E3-9099-C40C66FF867C}">
                  <a14:compatExt spid="_x0000_s173065"/>
                </a:ext>
                <a:ext uri="{FF2B5EF4-FFF2-40B4-BE49-F238E27FC236}">
                  <a16:creationId xmlns:a16="http://schemas.microsoft.com/office/drawing/2014/main" id="{00000000-0008-0000-0600-000009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73066" name="Check Box 10" hidden="1">
              <a:extLst>
                <a:ext uri="{63B3BB69-23CF-44E3-9099-C40C66FF867C}">
                  <a14:compatExt spid="_x0000_s173066"/>
                </a:ext>
                <a:ext uri="{FF2B5EF4-FFF2-40B4-BE49-F238E27FC236}">
                  <a16:creationId xmlns:a16="http://schemas.microsoft.com/office/drawing/2014/main" id="{00000000-0008-0000-0600-00000A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2</xdr:row>
          <xdr:rowOff>0</xdr:rowOff>
        </xdr:from>
        <xdr:to>
          <xdr:col>5</xdr:col>
          <xdr:colOff>400050</xdr:colOff>
          <xdr:row>4</xdr:row>
          <xdr:rowOff>9525</xdr:rowOff>
        </xdr:to>
        <xdr:sp macro="" textlink="">
          <xdr:nvSpPr>
            <xdr:cNvPr id="173067" name="Check Box 11" hidden="1">
              <a:extLst>
                <a:ext uri="{63B3BB69-23CF-44E3-9099-C40C66FF867C}">
                  <a14:compatExt spid="_x0000_s173067"/>
                </a:ext>
                <a:ext uri="{FF2B5EF4-FFF2-40B4-BE49-F238E27FC236}">
                  <a16:creationId xmlns:a16="http://schemas.microsoft.com/office/drawing/2014/main" id="{00000000-0008-0000-0600-00000B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2</xdr:row>
          <xdr:rowOff>0</xdr:rowOff>
        </xdr:from>
        <xdr:to>
          <xdr:col>8</xdr:col>
          <xdr:colOff>400050</xdr:colOff>
          <xdr:row>3</xdr:row>
          <xdr:rowOff>114300</xdr:rowOff>
        </xdr:to>
        <xdr:sp macro="" textlink="">
          <xdr:nvSpPr>
            <xdr:cNvPr id="173068" name="Check Box 12" hidden="1">
              <a:extLst>
                <a:ext uri="{63B3BB69-23CF-44E3-9099-C40C66FF867C}">
                  <a14:compatExt spid="_x0000_s173068"/>
                </a:ext>
                <a:ext uri="{FF2B5EF4-FFF2-40B4-BE49-F238E27FC236}">
                  <a16:creationId xmlns:a16="http://schemas.microsoft.com/office/drawing/2014/main" id="{00000000-0008-0000-0600-00000C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2</xdr:row>
          <xdr:rowOff>0</xdr:rowOff>
        </xdr:from>
        <xdr:to>
          <xdr:col>5</xdr:col>
          <xdr:colOff>400050</xdr:colOff>
          <xdr:row>3</xdr:row>
          <xdr:rowOff>142875</xdr:rowOff>
        </xdr:to>
        <xdr:sp macro="" textlink="">
          <xdr:nvSpPr>
            <xdr:cNvPr id="173069" name="Check Box 13" hidden="1">
              <a:extLst>
                <a:ext uri="{63B3BB69-23CF-44E3-9099-C40C66FF867C}">
                  <a14:compatExt spid="_x0000_s173069"/>
                </a:ext>
                <a:ext uri="{FF2B5EF4-FFF2-40B4-BE49-F238E27FC236}">
                  <a16:creationId xmlns:a16="http://schemas.microsoft.com/office/drawing/2014/main" id="{00000000-0008-0000-0600-00000D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2</xdr:row>
          <xdr:rowOff>0</xdr:rowOff>
        </xdr:from>
        <xdr:to>
          <xdr:col>8</xdr:col>
          <xdr:colOff>400050</xdr:colOff>
          <xdr:row>3</xdr:row>
          <xdr:rowOff>114300</xdr:rowOff>
        </xdr:to>
        <xdr:sp macro="" textlink="">
          <xdr:nvSpPr>
            <xdr:cNvPr id="173070" name="Check Box 14" hidden="1">
              <a:extLst>
                <a:ext uri="{63B3BB69-23CF-44E3-9099-C40C66FF867C}">
                  <a14:compatExt spid="_x0000_s173070"/>
                </a:ext>
                <a:ext uri="{FF2B5EF4-FFF2-40B4-BE49-F238E27FC236}">
                  <a16:creationId xmlns:a16="http://schemas.microsoft.com/office/drawing/2014/main" id="{00000000-0008-0000-0600-00000E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2</xdr:row>
          <xdr:rowOff>0</xdr:rowOff>
        </xdr:from>
        <xdr:to>
          <xdr:col>5</xdr:col>
          <xdr:colOff>400050</xdr:colOff>
          <xdr:row>3</xdr:row>
          <xdr:rowOff>142875</xdr:rowOff>
        </xdr:to>
        <xdr:sp macro="" textlink="">
          <xdr:nvSpPr>
            <xdr:cNvPr id="173071" name="Check Box 15" hidden="1">
              <a:extLst>
                <a:ext uri="{63B3BB69-23CF-44E3-9099-C40C66FF867C}">
                  <a14:compatExt spid="_x0000_s173071"/>
                </a:ext>
                <a:ext uri="{FF2B5EF4-FFF2-40B4-BE49-F238E27FC236}">
                  <a16:creationId xmlns:a16="http://schemas.microsoft.com/office/drawing/2014/main" id="{00000000-0008-0000-0600-00000F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2</xdr:row>
          <xdr:rowOff>0</xdr:rowOff>
        </xdr:from>
        <xdr:to>
          <xdr:col>8</xdr:col>
          <xdr:colOff>400050</xdr:colOff>
          <xdr:row>3</xdr:row>
          <xdr:rowOff>114300</xdr:rowOff>
        </xdr:to>
        <xdr:sp macro="" textlink="">
          <xdr:nvSpPr>
            <xdr:cNvPr id="173072" name="Check Box 16" hidden="1">
              <a:extLst>
                <a:ext uri="{63B3BB69-23CF-44E3-9099-C40C66FF867C}">
                  <a14:compatExt spid="_x0000_s173072"/>
                </a:ext>
                <a:ext uri="{FF2B5EF4-FFF2-40B4-BE49-F238E27FC236}">
                  <a16:creationId xmlns:a16="http://schemas.microsoft.com/office/drawing/2014/main" id="{00000000-0008-0000-0600-000010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2</xdr:row>
          <xdr:rowOff>0</xdr:rowOff>
        </xdr:from>
        <xdr:to>
          <xdr:col>5</xdr:col>
          <xdr:colOff>400050</xdr:colOff>
          <xdr:row>3</xdr:row>
          <xdr:rowOff>142875</xdr:rowOff>
        </xdr:to>
        <xdr:sp macro="" textlink="">
          <xdr:nvSpPr>
            <xdr:cNvPr id="173073" name="Check Box 17" hidden="1">
              <a:extLst>
                <a:ext uri="{63B3BB69-23CF-44E3-9099-C40C66FF867C}">
                  <a14:compatExt spid="_x0000_s173073"/>
                </a:ext>
                <a:ext uri="{FF2B5EF4-FFF2-40B4-BE49-F238E27FC236}">
                  <a16:creationId xmlns:a16="http://schemas.microsoft.com/office/drawing/2014/main" id="{00000000-0008-0000-0600-000011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2</xdr:row>
          <xdr:rowOff>0</xdr:rowOff>
        </xdr:from>
        <xdr:to>
          <xdr:col>8</xdr:col>
          <xdr:colOff>400050</xdr:colOff>
          <xdr:row>3</xdr:row>
          <xdr:rowOff>114300</xdr:rowOff>
        </xdr:to>
        <xdr:sp macro="" textlink="">
          <xdr:nvSpPr>
            <xdr:cNvPr id="173074" name="Check Box 18" hidden="1">
              <a:extLst>
                <a:ext uri="{63B3BB69-23CF-44E3-9099-C40C66FF867C}">
                  <a14:compatExt spid="_x0000_s173074"/>
                </a:ext>
                <a:ext uri="{FF2B5EF4-FFF2-40B4-BE49-F238E27FC236}">
                  <a16:creationId xmlns:a16="http://schemas.microsoft.com/office/drawing/2014/main" id="{00000000-0008-0000-0600-000012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2</xdr:row>
          <xdr:rowOff>0</xdr:rowOff>
        </xdr:from>
        <xdr:to>
          <xdr:col>5</xdr:col>
          <xdr:colOff>400050</xdr:colOff>
          <xdr:row>3</xdr:row>
          <xdr:rowOff>142875</xdr:rowOff>
        </xdr:to>
        <xdr:sp macro="" textlink="">
          <xdr:nvSpPr>
            <xdr:cNvPr id="173075" name="Check Box 19" hidden="1">
              <a:extLst>
                <a:ext uri="{63B3BB69-23CF-44E3-9099-C40C66FF867C}">
                  <a14:compatExt spid="_x0000_s173075"/>
                </a:ext>
                <a:ext uri="{FF2B5EF4-FFF2-40B4-BE49-F238E27FC236}">
                  <a16:creationId xmlns:a16="http://schemas.microsoft.com/office/drawing/2014/main" id="{00000000-0008-0000-0600-000013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2</xdr:row>
          <xdr:rowOff>0</xdr:rowOff>
        </xdr:from>
        <xdr:to>
          <xdr:col>8</xdr:col>
          <xdr:colOff>400050</xdr:colOff>
          <xdr:row>3</xdr:row>
          <xdr:rowOff>114300</xdr:rowOff>
        </xdr:to>
        <xdr:sp macro="" textlink="">
          <xdr:nvSpPr>
            <xdr:cNvPr id="173076" name="Check Box 20" hidden="1">
              <a:extLst>
                <a:ext uri="{63B3BB69-23CF-44E3-9099-C40C66FF867C}">
                  <a14:compatExt spid="_x0000_s173076"/>
                </a:ext>
                <a:ext uri="{FF2B5EF4-FFF2-40B4-BE49-F238E27FC236}">
                  <a16:creationId xmlns:a16="http://schemas.microsoft.com/office/drawing/2014/main" id="{00000000-0008-0000-0600-000014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95250</xdr:rowOff>
        </xdr:to>
        <xdr:sp macro="" textlink="">
          <xdr:nvSpPr>
            <xdr:cNvPr id="174081" name="Check Box 1" hidden="1">
              <a:extLst>
                <a:ext uri="{63B3BB69-23CF-44E3-9099-C40C66FF867C}">
                  <a14:compatExt spid="_x0000_s174081"/>
                </a:ext>
                <a:ext uri="{FF2B5EF4-FFF2-40B4-BE49-F238E27FC236}">
                  <a16:creationId xmlns:a16="http://schemas.microsoft.com/office/drawing/2014/main" id="{00000000-0008-0000-0700-000001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74082" name="Check Box 2" hidden="1">
              <a:extLst>
                <a:ext uri="{63B3BB69-23CF-44E3-9099-C40C66FF867C}">
                  <a14:compatExt spid="_x0000_s174082"/>
                </a:ext>
                <a:ext uri="{FF2B5EF4-FFF2-40B4-BE49-F238E27FC236}">
                  <a16:creationId xmlns:a16="http://schemas.microsoft.com/office/drawing/2014/main" id="{00000000-0008-0000-0700-000002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74083" name="Check Box 3" hidden="1">
              <a:extLst>
                <a:ext uri="{63B3BB69-23CF-44E3-9099-C40C66FF867C}">
                  <a14:compatExt spid="_x0000_s174083"/>
                </a:ext>
                <a:ext uri="{FF2B5EF4-FFF2-40B4-BE49-F238E27FC236}">
                  <a16:creationId xmlns:a16="http://schemas.microsoft.com/office/drawing/2014/main" id="{00000000-0008-0000-0700-000003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74084" name="Check Box 4" hidden="1">
              <a:extLst>
                <a:ext uri="{63B3BB69-23CF-44E3-9099-C40C66FF867C}">
                  <a14:compatExt spid="_x0000_s174084"/>
                </a:ext>
                <a:ext uri="{FF2B5EF4-FFF2-40B4-BE49-F238E27FC236}">
                  <a16:creationId xmlns:a16="http://schemas.microsoft.com/office/drawing/2014/main" id="{00000000-0008-0000-0700-000004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74085" name="Check Box 5" hidden="1">
              <a:extLst>
                <a:ext uri="{63B3BB69-23CF-44E3-9099-C40C66FF867C}">
                  <a14:compatExt spid="_x0000_s174085"/>
                </a:ext>
                <a:ext uri="{FF2B5EF4-FFF2-40B4-BE49-F238E27FC236}">
                  <a16:creationId xmlns:a16="http://schemas.microsoft.com/office/drawing/2014/main" id="{00000000-0008-0000-0700-000005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74086" name="Check Box 6" hidden="1">
              <a:extLst>
                <a:ext uri="{63B3BB69-23CF-44E3-9099-C40C66FF867C}">
                  <a14:compatExt spid="_x0000_s174086"/>
                </a:ext>
                <a:ext uri="{FF2B5EF4-FFF2-40B4-BE49-F238E27FC236}">
                  <a16:creationId xmlns:a16="http://schemas.microsoft.com/office/drawing/2014/main" id="{00000000-0008-0000-0700-000006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74087" name="Check Box 7" hidden="1">
              <a:extLst>
                <a:ext uri="{63B3BB69-23CF-44E3-9099-C40C66FF867C}">
                  <a14:compatExt spid="_x0000_s174087"/>
                </a:ext>
                <a:ext uri="{FF2B5EF4-FFF2-40B4-BE49-F238E27FC236}">
                  <a16:creationId xmlns:a16="http://schemas.microsoft.com/office/drawing/2014/main" id="{00000000-0008-0000-0700-000007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74088" name="Check Box 8" hidden="1">
              <a:extLst>
                <a:ext uri="{63B3BB69-23CF-44E3-9099-C40C66FF867C}">
                  <a14:compatExt spid="_x0000_s174088"/>
                </a:ext>
                <a:ext uri="{FF2B5EF4-FFF2-40B4-BE49-F238E27FC236}">
                  <a16:creationId xmlns:a16="http://schemas.microsoft.com/office/drawing/2014/main" id="{00000000-0008-0000-0700-000008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74089" name="Check Box 9" hidden="1">
              <a:extLst>
                <a:ext uri="{63B3BB69-23CF-44E3-9099-C40C66FF867C}">
                  <a14:compatExt spid="_x0000_s174089"/>
                </a:ext>
                <a:ext uri="{FF2B5EF4-FFF2-40B4-BE49-F238E27FC236}">
                  <a16:creationId xmlns:a16="http://schemas.microsoft.com/office/drawing/2014/main" id="{00000000-0008-0000-0700-000009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74090" name="Check Box 10" hidden="1">
              <a:extLst>
                <a:ext uri="{63B3BB69-23CF-44E3-9099-C40C66FF867C}">
                  <a14:compatExt spid="_x0000_s174090"/>
                </a:ext>
                <a:ext uri="{FF2B5EF4-FFF2-40B4-BE49-F238E27FC236}">
                  <a16:creationId xmlns:a16="http://schemas.microsoft.com/office/drawing/2014/main" id="{00000000-0008-0000-0700-00000A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2</xdr:row>
          <xdr:rowOff>0</xdr:rowOff>
        </xdr:from>
        <xdr:to>
          <xdr:col>5</xdr:col>
          <xdr:colOff>400050</xdr:colOff>
          <xdr:row>4</xdr:row>
          <xdr:rowOff>9525</xdr:rowOff>
        </xdr:to>
        <xdr:sp macro="" textlink="">
          <xdr:nvSpPr>
            <xdr:cNvPr id="174091" name="Check Box 11" hidden="1">
              <a:extLst>
                <a:ext uri="{63B3BB69-23CF-44E3-9099-C40C66FF867C}">
                  <a14:compatExt spid="_x0000_s174091"/>
                </a:ext>
                <a:ext uri="{FF2B5EF4-FFF2-40B4-BE49-F238E27FC236}">
                  <a16:creationId xmlns:a16="http://schemas.microsoft.com/office/drawing/2014/main" id="{00000000-0008-0000-0700-00000B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2</xdr:row>
          <xdr:rowOff>0</xdr:rowOff>
        </xdr:from>
        <xdr:to>
          <xdr:col>8</xdr:col>
          <xdr:colOff>400050</xdr:colOff>
          <xdr:row>3</xdr:row>
          <xdr:rowOff>114300</xdr:rowOff>
        </xdr:to>
        <xdr:sp macro="" textlink="">
          <xdr:nvSpPr>
            <xdr:cNvPr id="174092" name="Check Box 12" hidden="1">
              <a:extLst>
                <a:ext uri="{63B3BB69-23CF-44E3-9099-C40C66FF867C}">
                  <a14:compatExt spid="_x0000_s174092"/>
                </a:ext>
                <a:ext uri="{FF2B5EF4-FFF2-40B4-BE49-F238E27FC236}">
                  <a16:creationId xmlns:a16="http://schemas.microsoft.com/office/drawing/2014/main" id="{00000000-0008-0000-0700-00000C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2</xdr:row>
          <xdr:rowOff>0</xdr:rowOff>
        </xdr:from>
        <xdr:to>
          <xdr:col>5</xdr:col>
          <xdr:colOff>400050</xdr:colOff>
          <xdr:row>3</xdr:row>
          <xdr:rowOff>142875</xdr:rowOff>
        </xdr:to>
        <xdr:sp macro="" textlink="">
          <xdr:nvSpPr>
            <xdr:cNvPr id="174093" name="Check Box 13" hidden="1">
              <a:extLst>
                <a:ext uri="{63B3BB69-23CF-44E3-9099-C40C66FF867C}">
                  <a14:compatExt spid="_x0000_s174093"/>
                </a:ext>
                <a:ext uri="{FF2B5EF4-FFF2-40B4-BE49-F238E27FC236}">
                  <a16:creationId xmlns:a16="http://schemas.microsoft.com/office/drawing/2014/main" id="{00000000-0008-0000-0700-00000D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2</xdr:row>
          <xdr:rowOff>0</xdr:rowOff>
        </xdr:from>
        <xdr:to>
          <xdr:col>8</xdr:col>
          <xdr:colOff>400050</xdr:colOff>
          <xdr:row>3</xdr:row>
          <xdr:rowOff>114300</xdr:rowOff>
        </xdr:to>
        <xdr:sp macro="" textlink="">
          <xdr:nvSpPr>
            <xdr:cNvPr id="174094" name="Check Box 14" hidden="1">
              <a:extLst>
                <a:ext uri="{63B3BB69-23CF-44E3-9099-C40C66FF867C}">
                  <a14:compatExt spid="_x0000_s174094"/>
                </a:ext>
                <a:ext uri="{FF2B5EF4-FFF2-40B4-BE49-F238E27FC236}">
                  <a16:creationId xmlns:a16="http://schemas.microsoft.com/office/drawing/2014/main" id="{00000000-0008-0000-0700-00000E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2</xdr:row>
          <xdr:rowOff>0</xdr:rowOff>
        </xdr:from>
        <xdr:to>
          <xdr:col>5</xdr:col>
          <xdr:colOff>400050</xdr:colOff>
          <xdr:row>3</xdr:row>
          <xdr:rowOff>142875</xdr:rowOff>
        </xdr:to>
        <xdr:sp macro="" textlink="">
          <xdr:nvSpPr>
            <xdr:cNvPr id="174095" name="Check Box 15" hidden="1">
              <a:extLst>
                <a:ext uri="{63B3BB69-23CF-44E3-9099-C40C66FF867C}">
                  <a14:compatExt spid="_x0000_s174095"/>
                </a:ext>
                <a:ext uri="{FF2B5EF4-FFF2-40B4-BE49-F238E27FC236}">
                  <a16:creationId xmlns:a16="http://schemas.microsoft.com/office/drawing/2014/main" id="{00000000-0008-0000-0700-00000F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2</xdr:row>
          <xdr:rowOff>0</xdr:rowOff>
        </xdr:from>
        <xdr:to>
          <xdr:col>8</xdr:col>
          <xdr:colOff>400050</xdr:colOff>
          <xdr:row>3</xdr:row>
          <xdr:rowOff>114300</xdr:rowOff>
        </xdr:to>
        <xdr:sp macro="" textlink="">
          <xdr:nvSpPr>
            <xdr:cNvPr id="174096" name="Check Box 16" hidden="1">
              <a:extLst>
                <a:ext uri="{63B3BB69-23CF-44E3-9099-C40C66FF867C}">
                  <a14:compatExt spid="_x0000_s174096"/>
                </a:ext>
                <a:ext uri="{FF2B5EF4-FFF2-40B4-BE49-F238E27FC236}">
                  <a16:creationId xmlns:a16="http://schemas.microsoft.com/office/drawing/2014/main" id="{00000000-0008-0000-0700-000010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2</xdr:row>
          <xdr:rowOff>0</xdr:rowOff>
        </xdr:from>
        <xdr:to>
          <xdr:col>5</xdr:col>
          <xdr:colOff>400050</xdr:colOff>
          <xdr:row>3</xdr:row>
          <xdr:rowOff>142875</xdr:rowOff>
        </xdr:to>
        <xdr:sp macro="" textlink="">
          <xdr:nvSpPr>
            <xdr:cNvPr id="174097" name="Check Box 17" hidden="1">
              <a:extLst>
                <a:ext uri="{63B3BB69-23CF-44E3-9099-C40C66FF867C}">
                  <a14:compatExt spid="_x0000_s174097"/>
                </a:ext>
                <a:ext uri="{FF2B5EF4-FFF2-40B4-BE49-F238E27FC236}">
                  <a16:creationId xmlns:a16="http://schemas.microsoft.com/office/drawing/2014/main" id="{00000000-0008-0000-0700-000011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2</xdr:row>
          <xdr:rowOff>0</xdr:rowOff>
        </xdr:from>
        <xdr:to>
          <xdr:col>8</xdr:col>
          <xdr:colOff>400050</xdr:colOff>
          <xdr:row>3</xdr:row>
          <xdr:rowOff>114300</xdr:rowOff>
        </xdr:to>
        <xdr:sp macro="" textlink="">
          <xdr:nvSpPr>
            <xdr:cNvPr id="174098" name="Check Box 18" hidden="1">
              <a:extLst>
                <a:ext uri="{63B3BB69-23CF-44E3-9099-C40C66FF867C}">
                  <a14:compatExt spid="_x0000_s174098"/>
                </a:ext>
                <a:ext uri="{FF2B5EF4-FFF2-40B4-BE49-F238E27FC236}">
                  <a16:creationId xmlns:a16="http://schemas.microsoft.com/office/drawing/2014/main" id="{00000000-0008-0000-0700-000012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2</xdr:row>
          <xdr:rowOff>0</xdr:rowOff>
        </xdr:from>
        <xdr:to>
          <xdr:col>5</xdr:col>
          <xdr:colOff>400050</xdr:colOff>
          <xdr:row>3</xdr:row>
          <xdr:rowOff>142875</xdr:rowOff>
        </xdr:to>
        <xdr:sp macro="" textlink="">
          <xdr:nvSpPr>
            <xdr:cNvPr id="174099" name="Check Box 19" hidden="1">
              <a:extLst>
                <a:ext uri="{63B3BB69-23CF-44E3-9099-C40C66FF867C}">
                  <a14:compatExt spid="_x0000_s174099"/>
                </a:ext>
                <a:ext uri="{FF2B5EF4-FFF2-40B4-BE49-F238E27FC236}">
                  <a16:creationId xmlns:a16="http://schemas.microsoft.com/office/drawing/2014/main" id="{00000000-0008-0000-0700-000013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2</xdr:row>
          <xdr:rowOff>0</xdr:rowOff>
        </xdr:from>
        <xdr:to>
          <xdr:col>8</xdr:col>
          <xdr:colOff>400050</xdr:colOff>
          <xdr:row>3</xdr:row>
          <xdr:rowOff>114300</xdr:rowOff>
        </xdr:to>
        <xdr:sp macro="" textlink="">
          <xdr:nvSpPr>
            <xdr:cNvPr id="174100" name="Check Box 20" hidden="1">
              <a:extLst>
                <a:ext uri="{63B3BB69-23CF-44E3-9099-C40C66FF867C}">
                  <a14:compatExt spid="_x0000_s174100"/>
                </a:ext>
                <a:ext uri="{FF2B5EF4-FFF2-40B4-BE49-F238E27FC236}">
                  <a16:creationId xmlns:a16="http://schemas.microsoft.com/office/drawing/2014/main" id="{00000000-0008-0000-0700-000014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15</xdr:row>
          <xdr:rowOff>0</xdr:rowOff>
        </xdr:to>
        <xdr:sp macro="" textlink="">
          <xdr:nvSpPr>
            <xdr:cNvPr id="162817" name="Check Box 1" hidden="1">
              <a:extLst>
                <a:ext uri="{63B3BB69-23CF-44E3-9099-C40C66FF867C}">
                  <a14:compatExt spid="_x0000_s162817"/>
                </a:ext>
                <a:ext uri="{FF2B5EF4-FFF2-40B4-BE49-F238E27FC236}">
                  <a16:creationId xmlns:a16="http://schemas.microsoft.com/office/drawing/2014/main" id="{00000000-0008-0000-0800-000001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114300</xdr:rowOff>
        </xdr:to>
        <xdr:sp macro="" textlink="">
          <xdr:nvSpPr>
            <xdr:cNvPr id="162818" name="Check Box 2" hidden="1">
              <a:extLst>
                <a:ext uri="{63B3BB69-23CF-44E3-9099-C40C66FF867C}">
                  <a14:compatExt spid="_x0000_s162818"/>
                </a:ext>
                <a:ext uri="{FF2B5EF4-FFF2-40B4-BE49-F238E27FC236}">
                  <a16:creationId xmlns:a16="http://schemas.microsoft.com/office/drawing/2014/main" id="{00000000-0008-0000-0800-000002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142875</xdr:rowOff>
        </xdr:to>
        <xdr:sp macro="" textlink="">
          <xdr:nvSpPr>
            <xdr:cNvPr id="162819" name="Check Box 1" hidden="1">
              <a:extLst>
                <a:ext uri="{63B3BB69-23CF-44E3-9099-C40C66FF867C}">
                  <a14:compatExt spid="_x0000_s162819"/>
                </a:ext>
                <a:ext uri="{FF2B5EF4-FFF2-40B4-BE49-F238E27FC236}">
                  <a16:creationId xmlns:a16="http://schemas.microsoft.com/office/drawing/2014/main" id="{00000000-0008-0000-0800-000003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114300</xdr:rowOff>
        </xdr:to>
        <xdr:sp macro="" textlink="">
          <xdr:nvSpPr>
            <xdr:cNvPr id="162820" name="Check Box 2" hidden="1">
              <a:extLst>
                <a:ext uri="{63B3BB69-23CF-44E3-9099-C40C66FF867C}">
                  <a14:compatExt spid="_x0000_s162820"/>
                </a:ext>
                <a:ext uri="{FF2B5EF4-FFF2-40B4-BE49-F238E27FC236}">
                  <a16:creationId xmlns:a16="http://schemas.microsoft.com/office/drawing/2014/main" id="{00000000-0008-0000-0800-000004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142875</xdr:rowOff>
        </xdr:to>
        <xdr:sp macro="" textlink="">
          <xdr:nvSpPr>
            <xdr:cNvPr id="162821" name="Check Box 5" hidden="1">
              <a:extLst>
                <a:ext uri="{63B3BB69-23CF-44E3-9099-C40C66FF867C}">
                  <a14:compatExt spid="_x0000_s162821"/>
                </a:ext>
                <a:ext uri="{FF2B5EF4-FFF2-40B4-BE49-F238E27FC236}">
                  <a16:creationId xmlns:a16="http://schemas.microsoft.com/office/drawing/2014/main" id="{00000000-0008-0000-0800-000005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114300</xdr:rowOff>
        </xdr:to>
        <xdr:sp macro="" textlink="">
          <xdr:nvSpPr>
            <xdr:cNvPr id="162822" name="Check Box 6" hidden="1">
              <a:extLst>
                <a:ext uri="{63B3BB69-23CF-44E3-9099-C40C66FF867C}">
                  <a14:compatExt spid="_x0000_s162822"/>
                </a:ext>
                <a:ext uri="{FF2B5EF4-FFF2-40B4-BE49-F238E27FC236}">
                  <a16:creationId xmlns:a16="http://schemas.microsoft.com/office/drawing/2014/main" id="{00000000-0008-0000-0800-000006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142875</xdr:rowOff>
        </xdr:to>
        <xdr:sp macro="" textlink="">
          <xdr:nvSpPr>
            <xdr:cNvPr id="162823" name="Check Box 1" hidden="1">
              <a:extLst>
                <a:ext uri="{63B3BB69-23CF-44E3-9099-C40C66FF867C}">
                  <a14:compatExt spid="_x0000_s162823"/>
                </a:ext>
                <a:ext uri="{FF2B5EF4-FFF2-40B4-BE49-F238E27FC236}">
                  <a16:creationId xmlns:a16="http://schemas.microsoft.com/office/drawing/2014/main" id="{00000000-0008-0000-0800-000007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114300</xdr:rowOff>
        </xdr:to>
        <xdr:sp macro="" textlink="">
          <xdr:nvSpPr>
            <xdr:cNvPr id="162824" name="Check Box 2" hidden="1">
              <a:extLst>
                <a:ext uri="{63B3BB69-23CF-44E3-9099-C40C66FF867C}">
                  <a14:compatExt spid="_x0000_s162824"/>
                </a:ext>
                <a:ext uri="{FF2B5EF4-FFF2-40B4-BE49-F238E27FC236}">
                  <a16:creationId xmlns:a16="http://schemas.microsoft.com/office/drawing/2014/main" id="{00000000-0008-0000-0800-000008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142875</xdr:rowOff>
        </xdr:to>
        <xdr:sp macro="" textlink="">
          <xdr:nvSpPr>
            <xdr:cNvPr id="162825" name="Check Box 9" hidden="1">
              <a:extLst>
                <a:ext uri="{63B3BB69-23CF-44E3-9099-C40C66FF867C}">
                  <a14:compatExt spid="_x0000_s162825"/>
                </a:ext>
                <a:ext uri="{FF2B5EF4-FFF2-40B4-BE49-F238E27FC236}">
                  <a16:creationId xmlns:a16="http://schemas.microsoft.com/office/drawing/2014/main" id="{00000000-0008-0000-0800-000009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114300</xdr:rowOff>
        </xdr:to>
        <xdr:sp macro="" textlink="">
          <xdr:nvSpPr>
            <xdr:cNvPr id="162826" name="Check Box 10" hidden="1">
              <a:extLst>
                <a:ext uri="{63B3BB69-23CF-44E3-9099-C40C66FF867C}">
                  <a14:compatExt spid="_x0000_s162826"/>
                </a:ext>
                <a:ext uri="{FF2B5EF4-FFF2-40B4-BE49-F238E27FC236}">
                  <a16:creationId xmlns:a16="http://schemas.microsoft.com/office/drawing/2014/main" id="{00000000-0008-0000-0800-00000A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15</xdr:row>
          <xdr:rowOff>0</xdr:rowOff>
        </xdr:to>
        <xdr:sp macro="" textlink="">
          <xdr:nvSpPr>
            <xdr:cNvPr id="162827" name="Check Box 1" hidden="1">
              <a:extLst>
                <a:ext uri="{63B3BB69-23CF-44E3-9099-C40C66FF867C}">
                  <a14:compatExt spid="_x0000_s162827"/>
                </a:ext>
                <a:ext uri="{FF2B5EF4-FFF2-40B4-BE49-F238E27FC236}">
                  <a16:creationId xmlns:a16="http://schemas.microsoft.com/office/drawing/2014/main" id="{00000000-0008-0000-0800-00000B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114300</xdr:rowOff>
        </xdr:to>
        <xdr:sp macro="" textlink="">
          <xdr:nvSpPr>
            <xdr:cNvPr id="162828" name="Check Box 2" hidden="1">
              <a:extLst>
                <a:ext uri="{63B3BB69-23CF-44E3-9099-C40C66FF867C}">
                  <a14:compatExt spid="_x0000_s162828"/>
                </a:ext>
                <a:ext uri="{FF2B5EF4-FFF2-40B4-BE49-F238E27FC236}">
                  <a16:creationId xmlns:a16="http://schemas.microsoft.com/office/drawing/2014/main" id="{00000000-0008-0000-0800-00000C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142875</xdr:rowOff>
        </xdr:to>
        <xdr:sp macro="" textlink="">
          <xdr:nvSpPr>
            <xdr:cNvPr id="162829" name="Check Box 1" hidden="1">
              <a:extLst>
                <a:ext uri="{63B3BB69-23CF-44E3-9099-C40C66FF867C}">
                  <a14:compatExt spid="_x0000_s162829"/>
                </a:ext>
                <a:ext uri="{FF2B5EF4-FFF2-40B4-BE49-F238E27FC236}">
                  <a16:creationId xmlns:a16="http://schemas.microsoft.com/office/drawing/2014/main" id="{00000000-0008-0000-0800-00000D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114300</xdr:rowOff>
        </xdr:to>
        <xdr:sp macro="" textlink="">
          <xdr:nvSpPr>
            <xdr:cNvPr id="162830" name="Check Box 2" hidden="1">
              <a:extLst>
                <a:ext uri="{63B3BB69-23CF-44E3-9099-C40C66FF867C}">
                  <a14:compatExt spid="_x0000_s162830"/>
                </a:ext>
                <a:ext uri="{FF2B5EF4-FFF2-40B4-BE49-F238E27FC236}">
                  <a16:creationId xmlns:a16="http://schemas.microsoft.com/office/drawing/2014/main" id="{00000000-0008-0000-0800-00000E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142875</xdr:rowOff>
        </xdr:to>
        <xdr:sp macro="" textlink="">
          <xdr:nvSpPr>
            <xdr:cNvPr id="162831" name="Check Box 15" hidden="1">
              <a:extLst>
                <a:ext uri="{63B3BB69-23CF-44E3-9099-C40C66FF867C}">
                  <a14:compatExt spid="_x0000_s162831"/>
                </a:ext>
                <a:ext uri="{FF2B5EF4-FFF2-40B4-BE49-F238E27FC236}">
                  <a16:creationId xmlns:a16="http://schemas.microsoft.com/office/drawing/2014/main" id="{00000000-0008-0000-0800-00000F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114300</xdr:rowOff>
        </xdr:to>
        <xdr:sp macro="" textlink="">
          <xdr:nvSpPr>
            <xdr:cNvPr id="162832" name="Check Box 16" hidden="1">
              <a:extLst>
                <a:ext uri="{63B3BB69-23CF-44E3-9099-C40C66FF867C}">
                  <a14:compatExt spid="_x0000_s162832"/>
                </a:ext>
                <a:ext uri="{FF2B5EF4-FFF2-40B4-BE49-F238E27FC236}">
                  <a16:creationId xmlns:a16="http://schemas.microsoft.com/office/drawing/2014/main" id="{00000000-0008-0000-0800-000010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142875</xdr:rowOff>
        </xdr:to>
        <xdr:sp macro="" textlink="">
          <xdr:nvSpPr>
            <xdr:cNvPr id="162833" name="Check Box 1" hidden="1">
              <a:extLst>
                <a:ext uri="{63B3BB69-23CF-44E3-9099-C40C66FF867C}">
                  <a14:compatExt spid="_x0000_s162833"/>
                </a:ext>
                <a:ext uri="{FF2B5EF4-FFF2-40B4-BE49-F238E27FC236}">
                  <a16:creationId xmlns:a16="http://schemas.microsoft.com/office/drawing/2014/main" id="{00000000-0008-0000-0800-000011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114300</xdr:rowOff>
        </xdr:to>
        <xdr:sp macro="" textlink="">
          <xdr:nvSpPr>
            <xdr:cNvPr id="162834" name="Check Box 2" hidden="1">
              <a:extLst>
                <a:ext uri="{63B3BB69-23CF-44E3-9099-C40C66FF867C}">
                  <a14:compatExt spid="_x0000_s162834"/>
                </a:ext>
                <a:ext uri="{FF2B5EF4-FFF2-40B4-BE49-F238E27FC236}">
                  <a16:creationId xmlns:a16="http://schemas.microsoft.com/office/drawing/2014/main" id="{00000000-0008-0000-0800-000012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142875</xdr:rowOff>
        </xdr:to>
        <xdr:sp macro="" textlink="">
          <xdr:nvSpPr>
            <xdr:cNvPr id="162835" name="Check Box 19" hidden="1">
              <a:extLst>
                <a:ext uri="{63B3BB69-23CF-44E3-9099-C40C66FF867C}">
                  <a14:compatExt spid="_x0000_s162835"/>
                </a:ext>
                <a:ext uri="{FF2B5EF4-FFF2-40B4-BE49-F238E27FC236}">
                  <a16:creationId xmlns:a16="http://schemas.microsoft.com/office/drawing/2014/main" id="{00000000-0008-0000-0800-000013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114300</xdr:rowOff>
        </xdr:to>
        <xdr:sp macro="" textlink="">
          <xdr:nvSpPr>
            <xdr:cNvPr id="162836" name="Check Box 20" hidden="1">
              <a:extLst>
                <a:ext uri="{63B3BB69-23CF-44E3-9099-C40C66FF867C}">
                  <a14:compatExt spid="_x0000_s162836"/>
                </a:ext>
                <a:ext uri="{FF2B5EF4-FFF2-40B4-BE49-F238E27FC236}">
                  <a16:creationId xmlns:a16="http://schemas.microsoft.com/office/drawing/2014/main" id="{00000000-0008-0000-0800-000014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15</xdr:row>
          <xdr:rowOff>0</xdr:rowOff>
        </xdr:to>
        <xdr:sp macro="" textlink="">
          <xdr:nvSpPr>
            <xdr:cNvPr id="162837" name="Check Box 1" hidden="1">
              <a:extLst>
                <a:ext uri="{63B3BB69-23CF-44E3-9099-C40C66FF867C}">
                  <a14:compatExt spid="_x0000_s162837"/>
                </a:ext>
                <a:ext uri="{FF2B5EF4-FFF2-40B4-BE49-F238E27FC236}">
                  <a16:creationId xmlns:a16="http://schemas.microsoft.com/office/drawing/2014/main" id="{00000000-0008-0000-0800-000015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114300</xdr:rowOff>
        </xdr:to>
        <xdr:sp macro="" textlink="">
          <xdr:nvSpPr>
            <xdr:cNvPr id="162838" name="Check Box 2" hidden="1">
              <a:extLst>
                <a:ext uri="{63B3BB69-23CF-44E3-9099-C40C66FF867C}">
                  <a14:compatExt spid="_x0000_s162838"/>
                </a:ext>
                <a:ext uri="{FF2B5EF4-FFF2-40B4-BE49-F238E27FC236}">
                  <a16:creationId xmlns:a16="http://schemas.microsoft.com/office/drawing/2014/main" id="{00000000-0008-0000-0800-000016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142875</xdr:rowOff>
        </xdr:to>
        <xdr:sp macro="" textlink="">
          <xdr:nvSpPr>
            <xdr:cNvPr id="162839" name="Check Box 1" hidden="1">
              <a:extLst>
                <a:ext uri="{63B3BB69-23CF-44E3-9099-C40C66FF867C}">
                  <a14:compatExt spid="_x0000_s162839"/>
                </a:ext>
                <a:ext uri="{FF2B5EF4-FFF2-40B4-BE49-F238E27FC236}">
                  <a16:creationId xmlns:a16="http://schemas.microsoft.com/office/drawing/2014/main" id="{00000000-0008-0000-0800-000017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114300</xdr:rowOff>
        </xdr:to>
        <xdr:sp macro="" textlink="">
          <xdr:nvSpPr>
            <xdr:cNvPr id="162840" name="Check Box 2" hidden="1">
              <a:extLst>
                <a:ext uri="{63B3BB69-23CF-44E3-9099-C40C66FF867C}">
                  <a14:compatExt spid="_x0000_s162840"/>
                </a:ext>
                <a:ext uri="{FF2B5EF4-FFF2-40B4-BE49-F238E27FC236}">
                  <a16:creationId xmlns:a16="http://schemas.microsoft.com/office/drawing/2014/main" id="{00000000-0008-0000-0800-000018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142875</xdr:rowOff>
        </xdr:to>
        <xdr:sp macro="" textlink="">
          <xdr:nvSpPr>
            <xdr:cNvPr id="162841" name="Check Box 25" hidden="1">
              <a:extLst>
                <a:ext uri="{63B3BB69-23CF-44E3-9099-C40C66FF867C}">
                  <a14:compatExt spid="_x0000_s162841"/>
                </a:ext>
                <a:ext uri="{FF2B5EF4-FFF2-40B4-BE49-F238E27FC236}">
                  <a16:creationId xmlns:a16="http://schemas.microsoft.com/office/drawing/2014/main" id="{00000000-0008-0000-0800-000019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114300</xdr:rowOff>
        </xdr:to>
        <xdr:sp macro="" textlink="">
          <xdr:nvSpPr>
            <xdr:cNvPr id="162842" name="Check Box 26" hidden="1">
              <a:extLst>
                <a:ext uri="{63B3BB69-23CF-44E3-9099-C40C66FF867C}">
                  <a14:compatExt spid="_x0000_s162842"/>
                </a:ext>
                <a:ext uri="{FF2B5EF4-FFF2-40B4-BE49-F238E27FC236}">
                  <a16:creationId xmlns:a16="http://schemas.microsoft.com/office/drawing/2014/main" id="{00000000-0008-0000-0800-00001A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142875</xdr:rowOff>
        </xdr:to>
        <xdr:sp macro="" textlink="">
          <xdr:nvSpPr>
            <xdr:cNvPr id="162843" name="Check Box 1" hidden="1">
              <a:extLst>
                <a:ext uri="{63B3BB69-23CF-44E3-9099-C40C66FF867C}">
                  <a14:compatExt spid="_x0000_s162843"/>
                </a:ext>
                <a:ext uri="{FF2B5EF4-FFF2-40B4-BE49-F238E27FC236}">
                  <a16:creationId xmlns:a16="http://schemas.microsoft.com/office/drawing/2014/main" id="{00000000-0008-0000-0800-00001B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114300</xdr:rowOff>
        </xdr:to>
        <xdr:sp macro="" textlink="">
          <xdr:nvSpPr>
            <xdr:cNvPr id="162844" name="Check Box 2" hidden="1">
              <a:extLst>
                <a:ext uri="{63B3BB69-23CF-44E3-9099-C40C66FF867C}">
                  <a14:compatExt spid="_x0000_s162844"/>
                </a:ext>
                <a:ext uri="{FF2B5EF4-FFF2-40B4-BE49-F238E27FC236}">
                  <a16:creationId xmlns:a16="http://schemas.microsoft.com/office/drawing/2014/main" id="{00000000-0008-0000-0800-00001C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142875</xdr:rowOff>
        </xdr:to>
        <xdr:sp macro="" textlink="">
          <xdr:nvSpPr>
            <xdr:cNvPr id="162845" name="Check Box 29" hidden="1">
              <a:extLst>
                <a:ext uri="{63B3BB69-23CF-44E3-9099-C40C66FF867C}">
                  <a14:compatExt spid="_x0000_s162845"/>
                </a:ext>
                <a:ext uri="{FF2B5EF4-FFF2-40B4-BE49-F238E27FC236}">
                  <a16:creationId xmlns:a16="http://schemas.microsoft.com/office/drawing/2014/main" id="{00000000-0008-0000-0800-00001D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114300</xdr:rowOff>
        </xdr:to>
        <xdr:sp macro="" textlink="">
          <xdr:nvSpPr>
            <xdr:cNvPr id="162846" name="Check Box 30" hidden="1">
              <a:extLst>
                <a:ext uri="{63B3BB69-23CF-44E3-9099-C40C66FF867C}">
                  <a14:compatExt spid="_x0000_s162846"/>
                </a:ext>
                <a:ext uri="{FF2B5EF4-FFF2-40B4-BE49-F238E27FC236}">
                  <a16:creationId xmlns:a16="http://schemas.microsoft.com/office/drawing/2014/main" id="{00000000-0008-0000-0800-00001E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15</xdr:row>
          <xdr:rowOff>0</xdr:rowOff>
        </xdr:to>
        <xdr:sp macro="" textlink="">
          <xdr:nvSpPr>
            <xdr:cNvPr id="162847" name="Check Box 1" hidden="1">
              <a:extLst>
                <a:ext uri="{63B3BB69-23CF-44E3-9099-C40C66FF867C}">
                  <a14:compatExt spid="_x0000_s162847"/>
                </a:ext>
                <a:ext uri="{FF2B5EF4-FFF2-40B4-BE49-F238E27FC236}">
                  <a16:creationId xmlns:a16="http://schemas.microsoft.com/office/drawing/2014/main" id="{00000000-0008-0000-0800-00001F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114300</xdr:rowOff>
        </xdr:to>
        <xdr:sp macro="" textlink="">
          <xdr:nvSpPr>
            <xdr:cNvPr id="162848" name="Check Box 2" hidden="1">
              <a:extLst>
                <a:ext uri="{63B3BB69-23CF-44E3-9099-C40C66FF867C}">
                  <a14:compatExt spid="_x0000_s162848"/>
                </a:ext>
                <a:ext uri="{FF2B5EF4-FFF2-40B4-BE49-F238E27FC236}">
                  <a16:creationId xmlns:a16="http://schemas.microsoft.com/office/drawing/2014/main" id="{00000000-0008-0000-0800-000020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142875</xdr:rowOff>
        </xdr:to>
        <xdr:sp macro="" textlink="">
          <xdr:nvSpPr>
            <xdr:cNvPr id="162849" name="Check Box 1" hidden="1">
              <a:extLst>
                <a:ext uri="{63B3BB69-23CF-44E3-9099-C40C66FF867C}">
                  <a14:compatExt spid="_x0000_s162849"/>
                </a:ext>
                <a:ext uri="{FF2B5EF4-FFF2-40B4-BE49-F238E27FC236}">
                  <a16:creationId xmlns:a16="http://schemas.microsoft.com/office/drawing/2014/main" id="{00000000-0008-0000-0800-000021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114300</xdr:rowOff>
        </xdr:to>
        <xdr:sp macro="" textlink="">
          <xdr:nvSpPr>
            <xdr:cNvPr id="162850" name="Check Box 2" hidden="1">
              <a:extLst>
                <a:ext uri="{63B3BB69-23CF-44E3-9099-C40C66FF867C}">
                  <a14:compatExt spid="_x0000_s162850"/>
                </a:ext>
                <a:ext uri="{FF2B5EF4-FFF2-40B4-BE49-F238E27FC236}">
                  <a16:creationId xmlns:a16="http://schemas.microsoft.com/office/drawing/2014/main" id="{00000000-0008-0000-0800-000022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142875</xdr:rowOff>
        </xdr:to>
        <xdr:sp macro="" textlink="">
          <xdr:nvSpPr>
            <xdr:cNvPr id="162851" name="Check Box 35" hidden="1">
              <a:extLst>
                <a:ext uri="{63B3BB69-23CF-44E3-9099-C40C66FF867C}">
                  <a14:compatExt spid="_x0000_s162851"/>
                </a:ext>
                <a:ext uri="{FF2B5EF4-FFF2-40B4-BE49-F238E27FC236}">
                  <a16:creationId xmlns:a16="http://schemas.microsoft.com/office/drawing/2014/main" id="{00000000-0008-0000-0800-000023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114300</xdr:rowOff>
        </xdr:to>
        <xdr:sp macro="" textlink="">
          <xdr:nvSpPr>
            <xdr:cNvPr id="162852" name="Check Box 36" hidden="1">
              <a:extLst>
                <a:ext uri="{63B3BB69-23CF-44E3-9099-C40C66FF867C}">
                  <a14:compatExt spid="_x0000_s162852"/>
                </a:ext>
                <a:ext uri="{FF2B5EF4-FFF2-40B4-BE49-F238E27FC236}">
                  <a16:creationId xmlns:a16="http://schemas.microsoft.com/office/drawing/2014/main" id="{00000000-0008-0000-0800-000024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142875</xdr:rowOff>
        </xdr:to>
        <xdr:sp macro="" textlink="">
          <xdr:nvSpPr>
            <xdr:cNvPr id="162853" name="Check Box 1" hidden="1">
              <a:extLst>
                <a:ext uri="{63B3BB69-23CF-44E3-9099-C40C66FF867C}">
                  <a14:compatExt spid="_x0000_s162853"/>
                </a:ext>
                <a:ext uri="{FF2B5EF4-FFF2-40B4-BE49-F238E27FC236}">
                  <a16:creationId xmlns:a16="http://schemas.microsoft.com/office/drawing/2014/main" id="{00000000-0008-0000-0800-000025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114300</xdr:rowOff>
        </xdr:to>
        <xdr:sp macro="" textlink="">
          <xdr:nvSpPr>
            <xdr:cNvPr id="162854" name="Check Box 2" hidden="1">
              <a:extLst>
                <a:ext uri="{63B3BB69-23CF-44E3-9099-C40C66FF867C}">
                  <a14:compatExt spid="_x0000_s162854"/>
                </a:ext>
                <a:ext uri="{FF2B5EF4-FFF2-40B4-BE49-F238E27FC236}">
                  <a16:creationId xmlns:a16="http://schemas.microsoft.com/office/drawing/2014/main" id="{00000000-0008-0000-0800-000026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142875</xdr:rowOff>
        </xdr:to>
        <xdr:sp macro="" textlink="">
          <xdr:nvSpPr>
            <xdr:cNvPr id="162855" name="Check Box 39" hidden="1">
              <a:extLst>
                <a:ext uri="{63B3BB69-23CF-44E3-9099-C40C66FF867C}">
                  <a14:compatExt spid="_x0000_s162855"/>
                </a:ext>
                <a:ext uri="{FF2B5EF4-FFF2-40B4-BE49-F238E27FC236}">
                  <a16:creationId xmlns:a16="http://schemas.microsoft.com/office/drawing/2014/main" id="{00000000-0008-0000-0800-000027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114300</xdr:rowOff>
        </xdr:to>
        <xdr:sp macro="" textlink="">
          <xdr:nvSpPr>
            <xdr:cNvPr id="162856" name="Check Box 40" hidden="1">
              <a:extLst>
                <a:ext uri="{63B3BB69-23CF-44E3-9099-C40C66FF867C}">
                  <a14:compatExt spid="_x0000_s162856"/>
                </a:ext>
                <a:ext uri="{FF2B5EF4-FFF2-40B4-BE49-F238E27FC236}">
                  <a16:creationId xmlns:a16="http://schemas.microsoft.com/office/drawing/2014/main" id="{00000000-0008-0000-0800-000028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2</xdr:row>
          <xdr:rowOff>0</xdr:rowOff>
        </xdr:from>
        <xdr:to>
          <xdr:col>5</xdr:col>
          <xdr:colOff>400050</xdr:colOff>
          <xdr:row>4</xdr:row>
          <xdr:rowOff>57150</xdr:rowOff>
        </xdr:to>
        <xdr:sp macro="" textlink="">
          <xdr:nvSpPr>
            <xdr:cNvPr id="162857" name="Check Box 1" hidden="1">
              <a:extLst>
                <a:ext uri="{63B3BB69-23CF-44E3-9099-C40C66FF867C}">
                  <a14:compatExt spid="_x0000_s162857"/>
                </a:ext>
                <a:ext uri="{FF2B5EF4-FFF2-40B4-BE49-F238E27FC236}">
                  <a16:creationId xmlns:a16="http://schemas.microsoft.com/office/drawing/2014/main" id="{00000000-0008-0000-0800-000029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2</xdr:row>
          <xdr:rowOff>0</xdr:rowOff>
        </xdr:from>
        <xdr:to>
          <xdr:col>8</xdr:col>
          <xdr:colOff>400050</xdr:colOff>
          <xdr:row>3</xdr:row>
          <xdr:rowOff>114300</xdr:rowOff>
        </xdr:to>
        <xdr:sp macro="" textlink="">
          <xdr:nvSpPr>
            <xdr:cNvPr id="162858" name="Check Box 2" hidden="1">
              <a:extLst>
                <a:ext uri="{63B3BB69-23CF-44E3-9099-C40C66FF867C}">
                  <a14:compatExt spid="_x0000_s162858"/>
                </a:ext>
                <a:ext uri="{FF2B5EF4-FFF2-40B4-BE49-F238E27FC236}">
                  <a16:creationId xmlns:a16="http://schemas.microsoft.com/office/drawing/2014/main" id="{00000000-0008-0000-0800-00002A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2</xdr:row>
          <xdr:rowOff>0</xdr:rowOff>
        </xdr:from>
        <xdr:to>
          <xdr:col>5</xdr:col>
          <xdr:colOff>400050</xdr:colOff>
          <xdr:row>3</xdr:row>
          <xdr:rowOff>142875</xdr:rowOff>
        </xdr:to>
        <xdr:sp macro="" textlink="">
          <xdr:nvSpPr>
            <xdr:cNvPr id="162859" name="Check Box 1" hidden="1">
              <a:extLst>
                <a:ext uri="{63B3BB69-23CF-44E3-9099-C40C66FF867C}">
                  <a14:compatExt spid="_x0000_s162859"/>
                </a:ext>
                <a:ext uri="{FF2B5EF4-FFF2-40B4-BE49-F238E27FC236}">
                  <a16:creationId xmlns:a16="http://schemas.microsoft.com/office/drawing/2014/main" id="{00000000-0008-0000-0800-00002B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2</xdr:row>
          <xdr:rowOff>0</xdr:rowOff>
        </xdr:from>
        <xdr:to>
          <xdr:col>8</xdr:col>
          <xdr:colOff>400050</xdr:colOff>
          <xdr:row>3</xdr:row>
          <xdr:rowOff>114300</xdr:rowOff>
        </xdr:to>
        <xdr:sp macro="" textlink="">
          <xdr:nvSpPr>
            <xdr:cNvPr id="162860" name="Check Box 2" hidden="1">
              <a:extLst>
                <a:ext uri="{63B3BB69-23CF-44E3-9099-C40C66FF867C}">
                  <a14:compatExt spid="_x0000_s162860"/>
                </a:ext>
                <a:ext uri="{FF2B5EF4-FFF2-40B4-BE49-F238E27FC236}">
                  <a16:creationId xmlns:a16="http://schemas.microsoft.com/office/drawing/2014/main" id="{00000000-0008-0000-0800-00002C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2</xdr:row>
          <xdr:rowOff>0</xdr:rowOff>
        </xdr:from>
        <xdr:to>
          <xdr:col>5</xdr:col>
          <xdr:colOff>400050</xdr:colOff>
          <xdr:row>3</xdr:row>
          <xdr:rowOff>142875</xdr:rowOff>
        </xdr:to>
        <xdr:sp macro="" textlink="">
          <xdr:nvSpPr>
            <xdr:cNvPr id="162861" name="Check Box 45" hidden="1">
              <a:extLst>
                <a:ext uri="{63B3BB69-23CF-44E3-9099-C40C66FF867C}">
                  <a14:compatExt spid="_x0000_s162861"/>
                </a:ext>
                <a:ext uri="{FF2B5EF4-FFF2-40B4-BE49-F238E27FC236}">
                  <a16:creationId xmlns:a16="http://schemas.microsoft.com/office/drawing/2014/main" id="{00000000-0008-0000-0800-00002D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2</xdr:row>
          <xdr:rowOff>0</xdr:rowOff>
        </xdr:from>
        <xdr:to>
          <xdr:col>8</xdr:col>
          <xdr:colOff>400050</xdr:colOff>
          <xdr:row>3</xdr:row>
          <xdr:rowOff>114300</xdr:rowOff>
        </xdr:to>
        <xdr:sp macro="" textlink="">
          <xdr:nvSpPr>
            <xdr:cNvPr id="162862" name="Check Box 46" hidden="1">
              <a:extLst>
                <a:ext uri="{63B3BB69-23CF-44E3-9099-C40C66FF867C}">
                  <a14:compatExt spid="_x0000_s162862"/>
                </a:ext>
                <a:ext uri="{FF2B5EF4-FFF2-40B4-BE49-F238E27FC236}">
                  <a16:creationId xmlns:a16="http://schemas.microsoft.com/office/drawing/2014/main" id="{00000000-0008-0000-0800-00002E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2</xdr:row>
          <xdr:rowOff>0</xdr:rowOff>
        </xdr:from>
        <xdr:to>
          <xdr:col>5</xdr:col>
          <xdr:colOff>400050</xdr:colOff>
          <xdr:row>3</xdr:row>
          <xdr:rowOff>142875</xdr:rowOff>
        </xdr:to>
        <xdr:sp macro="" textlink="">
          <xdr:nvSpPr>
            <xdr:cNvPr id="162863" name="Check Box 1" hidden="1">
              <a:extLst>
                <a:ext uri="{63B3BB69-23CF-44E3-9099-C40C66FF867C}">
                  <a14:compatExt spid="_x0000_s162863"/>
                </a:ext>
                <a:ext uri="{FF2B5EF4-FFF2-40B4-BE49-F238E27FC236}">
                  <a16:creationId xmlns:a16="http://schemas.microsoft.com/office/drawing/2014/main" id="{00000000-0008-0000-0800-00002F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2</xdr:row>
          <xdr:rowOff>0</xdr:rowOff>
        </xdr:from>
        <xdr:to>
          <xdr:col>8</xdr:col>
          <xdr:colOff>400050</xdr:colOff>
          <xdr:row>3</xdr:row>
          <xdr:rowOff>114300</xdr:rowOff>
        </xdr:to>
        <xdr:sp macro="" textlink="">
          <xdr:nvSpPr>
            <xdr:cNvPr id="162864" name="Check Box 2" hidden="1">
              <a:extLst>
                <a:ext uri="{63B3BB69-23CF-44E3-9099-C40C66FF867C}">
                  <a14:compatExt spid="_x0000_s162864"/>
                </a:ext>
                <a:ext uri="{FF2B5EF4-FFF2-40B4-BE49-F238E27FC236}">
                  <a16:creationId xmlns:a16="http://schemas.microsoft.com/office/drawing/2014/main" id="{00000000-0008-0000-0800-000030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2</xdr:row>
          <xdr:rowOff>0</xdr:rowOff>
        </xdr:from>
        <xdr:to>
          <xdr:col>5</xdr:col>
          <xdr:colOff>400050</xdr:colOff>
          <xdr:row>3</xdr:row>
          <xdr:rowOff>142875</xdr:rowOff>
        </xdr:to>
        <xdr:sp macro="" textlink="">
          <xdr:nvSpPr>
            <xdr:cNvPr id="162865" name="Check Box 49" hidden="1">
              <a:extLst>
                <a:ext uri="{63B3BB69-23CF-44E3-9099-C40C66FF867C}">
                  <a14:compatExt spid="_x0000_s162865"/>
                </a:ext>
                <a:ext uri="{FF2B5EF4-FFF2-40B4-BE49-F238E27FC236}">
                  <a16:creationId xmlns:a16="http://schemas.microsoft.com/office/drawing/2014/main" id="{00000000-0008-0000-0800-000031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2</xdr:row>
          <xdr:rowOff>0</xdr:rowOff>
        </xdr:from>
        <xdr:to>
          <xdr:col>8</xdr:col>
          <xdr:colOff>400050</xdr:colOff>
          <xdr:row>3</xdr:row>
          <xdr:rowOff>114300</xdr:rowOff>
        </xdr:to>
        <xdr:sp macro="" textlink="">
          <xdr:nvSpPr>
            <xdr:cNvPr id="162866" name="Check Box 50" hidden="1">
              <a:extLst>
                <a:ext uri="{63B3BB69-23CF-44E3-9099-C40C66FF867C}">
                  <a14:compatExt spid="_x0000_s162866"/>
                </a:ext>
                <a:ext uri="{FF2B5EF4-FFF2-40B4-BE49-F238E27FC236}">
                  <a16:creationId xmlns:a16="http://schemas.microsoft.com/office/drawing/2014/main" id="{00000000-0008-0000-0800-000032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95250</xdr:rowOff>
        </xdr:to>
        <xdr:sp macro="" textlink="">
          <xdr:nvSpPr>
            <xdr:cNvPr id="162867" name="Check Box 1" hidden="1">
              <a:extLst>
                <a:ext uri="{63B3BB69-23CF-44E3-9099-C40C66FF867C}">
                  <a14:compatExt spid="_x0000_s162867"/>
                </a:ext>
                <a:ext uri="{FF2B5EF4-FFF2-40B4-BE49-F238E27FC236}">
                  <a16:creationId xmlns:a16="http://schemas.microsoft.com/office/drawing/2014/main" id="{00000000-0008-0000-0800-000033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62868" name="Check Box 2" hidden="1">
              <a:extLst>
                <a:ext uri="{63B3BB69-23CF-44E3-9099-C40C66FF867C}">
                  <a14:compatExt spid="_x0000_s162868"/>
                </a:ext>
                <a:ext uri="{FF2B5EF4-FFF2-40B4-BE49-F238E27FC236}">
                  <a16:creationId xmlns:a16="http://schemas.microsoft.com/office/drawing/2014/main" id="{00000000-0008-0000-0800-000034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62869" name="Check Box 1" hidden="1">
              <a:extLst>
                <a:ext uri="{63B3BB69-23CF-44E3-9099-C40C66FF867C}">
                  <a14:compatExt spid="_x0000_s162869"/>
                </a:ext>
                <a:ext uri="{FF2B5EF4-FFF2-40B4-BE49-F238E27FC236}">
                  <a16:creationId xmlns:a16="http://schemas.microsoft.com/office/drawing/2014/main" id="{00000000-0008-0000-0800-000035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62870" name="Check Box 2" hidden="1">
              <a:extLst>
                <a:ext uri="{63B3BB69-23CF-44E3-9099-C40C66FF867C}">
                  <a14:compatExt spid="_x0000_s162870"/>
                </a:ext>
                <a:ext uri="{FF2B5EF4-FFF2-40B4-BE49-F238E27FC236}">
                  <a16:creationId xmlns:a16="http://schemas.microsoft.com/office/drawing/2014/main" id="{00000000-0008-0000-0800-000036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62871" name="Check Box 55" hidden="1">
              <a:extLst>
                <a:ext uri="{63B3BB69-23CF-44E3-9099-C40C66FF867C}">
                  <a14:compatExt spid="_x0000_s162871"/>
                </a:ext>
                <a:ext uri="{FF2B5EF4-FFF2-40B4-BE49-F238E27FC236}">
                  <a16:creationId xmlns:a16="http://schemas.microsoft.com/office/drawing/2014/main" id="{00000000-0008-0000-0800-000037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62872" name="Check Box 56" hidden="1">
              <a:extLst>
                <a:ext uri="{63B3BB69-23CF-44E3-9099-C40C66FF867C}">
                  <a14:compatExt spid="_x0000_s162872"/>
                </a:ext>
                <a:ext uri="{FF2B5EF4-FFF2-40B4-BE49-F238E27FC236}">
                  <a16:creationId xmlns:a16="http://schemas.microsoft.com/office/drawing/2014/main" id="{00000000-0008-0000-0800-000038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62873" name="Check Box 1" hidden="1">
              <a:extLst>
                <a:ext uri="{63B3BB69-23CF-44E3-9099-C40C66FF867C}">
                  <a14:compatExt spid="_x0000_s162873"/>
                </a:ext>
                <a:ext uri="{FF2B5EF4-FFF2-40B4-BE49-F238E27FC236}">
                  <a16:creationId xmlns:a16="http://schemas.microsoft.com/office/drawing/2014/main" id="{00000000-0008-0000-0800-000039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62874" name="Check Box 2" hidden="1">
              <a:extLst>
                <a:ext uri="{63B3BB69-23CF-44E3-9099-C40C66FF867C}">
                  <a14:compatExt spid="_x0000_s162874"/>
                </a:ext>
                <a:ext uri="{FF2B5EF4-FFF2-40B4-BE49-F238E27FC236}">
                  <a16:creationId xmlns:a16="http://schemas.microsoft.com/office/drawing/2014/main" id="{00000000-0008-0000-0800-00003A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62875" name="Check Box 59" hidden="1">
              <a:extLst>
                <a:ext uri="{63B3BB69-23CF-44E3-9099-C40C66FF867C}">
                  <a14:compatExt spid="_x0000_s162875"/>
                </a:ext>
                <a:ext uri="{FF2B5EF4-FFF2-40B4-BE49-F238E27FC236}">
                  <a16:creationId xmlns:a16="http://schemas.microsoft.com/office/drawing/2014/main" id="{00000000-0008-0000-0800-00003B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62876" name="Check Box 60" hidden="1">
              <a:extLst>
                <a:ext uri="{63B3BB69-23CF-44E3-9099-C40C66FF867C}">
                  <a14:compatExt spid="_x0000_s162876"/>
                </a:ext>
                <a:ext uri="{FF2B5EF4-FFF2-40B4-BE49-F238E27FC236}">
                  <a16:creationId xmlns:a16="http://schemas.microsoft.com/office/drawing/2014/main" id="{00000000-0008-0000-0800-00003C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95250</xdr:rowOff>
        </xdr:to>
        <xdr:sp macro="" textlink="">
          <xdr:nvSpPr>
            <xdr:cNvPr id="162877" name="Check Box 1" hidden="1">
              <a:extLst>
                <a:ext uri="{63B3BB69-23CF-44E3-9099-C40C66FF867C}">
                  <a14:compatExt spid="_x0000_s162877"/>
                </a:ext>
                <a:ext uri="{FF2B5EF4-FFF2-40B4-BE49-F238E27FC236}">
                  <a16:creationId xmlns:a16="http://schemas.microsoft.com/office/drawing/2014/main" id="{00000000-0008-0000-0800-00003D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62878" name="Check Box 2" hidden="1">
              <a:extLst>
                <a:ext uri="{63B3BB69-23CF-44E3-9099-C40C66FF867C}">
                  <a14:compatExt spid="_x0000_s162878"/>
                </a:ext>
                <a:ext uri="{FF2B5EF4-FFF2-40B4-BE49-F238E27FC236}">
                  <a16:creationId xmlns:a16="http://schemas.microsoft.com/office/drawing/2014/main" id="{00000000-0008-0000-0800-00003E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62879" name="Check Box 1" hidden="1">
              <a:extLst>
                <a:ext uri="{63B3BB69-23CF-44E3-9099-C40C66FF867C}">
                  <a14:compatExt spid="_x0000_s162879"/>
                </a:ext>
                <a:ext uri="{FF2B5EF4-FFF2-40B4-BE49-F238E27FC236}">
                  <a16:creationId xmlns:a16="http://schemas.microsoft.com/office/drawing/2014/main" id="{00000000-0008-0000-0800-00003F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62880" name="Check Box 2" hidden="1">
              <a:extLst>
                <a:ext uri="{63B3BB69-23CF-44E3-9099-C40C66FF867C}">
                  <a14:compatExt spid="_x0000_s162880"/>
                </a:ext>
                <a:ext uri="{FF2B5EF4-FFF2-40B4-BE49-F238E27FC236}">
                  <a16:creationId xmlns:a16="http://schemas.microsoft.com/office/drawing/2014/main" id="{00000000-0008-0000-0800-000040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62881" name="Check Box 65" hidden="1">
              <a:extLst>
                <a:ext uri="{63B3BB69-23CF-44E3-9099-C40C66FF867C}">
                  <a14:compatExt spid="_x0000_s162881"/>
                </a:ext>
                <a:ext uri="{FF2B5EF4-FFF2-40B4-BE49-F238E27FC236}">
                  <a16:creationId xmlns:a16="http://schemas.microsoft.com/office/drawing/2014/main" id="{00000000-0008-0000-0800-000041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62882" name="Check Box 66" hidden="1">
              <a:extLst>
                <a:ext uri="{63B3BB69-23CF-44E3-9099-C40C66FF867C}">
                  <a14:compatExt spid="_x0000_s162882"/>
                </a:ext>
                <a:ext uri="{FF2B5EF4-FFF2-40B4-BE49-F238E27FC236}">
                  <a16:creationId xmlns:a16="http://schemas.microsoft.com/office/drawing/2014/main" id="{00000000-0008-0000-0800-000042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62883" name="Check Box 1" hidden="1">
              <a:extLst>
                <a:ext uri="{63B3BB69-23CF-44E3-9099-C40C66FF867C}">
                  <a14:compatExt spid="_x0000_s162883"/>
                </a:ext>
                <a:ext uri="{FF2B5EF4-FFF2-40B4-BE49-F238E27FC236}">
                  <a16:creationId xmlns:a16="http://schemas.microsoft.com/office/drawing/2014/main" id="{00000000-0008-0000-0800-000043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62884" name="Check Box 2" hidden="1">
              <a:extLst>
                <a:ext uri="{63B3BB69-23CF-44E3-9099-C40C66FF867C}">
                  <a14:compatExt spid="_x0000_s162884"/>
                </a:ext>
                <a:ext uri="{FF2B5EF4-FFF2-40B4-BE49-F238E27FC236}">
                  <a16:creationId xmlns:a16="http://schemas.microsoft.com/office/drawing/2014/main" id="{00000000-0008-0000-0800-000044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62885" name="Check Box 69" hidden="1">
              <a:extLst>
                <a:ext uri="{63B3BB69-23CF-44E3-9099-C40C66FF867C}">
                  <a14:compatExt spid="_x0000_s162885"/>
                </a:ext>
                <a:ext uri="{FF2B5EF4-FFF2-40B4-BE49-F238E27FC236}">
                  <a16:creationId xmlns:a16="http://schemas.microsoft.com/office/drawing/2014/main" id="{00000000-0008-0000-0800-000045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62886" name="Check Box 70" hidden="1">
              <a:extLst>
                <a:ext uri="{63B3BB69-23CF-44E3-9099-C40C66FF867C}">
                  <a14:compatExt spid="_x0000_s162886"/>
                </a:ext>
                <a:ext uri="{FF2B5EF4-FFF2-40B4-BE49-F238E27FC236}">
                  <a16:creationId xmlns:a16="http://schemas.microsoft.com/office/drawing/2014/main" id="{00000000-0008-0000-0800-000046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95250</xdr:rowOff>
        </xdr:to>
        <xdr:sp macro="" textlink="">
          <xdr:nvSpPr>
            <xdr:cNvPr id="162887" name="Check Box 1" hidden="1">
              <a:extLst>
                <a:ext uri="{63B3BB69-23CF-44E3-9099-C40C66FF867C}">
                  <a14:compatExt spid="_x0000_s162887"/>
                </a:ext>
                <a:ext uri="{FF2B5EF4-FFF2-40B4-BE49-F238E27FC236}">
                  <a16:creationId xmlns:a16="http://schemas.microsoft.com/office/drawing/2014/main" id="{00000000-0008-0000-0800-000047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62888" name="Check Box 2" hidden="1">
              <a:extLst>
                <a:ext uri="{63B3BB69-23CF-44E3-9099-C40C66FF867C}">
                  <a14:compatExt spid="_x0000_s162888"/>
                </a:ext>
                <a:ext uri="{FF2B5EF4-FFF2-40B4-BE49-F238E27FC236}">
                  <a16:creationId xmlns:a16="http://schemas.microsoft.com/office/drawing/2014/main" id="{00000000-0008-0000-0800-000048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62889" name="Check Box 1" hidden="1">
              <a:extLst>
                <a:ext uri="{63B3BB69-23CF-44E3-9099-C40C66FF867C}">
                  <a14:compatExt spid="_x0000_s162889"/>
                </a:ext>
                <a:ext uri="{FF2B5EF4-FFF2-40B4-BE49-F238E27FC236}">
                  <a16:creationId xmlns:a16="http://schemas.microsoft.com/office/drawing/2014/main" id="{00000000-0008-0000-0800-000049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47625</xdr:colOff>
          <xdr:row>6</xdr:row>
          <xdr:rowOff>57150</xdr:rowOff>
        </xdr:from>
        <xdr:to>
          <xdr:col>11</xdr:col>
          <xdr:colOff>352425</xdr:colOff>
          <xdr:row>8</xdr:row>
          <xdr:rowOff>9525</xdr:rowOff>
        </xdr:to>
        <xdr:sp macro="" textlink="">
          <xdr:nvSpPr>
            <xdr:cNvPr id="162890" name="Check Box 2" hidden="1">
              <a:extLst>
                <a:ext uri="{63B3BB69-23CF-44E3-9099-C40C66FF867C}">
                  <a14:compatExt spid="_x0000_s162890"/>
                </a:ext>
                <a:ext uri="{FF2B5EF4-FFF2-40B4-BE49-F238E27FC236}">
                  <a16:creationId xmlns:a16="http://schemas.microsoft.com/office/drawing/2014/main" id="{00000000-0008-0000-0800-00004A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62891" name="Check Box 75" hidden="1">
              <a:extLst>
                <a:ext uri="{63B3BB69-23CF-44E3-9099-C40C66FF867C}">
                  <a14:compatExt spid="_x0000_s162891"/>
                </a:ext>
                <a:ext uri="{FF2B5EF4-FFF2-40B4-BE49-F238E27FC236}">
                  <a16:creationId xmlns:a16="http://schemas.microsoft.com/office/drawing/2014/main" id="{00000000-0008-0000-0800-00004B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323850</xdr:colOff>
          <xdr:row>7</xdr:row>
          <xdr:rowOff>76200</xdr:rowOff>
        </xdr:from>
        <xdr:to>
          <xdr:col>12</xdr:col>
          <xdr:colOff>628650</xdr:colOff>
          <xdr:row>9</xdr:row>
          <xdr:rowOff>28575</xdr:rowOff>
        </xdr:to>
        <xdr:sp macro="" textlink="">
          <xdr:nvSpPr>
            <xdr:cNvPr id="162892" name="Check Box 76" hidden="1">
              <a:extLst>
                <a:ext uri="{63B3BB69-23CF-44E3-9099-C40C66FF867C}">
                  <a14:compatExt spid="_x0000_s162892"/>
                </a:ext>
                <a:ext uri="{FF2B5EF4-FFF2-40B4-BE49-F238E27FC236}">
                  <a16:creationId xmlns:a16="http://schemas.microsoft.com/office/drawing/2014/main" id="{00000000-0008-0000-0800-00004C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62893" name="Check Box 1" hidden="1">
              <a:extLst>
                <a:ext uri="{63B3BB69-23CF-44E3-9099-C40C66FF867C}">
                  <a14:compatExt spid="_x0000_s162893"/>
                </a:ext>
                <a:ext uri="{FF2B5EF4-FFF2-40B4-BE49-F238E27FC236}">
                  <a16:creationId xmlns:a16="http://schemas.microsoft.com/office/drawing/2014/main" id="{00000000-0008-0000-0800-00004D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390525</xdr:colOff>
          <xdr:row>13</xdr:row>
          <xdr:rowOff>133350</xdr:rowOff>
        </xdr:from>
        <xdr:to>
          <xdr:col>16</xdr:col>
          <xdr:colOff>9525</xdr:colOff>
          <xdr:row>14</xdr:row>
          <xdr:rowOff>180975</xdr:rowOff>
        </xdr:to>
        <xdr:sp macro="" textlink="">
          <xdr:nvSpPr>
            <xdr:cNvPr id="162894" name="Check Box 2" hidden="1">
              <a:extLst>
                <a:ext uri="{63B3BB69-23CF-44E3-9099-C40C66FF867C}">
                  <a14:compatExt spid="_x0000_s162894"/>
                </a:ext>
                <a:ext uri="{FF2B5EF4-FFF2-40B4-BE49-F238E27FC236}">
                  <a16:creationId xmlns:a16="http://schemas.microsoft.com/office/drawing/2014/main" id="{00000000-0008-0000-0800-00004E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62895" name="Check Box 79" hidden="1">
              <a:extLst>
                <a:ext uri="{63B3BB69-23CF-44E3-9099-C40C66FF867C}">
                  <a14:compatExt spid="_x0000_s162895"/>
                </a:ext>
                <a:ext uri="{FF2B5EF4-FFF2-40B4-BE49-F238E27FC236}">
                  <a16:creationId xmlns:a16="http://schemas.microsoft.com/office/drawing/2014/main" id="{00000000-0008-0000-0800-00004F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323850</xdr:colOff>
          <xdr:row>12</xdr:row>
          <xdr:rowOff>114300</xdr:rowOff>
        </xdr:from>
        <xdr:to>
          <xdr:col>11</xdr:col>
          <xdr:colOff>628650</xdr:colOff>
          <xdr:row>13</xdr:row>
          <xdr:rowOff>219075</xdr:rowOff>
        </xdr:to>
        <xdr:sp macro="" textlink="">
          <xdr:nvSpPr>
            <xdr:cNvPr id="162896" name="Check Box 80" hidden="1">
              <a:extLst>
                <a:ext uri="{63B3BB69-23CF-44E3-9099-C40C66FF867C}">
                  <a14:compatExt spid="_x0000_s162896"/>
                </a:ext>
                <a:ext uri="{FF2B5EF4-FFF2-40B4-BE49-F238E27FC236}">
                  <a16:creationId xmlns:a16="http://schemas.microsoft.com/office/drawing/2014/main" id="{00000000-0008-0000-0800-000050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95250</xdr:rowOff>
        </xdr:to>
        <xdr:sp macro="" textlink="">
          <xdr:nvSpPr>
            <xdr:cNvPr id="162897" name="Check Box 1" hidden="1">
              <a:extLst>
                <a:ext uri="{63B3BB69-23CF-44E3-9099-C40C66FF867C}">
                  <a14:compatExt spid="_x0000_s162897"/>
                </a:ext>
                <a:ext uri="{FF2B5EF4-FFF2-40B4-BE49-F238E27FC236}">
                  <a16:creationId xmlns:a16="http://schemas.microsoft.com/office/drawing/2014/main" id="{00000000-0008-0000-0800-000051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209550</xdr:colOff>
          <xdr:row>17</xdr:row>
          <xdr:rowOff>28575</xdr:rowOff>
        </xdr:from>
        <xdr:to>
          <xdr:col>10</xdr:col>
          <xdr:colOff>514350</xdr:colOff>
          <xdr:row>18</xdr:row>
          <xdr:rowOff>142875</xdr:rowOff>
        </xdr:to>
        <xdr:sp macro="" textlink="">
          <xdr:nvSpPr>
            <xdr:cNvPr id="162898" name="Check Box 2" hidden="1">
              <a:extLst>
                <a:ext uri="{63B3BB69-23CF-44E3-9099-C40C66FF867C}">
                  <a14:compatExt spid="_x0000_s162898"/>
                </a:ext>
                <a:ext uri="{FF2B5EF4-FFF2-40B4-BE49-F238E27FC236}">
                  <a16:creationId xmlns:a16="http://schemas.microsoft.com/office/drawing/2014/main" id="{00000000-0008-0000-0800-000052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62899" name="Check Box 1" hidden="1">
              <a:extLst>
                <a:ext uri="{63B3BB69-23CF-44E3-9099-C40C66FF867C}">
                  <a14:compatExt spid="_x0000_s162899"/>
                </a:ext>
                <a:ext uri="{FF2B5EF4-FFF2-40B4-BE49-F238E27FC236}">
                  <a16:creationId xmlns:a16="http://schemas.microsoft.com/office/drawing/2014/main" id="{00000000-0008-0000-0800-000053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390525</xdr:colOff>
          <xdr:row>15</xdr:row>
          <xdr:rowOff>38100</xdr:rowOff>
        </xdr:from>
        <xdr:to>
          <xdr:col>10</xdr:col>
          <xdr:colOff>695325</xdr:colOff>
          <xdr:row>16</xdr:row>
          <xdr:rowOff>152400</xdr:rowOff>
        </xdr:to>
        <xdr:sp macro="" textlink="">
          <xdr:nvSpPr>
            <xdr:cNvPr id="162900" name="Check Box 2" hidden="1">
              <a:extLst>
                <a:ext uri="{63B3BB69-23CF-44E3-9099-C40C66FF867C}">
                  <a14:compatExt spid="_x0000_s162900"/>
                </a:ext>
                <a:ext uri="{FF2B5EF4-FFF2-40B4-BE49-F238E27FC236}">
                  <a16:creationId xmlns:a16="http://schemas.microsoft.com/office/drawing/2014/main" id="{00000000-0008-0000-0800-000054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62901" name="Check Box 85" hidden="1">
              <a:extLst>
                <a:ext uri="{63B3BB69-23CF-44E3-9099-C40C66FF867C}">
                  <a14:compatExt spid="_x0000_s162901"/>
                </a:ext>
                <a:ext uri="{FF2B5EF4-FFF2-40B4-BE49-F238E27FC236}">
                  <a16:creationId xmlns:a16="http://schemas.microsoft.com/office/drawing/2014/main" id="{00000000-0008-0000-0800-000055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657225</xdr:colOff>
          <xdr:row>14</xdr:row>
          <xdr:rowOff>171450</xdr:rowOff>
        </xdr:from>
        <xdr:to>
          <xdr:col>11</xdr:col>
          <xdr:colOff>142875</xdr:colOff>
          <xdr:row>15</xdr:row>
          <xdr:rowOff>104775</xdr:rowOff>
        </xdr:to>
        <xdr:sp macro="" textlink="">
          <xdr:nvSpPr>
            <xdr:cNvPr id="162902" name="Check Box 86" hidden="1">
              <a:extLst>
                <a:ext uri="{63B3BB69-23CF-44E3-9099-C40C66FF867C}">
                  <a14:compatExt spid="_x0000_s162902"/>
                </a:ext>
                <a:ext uri="{FF2B5EF4-FFF2-40B4-BE49-F238E27FC236}">
                  <a16:creationId xmlns:a16="http://schemas.microsoft.com/office/drawing/2014/main" id="{00000000-0008-0000-0800-000056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62903" name="Check Box 1" hidden="1">
              <a:extLst>
                <a:ext uri="{63B3BB69-23CF-44E3-9099-C40C66FF867C}">
                  <a14:compatExt spid="_x0000_s162903"/>
                </a:ext>
                <a:ext uri="{FF2B5EF4-FFF2-40B4-BE49-F238E27FC236}">
                  <a16:creationId xmlns:a16="http://schemas.microsoft.com/office/drawing/2014/main" id="{00000000-0008-0000-0800-000057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13</xdr:row>
          <xdr:rowOff>57150</xdr:rowOff>
        </xdr:from>
        <xdr:to>
          <xdr:col>10</xdr:col>
          <xdr:colOff>485775</xdr:colOff>
          <xdr:row>14</xdr:row>
          <xdr:rowOff>104775</xdr:rowOff>
        </xdr:to>
        <xdr:sp macro="" textlink="">
          <xdr:nvSpPr>
            <xdr:cNvPr id="162904" name="Check Box 2" hidden="1">
              <a:extLst>
                <a:ext uri="{63B3BB69-23CF-44E3-9099-C40C66FF867C}">
                  <a14:compatExt spid="_x0000_s162904"/>
                </a:ext>
                <a:ext uri="{FF2B5EF4-FFF2-40B4-BE49-F238E27FC236}">
                  <a16:creationId xmlns:a16="http://schemas.microsoft.com/office/drawing/2014/main" id="{00000000-0008-0000-0800-000058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62905" name="Check Box 89" hidden="1">
              <a:extLst>
                <a:ext uri="{63B3BB69-23CF-44E3-9099-C40C66FF867C}">
                  <a14:compatExt spid="_x0000_s162905"/>
                </a:ext>
                <a:ext uri="{FF2B5EF4-FFF2-40B4-BE49-F238E27FC236}">
                  <a16:creationId xmlns:a16="http://schemas.microsoft.com/office/drawing/2014/main" id="{00000000-0008-0000-0800-000059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11</xdr:row>
          <xdr:rowOff>85725</xdr:rowOff>
        </xdr:from>
        <xdr:to>
          <xdr:col>10</xdr:col>
          <xdr:colOff>523875</xdr:colOff>
          <xdr:row>13</xdr:row>
          <xdr:rowOff>28575</xdr:rowOff>
        </xdr:to>
        <xdr:sp macro="" textlink="">
          <xdr:nvSpPr>
            <xdr:cNvPr id="162906" name="Check Box 90" hidden="1">
              <a:extLst>
                <a:ext uri="{63B3BB69-23CF-44E3-9099-C40C66FF867C}">
                  <a14:compatExt spid="_x0000_s162906"/>
                </a:ext>
                <a:ext uri="{FF2B5EF4-FFF2-40B4-BE49-F238E27FC236}">
                  <a16:creationId xmlns:a16="http://schemas.microsoft.com/office/drawing/2014/main" id="{00000000-0008-0000-0800-00005A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2</xdr:row>
          <xdr:rowOff>0</xdr:rowOff>
        </xdr:from>
        <xdr:to>
          <xdr:col>5</xdr:col>
          <xdr:colOff>400050</xdr:colOff>
          <xdr:row>4</xdr:row>
          <xdr:rowOff>47625</xdr:rowOff>
        </xdr:to>
        <xdr:sp macro="" textlink="">
          <xdr:nvSpPr>
            <xdr:cNvPr id="162907" name="Check Box 1" hidden="1">
              <a:extLst>
                <a:ext uri="{63B3BB69-23CF-44E3-9099-C40C66FF867C}">
                  <a14:compatExt spid="_x0000_s162907"/>
                </a:ext>
                <a:ext uri="{FF2B5EF4-FFF2-40B4-BE49-F238E27FC236}">
                  <a16:creationId xmlns:a16="http://schemas.microsoft.com/office/drawing/2014/main" id="{00000000-0008-0000-0800-00005B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2</xdr:row>
          <xdr:rowOff>0</xdr:rowOff>
        </xdr:from>
        <xdr:to>
          <xdr:col>8</xdr:col>
          <xdr:colOff>400050</xdr:colOff>
          <xdr:row>3</xdr:row>
          <xdr:rowOff>114300</xdr:rowOff>
        </xdr:to>
        <xdr:sp macro="" textlink="">
          <xdr:nvSpPr>
            <xdr:cNvPr id="162908" name="Check Box 2" hidden="1">
              <a:extLst>
                <a:ext uri="{63B3BB69-23CF-44E3-9099-C40C66FF867C}">
                  <a14:compatExt spid="_x0000_s162908"/>
                </a:ext>
                <a:ext uri="{FF2B5EF4-FFF2-40B4-BE49-F238E27FC236}">
                  <a16:creationId xmlns:a16="http://schemas.microsoft.com/office/drawing/2014/main" id="{00000000-0008-0000-0800-00005C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2</xdr:row>
          <xdr:rowOff>0</xdr:rowOff>
        </xdr:from>
        <xdr:to>
          <xdr:col>5</xdr:col>
          <xdr:colOff>400050</xdr:colOff>
          <xdr:row>3</xdr:row>
          <xdr:rowOff>142875</xdr:rowOff>
        </xdr:to>
        <xdr:sp macro="" textlink="">
          <xdr:nvSpPr>
            <xdr:cNvPr id="162909" name="Check Box 1" hidden="1">
              <a:extLst>
                <a:ext uri="{63B3BB69-23CF-44E3-9099-C40C66FF867C}">
                  <a14:compatExt spid="_x0000_s162909"/>
                </a:ext>
                <a:ext uri="{FF2B5EF4-FFF2-40B4-BE49-F238E27FC236}">
                  <a16:creationId xmlns:a16="http://schemas.microsoft.com/office/drawing/2014/main" id="{00000000-0008-0000-0800-00005D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2</xdr:row>
          <xdr:rowOff>0</xdr:rowOff>
        </xdr:from>
        <xdr:to>
          <xdr:col>8</xdr:col>
          <xdr:colOff>400050</xdr:colOff>
          <xdr:row>3</xdr:row>
          <xdr:rowOff>114300</xdr:rowOff>
        </xdr:to>
        <xdr:sp macro="" textlink="">
          <xdr:nvSpPr>
            <xdr:cNvPr id="162910" name="Check Box 2" hidden="1">
              <a:extLst>
                <a:ext uri="{63B3BB69-23CF-44E3-9099-C40C66FF867C}">
                  <a14:compatExt spid="_x0000_s162910"/>
                </a:ext>
                <a:ext uri="{FF2B5EF4-FFF2-40B4-BE49-F238E27FC236}">
                  <a16:creationId xmlns:a16="http://schemas.microsoft.com/office/drawing/2014/main" id="{00000000-0008-0000-0800-00005E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2</xdr:row>
          <xdr:rowOff>0</xdr:rowOff>
        </xdr:from>
        <xdr:to>
          <xdr:col>5</xdr:col>
          <xdr:colOff>400050</xdr:colOff>
          <xdr:row>3</xdr:row>
          <xdr:rowOff>142875</xdr:rowOff>
        </xdr:to>
        <xdr:sp macro="" textlink="">
          <xdr:nvSpPr>
            <xdr:cNvPr id="162911" name="Check Box 95" hidden="1">
              <a:extLst>
                <a:ext uri="{63B3BB69-23CF-44E3-9099-C40C66FF867C}">
                  <a14:compatExt spid="_x0000_s162911"/>
                </a:ext>
                <a:ext uri="{FF2B5EF4-FFF2-40B4-BE49-F238E27FC236}">
                  <a16:creationId xmlns:a16="http://schemas.microsoft.com/office/drawing/2014/main" id="{00000000-0008-0000-0800-00005F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2</xdr:row>
          <xdr:rowOff>0</xdr:rowOff>
        </xdr:from>
        <xdr:to>
          <xdr:col>8</xdr:col>
          <xdr:colOff>400050</xdr:colOff>
          <xdr:row>3</xdr:row>
          <xdr:rowOff>114300</xdr:rowOff>
        </xdr:to>
        <xdr:sp macro="" textlink="">
          <xdr:nvSpPr>
            <xdr:cNvPr id="162912" name="Check Box 96" hidden="1">
              <a:extLst>
                <a:ext uri="{63B3BB69-23CF-44E3-9099-C40C66FF867C}">
                  <a14:compatExt spid="_x0000_s162912"/>
                </a:ext>
                <a:ext uri="{FF2B5EF4-FFF2-40B4-BE49-F238E27FC236}">
                  <a16:creationId xmlns:a16="http://schemas.microsoft.com/office/drawing/2014/main" id="{00000000-0008-0000-0800-000060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2</xdr:row>
          <xdr:rowOff>0</xdr:rowOff>
        </xdr:from>
        <xdr:to>
          <xdr:col>5</xdr:col>
          <xdr:colOff>400050</xdr:colOff>
          <xdr:row>3</xdr:row>
          <xdr:rowOff>142875</xdr:rowOff>
        </xdr:to>
        <xdr:sp macro="" textlink="">
          <xdr:nvSpPr>
            <xdr:cNvPr id="162913" name="Check Box 1" hidden="1">
              <a:extLst>
                <a:ext uri="{63B3BB69-23CF-44E3-9099-C40C66FF867C}">
                  <a14:compatExt spid="_x0000_s162913"/>
                </a:ext>
                <a:ext uri="{FF2B5EF4-FFF2-40B4-BE49-F238E27FC236}">
                  <a16:creationId xmlns:a16="http://schemas.microsoft.com/office/drawing/2014/main" id="{00000000-0008-0000-0800-000061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2</xdr:row>
          <xdr:rowOff>0</xdr:rowOff>
        </xdr:from>
        <xdr:to>
          <xdr:col>8</xdr:col>
          <xdr:colOff>400050</xdr:colOff>
          <xdr:row>3</xdr:row>
          <xdr:rowOff>114300</xdr:rowOff>
        </xdr:to>
        <xdr:sp macro="" textlink="">
          <xdr:nvSpPr>
            <xdr:cNvPr id="162914" name="Check Box 2" hidden="1">
              <a:extLst>
                <a:ext uri="{63B3BB69-23CF-44E3-9099-C40C66FF867C}">
                  <a14:compatExt spid="_x0000_s162914"/>
                </a:ext>
                <a:ext uri="{FF2B5EF4-FFF2-40B4-BE49-F238E27FC236}">
                  <a16:creationId xmlns:a16="http://schemas.microsoft.com/office/drawing/2014/main" id="{00000000-0008-0000-0800-000062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2</xdr:row>
          <xdr:rowOff>0</xdr:rowOff>
        </xdr:from>
        <xdr:to>
          <xdr:col>5</xdr:col>
          <xdr:colOff>400050</xdr:colOff>
          <xdr:row>3</xdr:row>
          <xdr:rowOff>142875</xdr:rowOff>
        </xdr:to>
        <xdr:sp macro="" textlink="">
          <xdr:nvSpPr>
            <xdr:cNvPr id="162915" name="Check Box 99" hidden="1">
              <a:extLst>
                <a:ext uri="{63B3BB69-23CF-44E3-9099-C40C66FF867C}">
                  <a14:compatExt spid="_x0000_s162915"/>
                </a:ext>
                <a:ext uri="{FF2B5EF4-FFF2-40B4-BE49-F238E27FC236}">
                  <a16:creationId xmlns:a16="http://schemas.microsoft.com/office/drawing/2014/main" id="{00000000-0008-0000-0800-000063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2</xdr:row>
          <xdr:rowOff>0</xdr:rowOff>
        </xdr:from>
        <xdr:to>
          <xdr:col>8</xdr:col>
          <xdr:colOff>400050</xdr:colOff>
          <xdr:row>3</xdr:row>
          <xdr:rowOff>114300</xdr:rowOff>
        </xdr:to>
        <xdr:sp macro="" textlink="">
          <xdr:nvSpPr>
            <xdr:cNvPr id="162916" name="Check Box 100" hidden="1">
              <a:extLst>
                <a:ext uri="{63B3BB69-23CF-44E3-9099-C40C66FF867C}">
                  <a14:compatExt spid="_x0000_s162916"/>
                </a:ext>
                <a:ext uri="{FF2B5EF4-FFF2-40B4-BE49-F238E27FC236}">
                  <a16:creationId xmlns:a16="http://schemas.microsoft.com/office/drawing/2014/main" id="{00000000-0008-0000-0800-0000647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95250</xdr:rowOff>
        </xdr:to>
        <xdr:sp macro="" textlink="">
          <xdr:nvSpPr>
            <xdr:cNvPr id="155649" name="Check Box 1" hidden="1">
              <a:extLst>
                <a:ext uri="{63B3BB69-23CF-44E3-9099-C40C66FF867C}">
                  <a14:compatExt spid="_x0000_s155649"/>
                </a:ext>
                <a:ext uri="{FF2B5EF4-FFF2-40B4-BE49-F238E27FC236}">
                  <a16:creationId xmlns:a16="http://schemas.microsoft.com/office/drawing/2014/main" id="{00000000-0008-0000-0900-000001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55650" name="Check Box 2" hidden="1">
              <a:extLst>
                <a:ext uri="{63B3BB69-23CF-44E3-9099-C40C66FF867C}">
                  <a14:compatExt spid="_x0000_s155650"/>
                </a:ext>
                <a:ext uri="{FF2B5EF4-FFF2-40B4-BE49-F238E27FC236}">
                  <a16:creationId xmlns:a16="http://schemas.microsoft.com/office/drawing/2014/main" id="{00000000-0008-0000-0900-000002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55651" name="Check Box 3" hidden="1">
              <a:extLst>
                <a:ext uri="{63B3BB69-23CF-44E3-9099-C40C66FF867C}">
                  <a14:compatExt spid="_x0000_s155651"/>
                </a:ext>
                <a:ext uri="{FF2B5EF4-FFF2-40B4-BE49-F238E27FC236}">
                  <a16:creationId xmlns:a16="http://schemas.microsoft.com/office/drawing/2014/main" id="{00000000-0008-0000-0900-000003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55652" name="Check Box 4" hidden="1">
              <a:extLst>
                <a:ext uri="{63B3BB69-23CF-44E3-9099-C40C66FF867C}">
                  <a14:compatExt spid="_x0000_s155652"/>
                </a:ext>
                <a:ext uri="{FF2B5EF4-FFF2-40B4-BE49-F238E27FC236}">
                  <a16:creationId xmlns:a16="http://schemas.microsoft.com/office/drawing/2014/main" id="{00000000-0008-0000-0900-000004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55653" name="Check Box 5" hidden="1">
              <a:extLst>
                <a:ext uri="{63B3BB69-23CF-44E3-9099-C40C66FF867C}">
                  <a14:compatExt spid="_x0000_s155653"/>
                </a:ext>
                <a:ext uri="{FF2B5EF4-FFF2-40B4-BE49-F238E27FC236}">
                  <a16:creationId xmlns:a16="http://schemas.microsoft.com/office/drawing/2014/main" id="{00000000-0008-0000-0900-000005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55654" name="Check Box 6" hidden="1">
              <a:extLst>
                <a:ext uri="{63B3BB69-23CF-44E3-9099-C40C66FF867C}">
                  <a14:compatExt spid="_x0000_s155654"/>
                </a:ext>
                <a:ext uri="{FF2B5EF4-FFF2-40B4-BE49-F238E27FC236}">
                  <a16:creationId xmlns:a16="http://schemas.microsoft.com/office/drawing/2014/main" id="{00000000-0008-0000-0900-000006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55655" name="Check Box 7" hidden="1">
              <a:extLst>
                <a:ext uri="{63B3BB69-23CF-44E3-9099-C40C66FF867C}">
                  <a14:compatExt spid="_x0000_s155655"/>
                </a:ext>
                <a:ext uri="{FF2B5EF4-FFF2-40B4-BE49-F238E27FC236}">
                  <a16:creationId xmlns:a16="http://schemas.microsoft.com/office/drawing/2014/main" id="{00000000-0008-0000-0900-000007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55656" name="Check Box 8" hidden="1">
              <a:extLst>
                <a:ext uri="{63B3BB69-23CF-44E3-9099-C40C66FF867C}">
                  <a14:compatExt spid="_x0000_s155656"/>
                </a:ext>
                <a:ext uri="{FF2B5EF4-FFF2-40B4-BE49-F238E27FC236}">
                  <a16:creationId xmlns:a16="http://schemas.microsoft.com/office/drawing/2014/main" id="{00000000-0008-0000-0900-000008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55657" name="Check Box 9" hidden="1">
              <a:extLst>
                <a:ext uri="{63B3BB69-23CF-44E3-9099-C40C66FF867C}">
                  <a14:compatExt spid="_x0000_s155657"/>
                </a:ext>
                <a:ext uri="{FF2B5EF4-FFF2-40B4-BE49-F238E27FC236}">
                  <a16:creationId xmlns:a16="http://schemas.microsoft.com/office/drawing/2014/main" id="{00000000-0008-0000-0900-000009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55658" name="Check Box 10" hidden="1">
              <a:extLst>
                <a:ext uri="{63B3BB69-23CF-44E3-9099-C40C66FF867C}">
                  <a14:compatExt spid="_x0000_s155658"/>
                </a:ext>
                <a:ext uri="{FF2B5EF4-FFF2-40B4-BE49-F238E27FC236}">
                  <a16:creationId xmlns:a16="http://schemas.microsoft.com/office/drawing/2014/main" id="{00000000-0008-0000-0900-00000A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95250</xdr:rowOff>
        </xdr:to>
        <xdr:sp macro="" textlink="">
          <xdr:nvSpPr>
            <xdr:cNvPr id="155659" name="Check Box 11" hidden="1">
              <a:extLst>
                <a:ext uri="{63B3BB69-23CF-44E3-9099-C40C66FF867C}">
                  <a14:compatExt spid="_x0000_s155659"/>
                </a:ext>
                <a:ext uri="{FF2B5EF4-FFF2-40B4-BE49-F238E27FC236}">
                  <a16:creationId xmlns:a16="http://schemas.microsoft.com/office/drawing/2014/main" id="{00000000-0008-0000-0900-00000B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55660" name="Check Box 12" hidden="1">
              <a:extLst>
                <a:ext uri="{63B3BB69-23CF-44E3-9099-C40C66FF867C}">
                  <a14:compatExt spid="_x0000_s155660"/>
                </a:ext>
                <a:ext uri="{FF2B5EF4-FFF2-40B4-BE49-F238E27FC236}">
                  <a16:creationId xmlns:a16="http://schemas.microsoft.com/office/drawing/2014/main" id="{00000000-0008-0000-0900-00000C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55661" name="Check Box 13" hidden="1">
              <a:extLst>
                <a:ext uri="{63B3BB69-23CF-44E3-9099-C40C66FF867C}">
                  <a14:compatExt spid="_x0000_s155661"/>
                </a:ext>
                <a:ext uri="{FF2B5EF4-FFF2-40B4-BE49-F238E27FC236}">
                  <a16:creationId xmlns:a16="http://schemas.microsoft.com/office/drawing/2014/main" id="{00000000-0008-0000-0900-00000D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55662" name="Check Box 14" hidden="1">
              <a:extLst>
                <a:ext uri="{63B3BB69-23CF-44E3-9099-C40C66FF867C}">
                  <a14:compatExt spid="_x0000_s155662"/>
                </a:ext>
                <a:ext uri="{FF2B5EF4-FFF2-40B4-BE49-F238E27FC236}">
                  <a16:creationId xmlns:a16="http://schemas.microsoft.com/office/drawing/2014/main" id="{00000000-0008-0000-0900-00000E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55663" name="Check Box 15" hidden="1">
              <a:extLst>
                <a:ext uri="{63B3BB69-23CF-44E3-9099-C40C66FF867C}">
                  <a14:compatExt spid="_x0000_s155663"/>
                </a:ext>
                <a:ext uri="{FF2B5EF4-FFF2-40B4-BE49-F238E27FC236}">
                  <a16:creationId xmlns:a16="http://schemas.microsoft.com/office/drawing/2014/main" id="{00000000-0008-0000-0900-00000F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55664" name="Check Box 16" hidden="1">
              <a:extLst>
                <a:ext uri="{63B3BB69-23CF-44E3-9099-C40C66FF867C}">
                  <a14:compatExt spid="_x0000_s155664"/>
                </a:ext>
                <a:ext uri="{FF2B5EF4-FFF2-40B4-BE49-F238E27FC236}">
                  <a16:creationId xmlns:a16="http://schemas.microsoft.com/office/drawing/2014/main" id="{00000000-0008-0000-0900-000010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55665" name="Check Box 17" hidden="1">
              <a:extLst>
                <a:ext uri="{63B3BB69-23CF-44E3-9099-C40C66FF867C}">
                  <a14:compatExt spid="_x0000_s155665"/>
                </a:ext>
                <a:ext uri="{FF2B5EF4-FFF2-40B4-BE49-F238E27FC236}">
                  <a16:creationId xmlns:a16="http://schemas.microsoft.com/office/drawing/2014/main" id="{00000000-0008-0000-0900-000011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55666" name="Check Box 18" hidden="1">
              <a:extLst>
                <a:ext uri="{63B3BB69-23CF-44E3-9099-C40C66FF867C}">
                  <a14:compatExt spid="_x0000_s155666"/>
                </a:ext>
                <a:ext uri="{FF2B5EF4-FFF2-40B4-BE49-F238E27FC236}">
                  <a16:creationId xmlns:a16="http://schemas.microsoft.com/office/drawing/2014/main" id="{00000000-0008-0000-0900-000012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55667" name="Check Box 19" hidden="1">
              <a:extLst>
                <a:ext uri="{63B3BB69-23CF-44E3-9099-C40C66FF867C}">
                  <a14:compatExt spid="_x0000_s155667"/>
                </a:ext>
                <a:ext uri="{FF2B5EF4-FFF2-40B4-BE49-F238E27FC236}">
                  <a16:creationId xmlns:a16="http://schemas.microsoft.com/office/drawing/2014/main" id="{00000000-0008-0000-0900-000013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55668" name="Check Box 20" hidden="1">
              <a:extLst>
                <a:ext uri="{63B3BB69-23CF-44E3-9099-C40C66FF867C}">
                  <a14:compatExt spid="_x0000_s155668"/>
                </a:ext>
                <a:ext uri="{FF2B5EF4-FFF2-40B4-BE49-F238E27FC236}">
                  <a16:creationId xmlns:a16="http://schemas.microsoft.com/office/drawing/2014/main" id="{00000000-0008-0000-0900-000014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95250</xdr:rowOff>
        </xdr:to>
        <xdr:sp macro="" textlink="">
          <xdr:nvSpPr>
            <xdr:cNvPr id="155669" name="Check Box 21" hidden="1">
              <a:extLst>
                <a:ext uri="{63B3BB69-23CF-44E3-9099-C40C66FF867C}">
                  <a14:compatExt spid="_x0000_s155669"/>
                </a:ext>
                <a:ext uri="{FF2B5EF4-FFF2-40B4-BE49-F238E27FC236}">
                  <a16:creationId xmlns:a16="http://schemas.microsoft.com/office/drawing/2014/main" id="{00000000-0008-0000-0900-000015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55670" name="Check Box 22" hidden="1">
              <a:extLst>
                <a:ext uri="{63B3BB69-23CF-44E3-9099-C40C66FF867C}">
                  <a14:compatExt spid="_x0000_s155670"/>
                </a:ext>
                <a:ext uri="{FF2B5EF4-FFF2-40B4-BE49-F238E27FC236}">
                  <a16:creationId xmlns:a16="http://schemas.microsoft.com/office/drawing/2014/main" id="{00000000-0008-0000-0900-000016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55671" name="Check Box 23" hidden="1">
              <a:extLst>
                <a:ext uri="{63B3BB69-23CF-44E3-9099-C40C66FF867C}">
                  <a14:compatExt spid="_x0000_s155671"/>
                </a:ext>
                <a:ext uri="{FF2B5EF4-FFF2-40B4-BE49-F238E27FC236}">
                  <a16:creationId xmlns:a16="http://schemas.microsoft.com/office/drawing/2014/main" id="{00000000-0008-0000-0900-000017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55672" name="Check Box 24" hidden="1">
              <a:extLst>
                <a:ext uri="{63B3BB69-23CF-44E3-9099-C40C66FF867C}">
                  <a14:compatExt spid="_x0000_s155672"/>
                </a:ext>
                <a:ext uri="{FF2B5EF4-FFF2-40B4-BE49-F238E27FC236}">
                  <a16:creationId xmlns:a16="http://schemas.microsoft.com/office/drawing/2014/main" id="{00000000-0008-0000-0900-000018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55673" name="Check Box 25" hidden="1">
              <a:extLst>
                <a:ext uri="{63B3BB69-23CF-44E3-9099-C40C66FF867C}">
                  <a14:compatExt spid="_x0000_s155673"/>
                </a:ext>
                <a:ext uri="{FF2B5EF4-FFF2-40B4-BE49-F238E27FC236}">
                  <a16:creationId xmlns:a16="http://schemas.microsoft.com/office/drawing/2014/main" id="{00000000-0008-0000-0900-000019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55674" name="Check Box 26" hidden="1">
              <a:extLst>
                <a:ext uri="{63B3BB69-23CF-44E3-9099-C40C66FF867C}">
                  <a14:compatExt spid="_x0000_s155674"/>
                </a:ext>
                <a:ext uri="{FF2B5EF4-FFF2-40B4-BE49-F238E27FC236}">
                  <a16:creationId xmlns:a16="http://schemas.microsoft.com/office/drawing/2014/main" id="{00000000-0008-0000-0900-00001A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55675" name="Check Box 27" hidden="1">
              <a:extLst>
                <a:ext uri="{63B3BB69-23CF-44E3-9099-C40C66FF867C}">
                  <a14:compatExt spid="_x0000_s155675"/>
                </a:ext>
                <a:ext uri="{FF2B5EF4-FFF2-40B4-BE49-F238E27FC236}">
                  <a16:creationId xmlns:a16="http://schemas.microsoft.com/office/drawing/2014/main" id="{00000000-0008-0000-0900-00001B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13</xdr:row>
          <xdr:rowOff>0</xdr:rowOff>
        </xdr:from>
        <xdr:to>
          <xdr:col>8</xdr:col>
          <xdr:colOff>400050</xdr:colOff>
          <xdr:row>14</xdr:row>
          <xdr:rowOff>47625</xdr:rowOff>
        </xdr:to>
        <xdr:sp macro="" textlink="">
          <xdr:nvSpPr>
            <xdr:cNvPr id="155676" name="Check Box 28" hidden="1">
              <a:extLst>
                <a:ext uri="{63B3BB69-23CF-44E3-9099-C40C66FF867C}">
                  <a14:compatExt spid="_x0000_s155676"/>
                </a:ext>
                <a:ext uri="{FF2B5EF4-FFF2-40B4-BE49-F238E27FC236}">
                  <a16:creationId xmlns:a16="http://schemas.microsoft.com/office/drawing/2014/main" id="{00000000-0008-0000-0900-00001C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55677" name="Check Box 29" hidden="1">
              <a:extLst>
                <a:ext uri="{63B3BB69-23CF-44E3-9099-C40C66FF867C}">
                  <a14:compatExt spid="_x0000_s155677"/>
                </a:ext>
                <a:ext uri="{FF2B5EF4-FFF2-40B4-BE49-F238E27FC236}">
                  <a16:creationId xmlns:a16="http://schemas.microsoft.com/office/drawing/2014/main" id="{00000000-0008-0000-0900-00001D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95250</xdr:rowOff>
        </xdr:to>
        <xdr:sp macro="" textlink="">
          <xdr:nvSpPr>
            <xdr:cNvPr id="155679" name="Check Box 31" hidden="1">
              <a:extLst>
                <a:ext uri="{63B3BB69-23CF-44E3-9099-C40C66FF867C}">
                  <a14:compatExt spid="_x0000_s155679"/>
                </a:ext>
                <a:ext uri="{FF2B5EF4-FFF2-40B4-BE49-F238E27FC236}">
                  <a16:creationId xmlns:a16="http://schemas.microsoft.com/office/drawing/2014/main" id="{00000000-0008-0000-0900-00001F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55681" name="Check Box 33" hidden="1">
              <a:extLst>
                <a:ext uri="{63B3BB69-23CF-44E3-9099-C40C66FF867C}">
                  <a14:compatExt spid="_x0000_s155681"/>
                </a:ext>
                <a:ext uri="{FF2B5EF4-FFF2-40B4-BE49-F238E27FC236}">
                  <a16:creationId xmlns:a16="http://schemas.microsoft.com/office/drawing/2014/main" id="{00000000-0008-0000-0900-000021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55683" name="Check Box 35" hidden="1">
              <a:extLst>
                <a:ext uri="{63B3BB69-23CF-44E3-9099-C40C66FF867C}">
                  <a14:compatExt spid="_x0000_s155683"/>
                </a:ext>
                <a:ext uri="{FF2B5EF4-FFF2-40B4-BE49-F238E27FC236}">
                  <a16:creationId xmlns:a16="http://schemas.microsoft.com/office/drawing/2014/main" id="{00000000-0008-0000-0900-000023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55685" name="Check Box 37" hidden="1">
              <a:extLst>
                <a:ext uri="{63B3BB69-23CF-44E3-9099-C40C66FF867C}">
                  <a14:compatExt spid="_x0000_s155685"/>
                </a:ext>
                <a:ext uri="{FF2B5EF4-FFF2-40B4-BE49-F238E27FC236}">
                  <a16:creationId xmlns:a16="http://schemas.microsoft.com/office/drawing/2014/main" id="{00000000-0008-0000-0900-000025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13</xdr:row>
          <xdr:rowOff>0</xdr:rowOff>
        </xdr:from>
        <xdr:to>
          <xdr:col>5</xdr:col>
          <xdr:colOff>400050</xdr:colOff>
          <xdr:row>14</xdr:row>
          <xdr:rowOff>76200</xdr:rowOff>
        </xdr:to>
        <xdr:sp macro="" textlink="">
          <xdr:nvSpPr>
            <xdr:cNvPr id="155687" name="Check Box 39" hidden="1">
              <a:extLst>
                <a:ext uri="{63B3BB69-23CF-44E3-9099-C40C66FF867C}">
                  <a14:compatExt spid="_x0000_s155687"/>
                </a:ext>
                <a:ext uri="{FF2B5EF4-FFF2-40B4-BE49-F238E27FC236}">
                  <a16:creationId xmlns:a16="http://schemas.microsoft.com/office/drawing/2014/main" id="{00000000-0008-0000-0900-000027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2</xdr:row>
          <xdr:rowOff>0</xdr:rowOff>
        </xdr:from>
        <xdr:to>
          <xdr:col>5</xdr:col>
          <xdr:colOff>400050</xdr:colOff>
          <xdr:row>4</xdr:row>
          <xdr:rowOff>142875</xdr:rowOff>
        </xdr:to>
        <xdr:sp macro="" textlink="">
          <xdr:nvSpPr>
            <xdr:cNvPr id="155690" name="Check Box 1" hidden="1">
              <a:extLst>
                <a:ext uri="{63B3BB69-23CF-44E3-9099-C40C66FF867C}">
                  <a14:compatExt spid="_x0000_s155690"/>
                </a:ext>
                <a:ext uri="{FF2B5EF4-FFF2-40B4-BE49-F238E27FC236}">
                  <a16:creationId xmlns:a16="http://schemas.microsoft.com/office/drawing/2014/main" id="{00000000-0008-0000-0900-00002A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2</xdr:row>
          <xdr:rowOff>0</xdr:rowOff>
        </xdr:from>
        <xdr:to>
          <xdr:col>8</xdr:col>
          <xdr:colOff>400050</xdr:colOff>
          <xdr:row>3</xdr:row>
          <xdr:rowOff>114300</xdr:rowOff>
        </xdr:to>
        <xdr:sp macro="" textlink="">
          <xdr:nvSpPr>
            <xdr:cNvPr id="155691" name="Check Box 2" hidden="1">
              <a:extLst>
                <a:ext uri="{63B3BB69-23CF-44E3-9099-C40C66FF867C}">
                  <a14:compatExt spid="_x0000_s155691"/>
                </a:ext>
                <a:ext uri="{FF2B5EF4-FFF2-40B4-BE49-F238E27FC236}">
                  <a16:creationId xmlns:a16="http://schemas.microsoft.com/office/drawing/2014/main" id="{00000000-0008-0000-0900-00002B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2</xdr:row>
          <xdr:rowOff>0</xdr:rowOff>
        </xdr:from>
        <xdr:to>
          <xdr:col>5</xdr:col>
          <xdr:colOff>400050</xdr:colOff>
          <xdr:row>3</xdr:row>
          <xdr:rowOff>142875</xdr:rowOff>
        </xdr:to>
        <xdr:sp macro="" textlink="">
          <xdr:nvSpPr>
            <xdr:cNvPr id="155692" name="Check Box 1" hidden="1">
              <a:extLst>
                <a:ext uri="{63B3BB69-23CF-44E3-9099-C40C66FF867C}">
                  <a14:compatExt spid="_x0000_s155692"/>
                </a:ext>
                <a:ext uri="{FF2B5EF4-FFF2-40B4-BE49-F238E27FC236}">
                  <a16:creationId xmlns:a16="http://schemas.microsoft.com/office/drawing/2014/main" id="{00000000-0008-0000-0900-00002C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2</xdr:row>
          <xdr:rowOff>0</xdr:rowOff>
        </xdr:from>
        <xdr:to>
          <xdr:col>8</xdr:col>
          <xdr:colOff>400050</xdr:colOff>
          <xdr:row>3</xdr:row>
          <xdr:rowOff>114300</xdr:rowOff>
        </xdr:to>
        <xdr:sp macro="" textlink="">
          <xdr:nvSpPr>
            <xdr:cNvPr id="155693" name="Check Box 2" hidden="1">
              <a:extLst>
                <a:ext uri="{63B3BB69-23CF-44E3-9099-C40C66FF867C}">
                  <a14:compatExt spid="_x0000_s155693"/>
                </a:ext>
                <a:ext uri="{FF2B5EF4-FFF2-40B4-BE49-F238E27FC236}">
                  <a16:creationId xmlns:a16="http://schemas.microsoft.com/office/drawing/2014/main" id="{00000000-0008-0000-0900-00002D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2</xdr:row>
          <xdr:rowOff>0</xdr:rowOff>
        </xdr:from>
        <xdr:to>
          <xdr:col>5</xdr:col>
          <xdr:colOff>400050</xdr:colOff>
          <xdr:row>3</xdr:row>
          <xdr:rowOff>142875</xdr:rowOff>
        </xdr:to>
        <xdr:sp macro="" textlink="">
          <xdr:nvSpPr>
            <xdr:cNvPr id="155694" name="Check Box 46" hidden="1">
              <a:extLst>
                <a:ext uri="{63B3BB69-23CF-44E3-9099-C40C66FF867C}">
                  <a14:compatExt spid="_x0000_s155694"/>
                </a:ext>
                <a:ext uri="{FF2B5EF4-FFF2-40B4-BE49-F238E27FC236}">
                  <a16:creationId xmlns:a16="http://schemas.microsoft.com/office/drawing/2014/main" id="{00000000-0008-0000-0900-00002E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2</xdr:row>
          <xdr:rowOff>0</xdr:rowOff>
        </xdr:from>
        <xdr:to>
          <xdr:col>8</xdr:col>
          <xdr:colOff>400050</xdr:colOff>
          <xdr:row>3</xdr:row>
          <xdr:rowOff>114300</xdr:rowOff>
        </xdr:to>
        <xdr:sp macro="" textlink="">
          <xdr:nvSpPr>
            <xdr:cNvPr id="155695" name="Check Box 47" hidden="1">
              <a:extLst>
                <a:ext uri="{63B3BB69-23CF-44E3-9099-C40C66FF867C}">
                  <a14:compatExt spid="_x0000_s155695"/>
                </a:ext>
                <a:ext uri="{FF2B5EF4-FFF2-40B4-BE49-F238E27FC236}">
                  <a16:creationId xmlns:a16="http://schemas.microsoft.com/office/drawing/2014/main" id="{00000000-0008-0000-0900-00002F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2</xdr:row>
          <xdr:rowOff>0</xdr:rowOff>
        </xdr:from>
        <xdr:to>
          <xdr:col>5</xdr:col>
          <xdr:colOff>400050</xdr:colOff>
          <xdr:row>3</xdr:row>
          <xdr:rowOff>142875</xdr:rowOff>
        </xdr:to>
        <xdr:sp macro="" textlink="">
          <xdr:nvSpPr>
            <xdr:cNvPr id="155696" name="Check Box 1" hidden="1">
              <a:extLst>
                <a:ext uri="{63B3BB69-23CF-44E3-9099-C40C66FF867C}">
                  <a14:compatExt spid="_x0000_s155696"/>
                </a:ext>
                <a:ext uri="{FF2B5EF4-FFF2-40B4-BE49-F238E27FC236}">
                  <a16:creationId xmlns:a16="http://schemas.microsoft.com/office/drawing/2014/main" id="{00000000-0008-0000-0900-000030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2</xdr:row>
          <xdr:rowOff>0</xdr:rowOff>
        </xdr:from>
        <xdr:to>
          <xdr:col>8</xdr:col>
          <xdr:colOff>400050</xdr:colOff>
          <xdr:row>3</xdr:row>
          <xdr:rowOff>114300</xdr:rowOff>
        </xdr:to>
        <xdr:sp macro="" textlink="">
          <xdr:nvSpPr>
            <xdr:cNvPr id="155697" name="Check Box 2" hidden="1">
              <a:extLst>
                <a:ext uri="{63B3BB69-23CF-44E3-9099-C40C66FF867C}">
                  <a14:compatExt spid="_x0000_s155697"/>
                </a:ext>
                <a:ext uri="{FF2B5EF4-FFF2-40B4-BE49-F238E27FC236}">
                  <a16:creationId xmlns:a16="http://schemas.microsoft.com/office/drawing/2014/main" id="{00000000-0008-0000-0900-000031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2</xdr:row>
          <xdr:rowOff>0</xdr:rowOff>
        </xdr:from>
        <xdr:to>
          <xdr:col>5</xdr:col>
          <xdr:colOff>400050</xdr:colOff>
          <xdr:row>3</xdr:row>
          <xdr:rowOff>142875</xdr:rowOff>
        </xdr:to>
        <xdr:sp macro="" textlink="">
          <xdr:nvSpPr>
            <xdr:cNvPr id="155698" name="Check Box 50" hidden="1">
              <a:extLst>
                <a:ext uri="{63B3BB69-23CF-44E3-9099-C40C66FF867C}">
                  <a14:compatExt spid="_x0000_s155698"/>
                </a:ext>
                <a:ext uri="{FF2B5EF4-FFF2-40B4-BE49-F238E27FC236}">
                  <a16:creationId xmlns:a16="http://schemas.microsoft.com/office/drawing/2014/main" id="{00000000-0008-0000-0900-000032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2</xdr:row>
          <xdr:rowOff>0</xdr:rowOff>
        </xdr:from>
        <xdr:to>
          <xdr:col>8</xdr:col>
          <xdr:colOff>400050</xdr:colOff>
          <xdr:row>3</xdr:row>
          <xdr:rowOff>114300</xdr:rowOff>
        </xdr:to>
        <xdr:sp macro="" textlink="">
          <xdr:nvSpPr>
            <xdr:cNvPr id="155699" name="Check Box 51" hidden="1">
              <a:extLst>
                <a:ext uri="{63B3BB69-23CF-44E3-9099-C40C66FF867C}">
                  <a14:compatExt spid="_x0000_s155699"/>
                </a:ext>
                <a:ext uri="{FF2B5EF4-FFF2-40B4-BE49-F238E27FC236}">
                  <a16:creationId xmlns:a16="http://schemas.microsoft.com/office/drawing/2014/main" id="{00000000-0008-0000-0900-000033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95250</xdr:colOff>
          <xdr:row>2</xdr:row>
          <xdr:rowOff>47625</xdr:rowOff>
        </xdr:from>
        <xdr:to>
          <xdr:col>5</xdr:col>
          <xdr:colOff>400050</xdr:colOff>
          <xdr:row>4</xdr:row>
          <xdr:rowOff>47625</xdr:rowOff>
        </xdr:to>
        <xdr:sp macro="" textlink="">
          <xdr:nvSpPr>
            <xdr:cNvPr id="70657" name="Check Box 1" hidden="1">
              <a:extLst>
                <a:ext uri="{63B3BB69-23CF-44E3-9099-C40C66FF867C}">
                  <a14:compatExt spid="_x0000_s70657"/>
                </a:ext>
                <a:ext uri="{FF2B5EF4-FFF2-40B4-BE49-F238E27FC236}">
                  <a16:creationId xmlns:a16="http://schemas.microsoft.com/office/drawing/2014/main" id="{00000000-0008-0000-0A00-000001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2</xdr:row>
          <xdr:rowOff>66675</xdr:rowOff>
        </xdr:from>
        <xdr:to>
          <xdr:col>8</xdr:col>
          <xdr:colOff>400050</xdr:colOff>
          <xdr:row>4</xdr:row>
          <xdr:rowOff>19050</xdr:rowOff>
        </xdr:to>
        <xdr:sp macro="" textlink="">
          <xdr:nvSpPr>
            <xdr:cNvPr id="70658" name="Check Box 2" hidden="1">
              <a:extLst>
                <a:ext uri="{63B3BB69-23CF-44E3-9099-C40C66FF867C}">
                  <a14:compatExt spid="_x0000_s70658"/>
                </a:ext>
                <a:ext uri="{FF2B5EF4-FFF2-40B4-BE49-F238E27FC236}">
                  <a16:creationId xmlns:a16="http://schemas.microsoft.com/office/drawing/2014/main" id="{00000000-0008-0000-0A00-000002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CIDTEC\Downloads\Faep\FINALIZADOS\PAVIMENTACIONES\Pav%20YOPAL-MATEPANTANO%20-%20EL%20VENADO\Presupuesto%20Oficial%20MATEPANTANO.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RESUPUESTO%20ESTADIO%201.2%20primera%20etap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dmon\PORT&#193;TIL\MORENO%20VARGAS\LICITACIONES\HOCOL%20%20HCC0R-739-00\Limonero1presupuest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mis%20documentos\A_Movar\A_Ghk\GHK%20004-99%20Mantenimiento%20de%20Vias\Modf-GHK-004%20_001\CONSTANTES%20DE%20LICITACION.XLS"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LIQ.TRANSPORTE%20DE%20MATERIALES%20OCTUBRE%20DE%202006%20HASMER%20FINAL.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dchaves\Desktop\NARI&#209;O\CONECTIVIDAD\EL%20EMPATE%20-%20LA%20UNION%20PR%2060+240%20al%20PR%2066+090\OBRA\BASE\PRESUPUESTO%20P.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Documents%20and%20Settings\mromero\Configuraci&#243;n%20local\Archivos%20temporales%20de%20Internet\OLK77\20-02-09%20observaciones%20de%20mario%20romero\enviado%20por%20la%20territorial\Documents%20and%20Settings\Jaime%20Rojas\Mis%20documentos\Contrato\Interv\JunBarba\a%20%20aaInformaci&#243;n%20GRUPO"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Documents%20and%20Settings\Pedro%20Garcia%20Realpe\Mis%20documentos\AMV_G1_2006_TUMACO\Informes\Trimestre%20No.%201_Jul_Sept_06_Tumaco\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final%20MATRIZ%20DE%20CALIFICACION%20CONCURSO%20DE%20MERITOS%202011%20con%20revisiones.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CM-PRE-SGT-SRN-073-2009.xls"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MATRIZ%20CALIF%20TEC%20M1%20CM%20022%202011%20ROBS.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MOVAR\Licitaciones\PETROBRAS\licitacion%20de%20julio%2021%20de%2019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ZXPREPLIEGOS%20PUENTE%20ARMADA\PRESUP\ZPREPLIEGOS%20PUENTE%20ARMADA\OBRAS%20PUENTE%20ARMADA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a%20%20aaInformaci&#243;n"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chi1fin\Acta\Acta\acta03.xls" TargetMode="External"/></Relationships>
</file>

<file path=xl/externalLinks/_rels/externalLink23.xml.rels><?xml version="1.0" encoding="UTF-8" standalone="yes"?>
<Relationships xmlns="http://schemas.openxmlformats.org/package/2006/relationships"><Relationship Id="rId1" Type="http://schemas.microsoft.com/office/2006/relationships/xlExternalLinkPath/xlPathMissing" Target="Cantiades_Zonas_Inestables_Jul_9-08.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28.xml.rels><?xml version="1.0" encoding="UTF-8" standalone="yes"?>
<Relationships xmlns="http://schemas.openxmlformats.org/package/2006/relationships"><Relationship Id="rId1" Type="http://schemas.microsoft.com/office/2006/relationships/xlExternalLinkPath/xlPathMissing" Target="CMA-SGT-SRN-004-2011-EE-M9.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Users\Administrador\Desktop\AMV03NARI&#209;O%20ACTUAL\PRESUPUESTOS\Ruta%201702\PRESENTACI&#211;N%20BOGOT&#193;_RUTA%201702_26%20MARZO%202012\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INFORME%20BIMENSUAL%20JUL-AGO-2001.xls"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Users\Prof34_Reduccion\Downloads\ANEXO%203%20SALDO%20CONTRATOS%20EJECUCION.xlsm"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Users\Astrid\Desktop\22.%20BOCHALEMA%2020junio2014\matriz%20evaluacion%20tibu%20interv.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PAVICOL\MSOFFICE\LICITAR\analisis%20del%20AIU\AIU.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C:\Users\CAMIL0\Downloads\CARTILLA%20UNT.%20GOBERNACION%202001.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Users\Luz%20Helena\Desktop\PLANTILLA.xlsm"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Familia%20Monsalvo%20Diaz\Equipo%20Anterior\Rossana\IDU%2050.19\An&#225;lisis%20de%20precios%20unitarios.xls" TargetMode="External"/></Relationships>
</file>

<file path=xl/externalLinks/_rels/externalLink42.xml.rels><?xml version="1.0" encoding="UTF-8" standalone="yes"?>
<Relationships xmlns="http://schemas.openxmlformats.org/package/2006/relationships"><Relationship Id="rId1" Type="http://schemas.microsoft.com/office/2006/relationships/xlExternalLinkPath/xlPathMissing" Target="UNITARIOS%20GENERALE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PLATO%20PALERMO.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rodrel\AppData\Local\Microsoft\Windows\Temporary%20Internet%20Files\Content.IE5\90ZIF8WU\Cantidades.xlsx" TargetMode="External"/></Relationships>
</file>

<file path=xl/externalLinks/_rels/externalLink46.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Users\JorgeF\Documents\amv%20grupo%203%20boyaca%202009\PRECIOS%20UNITARIOS\corregidos\2011\LICITACIONES%20AGOSTO%202011\apus%20boyaca%20VIA%20chiquinquira%20-%20TUNJA.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Users\CAMIL0\Downloads\MAT%20TEC%20RObs%20CM-PRE-SGT-SRN-010-2012.xls"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Presupuesto%20remoci&#243;n%20de%20derrumbes.xls"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BASEDuitama-La%20Palmera.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Users\mrojast\A%20Max\Emergencias\INFORMES\PROYECTOS%20FNC\237%20mil\CORDOBA\CAUCACIA%20-%20PLANETA%20RICA.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Ingevias%20S.A\Contrato%200526%20de%202012%20MHC\Precios%20No%20Previstos%20MHC\Viaducto%20K45\PROPUESTA%20CARARE%20PR45+200%20ULTIMO\3.PRESUPUESTO%20CARARE%20CAMBIO%20DE%20DISE&#209;O-INGENIERIA%20DE%20VIAS.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C:\PROYECTOS%20Y%20CONTRATOS\EEPlc\MARANTA\2012\FDP%20Mirto\Adicionales\APU%20Cerramiento%20en%20malla%20para%20cabezas%20contapozo%20e%20intercambiadores%20de%20calor_CF_071112.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C:\Documents%20and%20Settings\Rocio_Gaviria\Configuraci&#243;n%20local\Archivos%20temporales%20de%20Internet\OLK14D\LVIAS%20CAMPO%20RUBIALES_REAJUSTE%202006.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59.xml.rels><?xml version="1.0" encoding="UTF-8" standalone="yes"?>
<Relationships xmlns="http://schemas.openxmlformats.org/package/2006/relationships"><Relationship Id="rId1" Type="http://schemas.microsoft.com/office/2006/relationships/xlExternalLinkPath/xlPathMissing" Target="PROG-96.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Juan%20Andr&#233;s\Techo\Informe%20final\Juan%20Andr&#233;s\Aci-Sedic\Ciudad%20de%20Cali\dise&#241;o%20pozo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mapale/EST.V&#205;A%20CRITERIO%20TECNICO.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Documents%20and%20Settings\usuario\Mis%20documentos\Mis%20documentos\presupuesto.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66.xml.rels><?xml version="1.0" encoding="UTF-8" standalone="yes"?>
<Relationships xmlns="http://schemas.openxmlformats.org/package/2006/relationships"><Relationship Id="rId1" Type="http://schemas.microsoft.com/office/2006/relationships/xlExternalLinkPath/xlPathMissing" Target="MATRIZ%20DE%20CALIFICACION%20CONCURSO%20DE%20MERITOS%20ABIERTO-1.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Users\CAMIL0\Downloads\MAT%20TEC%20CM-PRE-SGT-SRN-010-2012.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70.xml.rels><?xml version="1.0" encoding="UTF-8" standalone="yes"?>
<Relationships xmlns="http://schemas.openxmlformats.org/package/2006/relationships"><Relationship Id="rId1" Type="http://schemas.microsoft.com/office/2006/relationships/xlExternalLinkPath/xlPathMissing" Target="PRECALIFICACION.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AMV%20GRUPO2-05\presupuestos\ajuste%20presupuestos\$%20PR20%20al%20PR23.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Documents%20and%20Settings\pc-30\Mis%20documentos\Downloads\DC.01-GEINF-Tramo2-0-Anexos%20(1).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C:\Users\mrojast\A%20Max\APU\APU%202011\APU%20CON%20PARTICULARES%20OPA.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MANTENIMIENTO%20RUTA%201001_MARZO%20DE%202008\Documents%20and%20Settings\Jaime%20Rojas\Mis%20documentos\Contrato\Interv\JunBarba\a%20%20aaInformaci&#243;n%20GRUPO%204\A%20MInformes%20M"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C:\Users\HP\Downloads\PRESUPESTOS_SARAVENA_500_MILLONES_2019\PRESUPUESTO%20HEXAPODOS%20PR.139+136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NDICMICROEMP"/>
      <sheetName val="MATERIALES"/>
      <sheetName val="items"/>
      <sheetName val="ACTA DE MODIFICACION  (2)"/>
      <sheetName val="#¡REF"/>
      <sheetName val="[aCCIDENTES DE 1995 - 1996.xl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otros"/>
      <sheetName val="PRESUPUESTO"/>
      <sheetName val="\a  aaInformación GRUPO 4\A MIn"/>
      <sheetName val="\a__aaInformación_GRUPO_4\A_MIn"/>
      <sheetName val="\a__aaInformación_GRUPO_4\A_MI1"/>
      <sheetName val="\a__aaInformación_GRUPO_4\A_MI2"/>
      <sheetName val="Res-Accide-10"/>
      <sheetName val="\AMV _ no borrar\PRESUPUESTOS\a"/>
      <sheetName val="\I\AMV _ no borrar\PRESUPUESTOS"/>
      <sheetName val="\G\I\AMV _ no borrar\PRESUPUEST"/>
      <sheetName val="\A\a  aaInformación GRUPO 4\A M"/>
      <sheetName val="\G\A\a  aaInformación GRUPO 4\A"/>
      <sheetName val="Lista obra"/>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sheetData sheetId="50"/>
      <sheetData sheetId="5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TORTA EST"/>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Base de Dato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Causa Posible"/>
      <sheetName val="Accidentalidad"/>
      <sheetName val="Elementos Involucrados"/>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sheetData sheetId="251"/>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ow r="2">
          <cell r="A2">
            <v>0</v>
          </cell>
        </row>
      </sheetData>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5">
          <cell r="B5" t="str">
            <v>T1</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5">
          <cell r="B5" t="str">
            <v>T1</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row r="2">
          <cell r="A2">
            <v>0</v>
          </cell>
        </row>
      </sheetData>
      <sheetData sheetId="435"/>
      <sheetData sheetId="436"/>
      <sheetData sheetId="437"/>
      <sheetData sheetId="438"/>
      <sheetData sheetId="439"/>
      <sheetData sheetId="440"/>
      <sheetData sheetId="441">
        <row r="2">
          <cell r="A2">
            <v>0</v>
          </cell>
        </row>
      </sheetData>
      <sheetData sheetId="442">
        <row r="2">
          <cell r="A2">
            <v>0</v>
          </cell>
        </row>
      </sheetData>
      <sheetData sheetId="443">
        <row r="2">
          <cell r="A2">
            <v>0</v>
          </cell>
        </row>
      </sheetData>
      <sheetData sheetId="444" refreshError="1"/>
      <sheetData sheetId="445" refreshError="1"/>
      <sheetData sheetId="446" refreshError="1"/>
      <sheetData sheetId="447">
        <row r="2">
          <cell r="A2">
            <v>0</v>
          </cell>
        </row>
      </sheetData>
      <sheetData sheetId="448" refreshError="1"/>
      <sheetData sheetId="449" refreshError="1"/>
      <sheetData sheetId="450" refreshError="1"/>
      <sheetData sheetId="45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sheetData sheetId="481" refreshError="1"/>
      <sheetData sheetId="482"/>
      <sheetData sheetId="483"/>
      <sheetData sheetId="484"/>
      <sheetData sheetId="485"/>
      <sheetData sheetId="486"/>
      <sheetData sheetId="487"/>
      <sheetData sheetId="488">
        <row r="2">
          <cell r="A2">
            <v>0</v>
          </cell>
        </row>
      </sheetData>
      <sheetData sheetId="489"/>
      <sheetData sheetId="490"/>
      <sheetData sheetId="491">
        <row r="2">
          <cell r="A2">
            <v>0</v>
          </cell>
        </row>
      </sheetData>
      <sheetData sheetId="492">
        <row r="2">
          <cell r="A2">
            <v>0</v>
          </cell>
        </row>
      </sheetData>
      <sheetData sheetId="493"/>
      <sheetData sheetId="494"/>
      <sheetData sheetId="495"/>
      <sheetData sheetId="496"/>
      <sheetData sheetId="497"/>
      <sheetData sheetId="498"/>
      <sheetData sheetId="499">
        <row r="2">
          <cell r="A2">
            <v>0</v>
          </cell>
        </row>
      </sheetData>
      <sheetData sheetId="500"/>
      <sheetData sheetId="501"/>
      <sheetData sheetId="502"/>
      <sheetData sheetId="503">
        <row r="2">
          <cell r="A2">
            <v>0</v>
          </cell>
        </row>
      </sheetData>
      <sheetData sheetId="504"/>
      <sheetData sheetId="505"/>
      <sheetData sheetId="506"/>
      <sheetData sheetId="507"/>
      <sheetData sheetId="508"/>
      <sheetData sheetId="509"/>
      <sheetData sheetId="510"/>
      <sheetData sheetId="511"/>
      <sheetData sheetId="512"/>
      <sheetData sheetId="513"/>
      <sheetData sheetId="514"/>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SOS"/>
      <sheetName val="CANTIDADES"/>
      <sheetName val="PRES OFICIAL"/>
      <sheetName val="SENCILLA terciarias"/>
      <sheetName val="TERRAPLEN"/>
      <sheetName val="Calculos"/>
      <sheetName val="BOX 2X3"/>
      <sheetName val="Canti BOX 1.5"/>
    </sheetNames>
    <sheetDataSet>
      <sheetData sheetId="0"/>
      <sheetData sheetId="1"/>
      <sheetData sheetId="2"/>
      <sheetData sheetId="3"/>
      <sheetData sheetId="4"/>
      <sheetData sheetId="5"/>
      <sheetData sheetId="6"/>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UMLET"/>
      <sheetName val="CONS"/>
      <sheetName val="MAT"/>
      <sheetName val="AIU"/>
      <sheetName val="REN"/>
      <sheetName val="PRO"/>
      <sheetName val="CARTEC"/>
      <sheetName val="CARCOM"/>
      <sheetName val="CAN"/>
      <sheetName val="BUL"/>
      <sheetName val="EXC"/>
      <sheetName val="CAR"/>
      <sheetName val="MOT"/>
      <sheetName val="VIB"/>
      <sheetName val="CARRO"/>
      <sheetName val="VOL"/>
      <sheetName val="KAM"/>
      <sheetName val="CAM"/>
      <sheetName val="MODEL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Hoja3"/>
      <sheetName val="MANO DE OBRA"/>
      <sheetName val="1.1"/>
      <sheetName val="EQUIPO"/>
      <sheetName val="TUBERIA"/>
      <sheetName val="Hoja2"/>
      <sheetName val="MATERIALES"/>
      <sheetName val="5094-2003"/>
      <sheetName val="ITEMS"/>
      <sheetName val="APU"/>
      <sheetName val="Limonero1presupuesto"/>
      <sheetName val="ABSCISA"/>
      <sheetName val="TARIFAS"/>
    </sheetNames>
    <sheetDataSet>
      <sheetData sheetId="0" refreshError="1"/>
      <sheetData sheetId="1" refreshError="1">
        <row r="22">
          <cell r="E22">
            <v>94.4</v>
          </cell>
        </row>
        <row r="28">
          <cell r="E28">
            <v>3633</v>
          </cell>
        </row>
        <row r="29">
          <cell r="E29">
            <v>3480</v>
          </cell>
        </row>
        <row r="30">
          <cell r="E30">
            <v>125</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row r="35">
          <cell r="G35">
            <v>1942.38</v>
          </cell>
        </row>
      </sheetData>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AIU"/>
      <sheetName val="Constantes Generales"/>
      <sheetName val="Prestaciones Sociales"/>
      <sheetName val="Materiales "/>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CONS"/>
      <sheetName val="31"/>
      <sheetName val="Hoja3"/>
      <sheetName val="MANO DE OBRA"/>
      <sheetName val="1.1"/>
      <sheetName val="EQUIPO"/>
      <sheetName val="TUBERIA"/>
      <sheetName val="Hoja2"/>
      <sheetName val="MATERIALES"/>
      <sheetName val="TARIFAS"/>
      <sheetName val="INSUMOS"/>
      <sheetName val="ConstantesGenerales"/>
      <sheetName val="PrestacionesSociales"/>
    </sheetNames>
    <sheetDataSet>
      <sheetData sheetId="0" refreshError="1"/>
      <sheetData sheetId="1" refreshError="1">
        <row r="1">
          <cell r="B1">
            <v>0</v>
          </cell>
        </row>
        <row r="2">
          <cell r="B2">
            <v>0.24202333511713353</v>
          </cell>
        </row>
        <row r="3">
          <cell r="B3">
            <v>0.05</v>
          </cell>
        </row>
        <row r="4">
          <cell r="B4">
            <v>0.05</v>
          </cell>
        </row>
      </sheetData>
      <sheetData sheetId="2" refreshError="1">
        <row r="2">
          <cell r="E2">
            <v>0.56599999999999995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REF"/>
      <sheetName val="INDICMICROEMP"/>
      <sheetName val="Informacion"/>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a  aaInformación GRUPO 4\A MIn"/>
      <sheetName val="Base Muestras"/>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LISTA CORTA"/>
      <sheetName val="PRESUPUESTOS"/>
      <sheetName val="PROPONENTES"/>
      <sheetName val="EXPER.GRAL-PRECAL"/>
      <sheetName val="RESUMEN EXP. GENERAL"/>
      <sheetName val="METODOLOGIA Y PLAN DE CARGAS "/>
      <sheetName val="RESUMEN PRECALIFICACION"/>
      <sheetName val="EXP.ESPECIFICA"/>
      <sheetName val="RES. ESPECIFICA"/>
      <sheetName val="EXP. PROF. PROP-1"/>
      <sheetName val="EXP. PROF. PROP-2"/>
      <sheetName val="EXP. PROF. PROP-3"/>
      <sheetName val="EXP. PROF. PROP-4"/>
      <sheetName val="EXP. PROF. PROP-5"/>
      <sheetName val="EXP. PROF. PROP-6"/>
      <sheetName val="EVAL. PROFESIONALES"/>
      <sheetName val="APOYO A IND. NAL."/>
      <sheetName val="RESUMEN"/>
      <sheetName val="ELEGIBILIDAD"/>
      <sheetName val="datos"/>
      <sheetName val="DEPENDENCIAS"/>
      <sheetName val="Resumen de profesionales"/>
      <sheetName val="SMLM"/>
      <sheetName val="SMMLV"/>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
          <cell r="E2" t="str">
            <v>PREGRADO</v>
          </cell>
          <cell r="F2" t="str">
            <v>DOCTOR EN AMBIENTAL</v>
          </cell>
        </row>
        <row r="3">
          <cell r="E3" t="str">
            <v xml:space="preserve">ESPECIALIZACIÓN </v>
          </cell>
          <cell r="F3" t="str">
            <v>DOCTOR EN ASEGURAMIENTO DE LA CALIDAD</v>
          </cell>
        </row>
        <row r="4">
          <cell r="E4" t="str">
            <v>MAESTRIA</v>
          </cell>
          <cell r="F4" t="str">
            <v>DOCTOR EN ESTRUCTURAS</v>
          </cell>
        </row>
        <row r="5">
          <cell r="E5" t="str">
            <v>OTRO</v>
          </cell>
          <cell r="F5" t="str">
            <v>DOCTOR EN GEOTECNIA</v>
          </cell>
        </row>
        <row r="6">
          <cell r="F6" t="str">
            <v>DOCTOR EN HIDRAULICA</v>
          </cell>
        </row>
        <row r="7">
          <cell r="F7" t="str">
            <v>DOCTOR EN PAVIMENTOS</v>
          </cell>
        </row>
        <row r="8">
          <cell r="F8" t="str">
            <v>ESPECIALISTA EN ADMINISTRACION DE EMPRESAS</v>
          </cell>
        </row>
        <row r="9">
          <cell r="F9" t="str">
            <v>ESPECIALISTA EN ADMINISTRACION DE OBRAS CIVILES</v>
          </cell>
        </row>
        <row r="10">
          <cell r="F10" t="str">
            <v>ESPECIALISTA EN ADMINISTRACION TOTAL DE LA CALIDAD Y PRODUCTIVIDAD</v>
          </cell>
        </row>
        <row r="11">
          <cell r="F11" t="str">
            <v>ESPECIALISTA EN ADMINISTRACION Y GERENCIA DE SISTEMAS DE CALIDAD</v>
          </cell>
        </row>
        <row r="12">
          <cell r="F12" t="str">
            <v>ESPECIALISTA EN ALTA GERENCIA (ENFASIS EN CALIDAD)</v>
          </cell>
        </row>
        <row r="13">
          <cell r="F13" t="str">
            <v>ESPECIALISTA EN AMBIENTAL</v>
          </cell>
        </row>
        <row r="14">
          <cell r="F14" t="str">
            <v>ESPECIALISTA EN ASEGURAMIENTO DE LA CALIDAD</v>
          </cell>
        </row>
        <row r="15">
          <cell r="F15" t="str">
            <v>ESPECIALISTA EN ASEGURAMIENTO DE LA CALIDAD</v>
          </cell>
        </row>
        <row r="16">
          <cell r="F16" t="str">
            <v>ESPECIALISTA EN CONSTRUCCIÓN</v>
          </cell>
        </row>
        <row r="17">
          <cell r="F17" t="str">
            <v>ESPECIALISTA EN DISEÑO DE VIAS URBANAS, TRÁNSITO Y TRANSPORTE</v>
          </cell>
        </row>
        <row r="18">
          <cell r="F18" t="str">
            <v>ESPECIALISTA EN DISEÑO Y CONSERVACION DE VIAS</v>
          </cell>
        </row>
        <row r="19">
          <cell r="F19" t="str">
            <v>ESPECIALISTA EN DISEÑO Y COSNTRUCCION DE PUENTES</v>
          </cell>
        </row>
        <row r="20">
          <cell r="F20" t="str">
            <v>ESPECIALISTA EN ESTRUCTURAS</v>
          </cell>
        </row>
        <row r="21">
          <cell r="F21" t="str">
            <v>ESPECIALISTA EN EVALUACIÓN DE RIESGOS Y PREVENCIÓN DE DESASTRES</v>
          </cell>
        </row>
        <row r="22">
          <cell r="F22" t="str">
            <v>ESPECIALISTA EN EVALUACIÓN Y DESARROLLO DE PROYECTOS</v>
          </cell>
        </row>
        <row r="23">
          <cell r="F23" t="str">
            <v>ESPECIALISTA EN GEOTECNIA</v>
          </cell>
        </row>
        <row r="24">
          <cell r="F24" t="str">
            <v>ESPECIALISTA EN GEOTECNIA VIAL</v>
          </cell>
        </row>
        <row r="25">
          <cell r="F25" t="str">
            <v>ESPECIALISTA EN GERENCIA AMBIENTAL</v>
          </cell>
        </row>
        <row r="26">
          <cell r="F26" t="str">
            <v>ESPECIALISTA EN GERENCIA DE CONSTRUCCIONES</v>
          </cell>
        </row>
        <row r="27">
          <cell r="F27" t="str">
            <v>ESPECIALISTA EN GERENCIA DE EMPRESAS CONSTRUCTORAS</v>
          </cell>
        </row>
        <row r="28">
          <cell r="F28" t="str">
            <v>ESPECIALISTA EN GERENCIA DE LA CALIDAD</v>
          </cell>
        </row>
        <row r="29">
          <cell r="F29" t="str">
            <v>ESPECIALISTA EN GERENCIA DE PROYECTOS</v>
          </cell>
        </row>
        <row r="30">
          <cell r="F30" t="str">
            <v>ESPECIALISTA EN HIDRAULICA</v>
          </cell>
        </row>
        <row r="31">
          <cell r="F31" t="str">
            <v>ESPECIALISTA EN HIDROLOGIA</v>
          </cell>
        </row>
        <row r="32">
          <cell r="F32" t="str">
            <v>ESPECIALISTA EN INFRAESTRUCTURA VIAL</v>
          </cell>
        </row>
        <row r="33">
          <cell r="F33" t="str">
            <v>ESPECIALISTA EN INGENIERIA DE LA CALIDAD Y EL COMPORTAMIENTO</v>
          </cell>
        </row>
        <row r="34">
          <cell r="F34" t="str">
            <v>ESPECIALISTA EN INGENIERIA DE PAVIMENTOS URBANOS</v>
          </cell>
        </row>
        <row r="35">
          <cell r="F35" t="str">
            <v>ESPECIALISTA EN PAVIMENTOS</v>
          </cell>
        </row>
        <row r="36">
          <cell r="F36" t="str">
            <v>ESPECIALISTA EN RELACIONES INDUSTRIALES</v>
          </cell>
        </row>
        <row r="37">
          <cell r="F37" t="str">
            <v>ESPECIALISTA EN SANEAMIENTO AMBIENTAL</v>
          </cell>
        </row>
        <row r="38">
          <cell r="F38" t="str">
            <v>ESPECIALISTA EN SISTEMAS DE CONTROL ORGANIZACIONAL Y CONTROL</v>
          </cell>
        </row>
        <row r="39">
          <cell r="F39" t="str">
            <v>ESPECIALISTA EN SISTEMAS GERENCIALES DE INGENIERIA</v>
          </cell>
        </row>
        <row r="40">
          <cell r="F40" t="str">
            <v>ESPECIALISTA EN TRANSPORTE</v>
          </cell>
        </row>
        <row r="41">
          <cell r="F41" t="str">
            <v>ESPECIALISTA EN VIAS</v>
          </cell>
        </row>
        <row r="42">
          <cell r="F42" t="str">
            <v>ESPECIALISTA EN VIAS TERRESTRES</v>
          </cell>
        </row>
        <row r="43">
          <cell r="F43" t="str">
            <v>ESPECIALISTA EN HIDRAULICA DE RIOS Y COSTAS</v>
          </cell>
        </row>
        <row r="44">
          <cell r="F44" t="str">
            <v>ESPECIALISTA EN RECURSOS HIDRAULICOS</v>
          </cell>
        </row>
        <row r="45">
          <cell r="F45" t="str">
            <v>ESPECIALISTA EN GERENCIA DE PROYECTOS DE INGENIERIA</v>
          </cell>
        </row>
        <row r="46">
          <cell r="F46" t="str">
            <v>MAESTRIA EN ADMINISTRACION</v>
          </cell>
        </row>
        <row r="47">
          <cell r="F47" t="str">
            <v>MAESTRIA EN AMBIENTAL</v>
          </cell>
        </row>
        <row r="48">
          <cell r="F48" t="str">
            <v>MAESTRIA EN ASEGURAMIENTO DE LA CALIDAD</v>
          </cell>
        </row>
        <row r="49">
          <cell r="F49" t="str">
            <v>MAESTRIA EN ESTRUCTURAS</v>
          </cell>
        </row>
        <row r="50">
          <cell r="F50" t="str">
            <v>MAESTRIA EN EVALUACIÓN DE IMPACTO AMBIENTAL</v>
          </cell>
        </row>
        <row r="51">
          <cell r="F51" t="str">
            <v>MAESTRIA EN GEOTECNIA</v>
          </cell>
        </row>
        <row r="52">
          <cell r="F52" t="str">
            <v>MAESTRIA EN GESTIÓN AMBIENTAL</v>
          </cell>
        </row>
        <row r="53">
          <cell r="F53" t="str">
            <v>MAESTRIA EN HIDRAULICA</v>
          </cell>
        </row>
        <row r="54">
          <cell r="F54" t="str">
            <v>MAESTRIA EN INFRAESTRUCTURA VIAL</v>
          </cell>
        </row>
        <row r="55">
          <cell r="F55" t="str">
            <v>MAESTRIA EN INGENIERIA CIVIL</v>
          </cell>
        </row>
        <row r="56">
          <cell r="F56" t="str">
            <v>MAESTRIA EN INGENIERIA DE TRANSITO</v>
          </cell>
        </row>
        <row r="57">
          <cell r="F57" t="str">
            <v>MAESTRIA EN INGENIERIA DE TRANSPORTES</v>
          </cell>
        </row>
        <row r="58">
          <cell r="F58" t="str">
            <v>MAESTRIA EN INGENIERIA DE VIAS TERRESTRES</v>
          </cell>
        </row>
        <row r="59">
          <cell r="F59" t="str">
            <v>MAESTRIA EN MECANICA DE SUELOS</v>
          </cell>
        </row>
        <row r="60">
          <cell r="F60" t="str">
            <v>MAESTRIA EN PAVIMENTOS</v>
          </cell>
        </row>
      </sheetData>
      <sheetData sheetId="22" refreshError="1"/>
      <sheetData sheetId="23" refreshError="1"/>
      <sheetData sheetId="2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LISTA CORTA"/>
      <sheetName val="PRESUPUESTOS"/>
      <sheetName val="PROPONENTES"/>
      <sheetName val="EXPER.GRAL-PRECAL"/>
      <sheetName val="RESUMEN EXP. GENERAL"/>
      <sheetName val="EXP.ESPECIFICA"/>
      <sheetName val="RES. ESPECIFICA"/>
      <sheetName val="EXP. PROF. PROP-1"/>
      <sheetName val="EXP. PROF. PROP-2"/>
      <sheetName val="EXP. PROF. PROP-3"/>
      <sheetName val="EXP. PROF. PROP-4"/>
      <sheetName val="EXP. PROF. PROP-5"/>
      <sheetName val="EXP. PROF. PROP-6"/>
      <sheetName val="EVAL. PROFESIONALES"/>
      <sheetName val="METODOLOGIA"/>
      <sheetName val="APOYO A IND. NAL."/>
      <sheetName val="RESUMEN"/>
      <sheetName val="ELEGIBILIDAD"/>
      <sheetName val="datos"/>
      <sheetName val="DEPENDENCIAS"/>
      <sheetName val="Resumen de profesionales"/>
      <sheetName val="SMLM"/>
    </sheetNames>
    <sheetDataSet>
      <sheetData sheetId="0" refreshError="1">
        <row r="14">
          <cell r="B14" t="str">
            <v>DIRECTOR</v>
          </cell>
        </row>
        <row r="15">
          <cell r="B15" t="str">
            <v>RESIDENTE</v>
          </cell>
        </row>
        <row r="36">
          <cell r="C36">
            <v>125</v>
          </cell>
        </row>
        <row r="37">
          <cell r="C37">
            <v>145</v>
          </cell>
        </row>
        <row r="39">
          <cell r="C39">
            <v>125</v>
          </cell>
        </row>
        <row r="40">
          <cell r="C40">
            <v>145</v>
          </cell>
        </row>
        <row r="44">
          <cell r="C44">
            <v>130</v>
          </cell>
        </row>
        <row r="45">
          <cell r="C45">
            <v>150</v>
          </cell>
        </row>
        <row r="46">
          <cell r="C46">
            <v>130</v>
          </cell>
        </row>
        <row r="47">
          <cell r="C47">
            <v>150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2">
          <cell r="E2" t="str">
            <v>PREGRADO</v>
          </cell>
        </row>
        <row r="3">
          <cell r="E3" t="str">
            <v>ESPECIALIZACIÓN - POSTGRADO</v>
          </cell>
        </row>
        <row r="4">
          <cell r="E4" t="str">
            <v>MAESTRIA, DOCTORADO O SUPERIOR</v>
          </cell>
        </row>
        <row r="5">
          <cell r="E5" t="str">
            <v>OTRO</v>
          </cell>
        </row>
      </sheetData>
      <sheetData sheetId="21" refreshError="1"/>
      <sheetData sheetId="2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LISTA CORTA"/>
      <sheetName val="PRESUPUESTOS"/>
      <sheetName val="PROPONENTES"/>
      <sheetName val="EXPER.GRAL-PRECAL"/>
      <sheetName val="RESUMEN EXP. GENERAL"/>
      <sheetName val="METODOLOGIA Y PLAN DE CARGAS "/>
      <sheetName val="RESUMEN PRECALIFICACION"/>
      <sheetName val="EXP.ESPECIFICA"/>
      <sheetName val="RES. ESPECIFICA"/>
      <sheetName val="EXP. PROF. PROP-1"/>
      <sheetName val="EXP. PROF. PROP-2"/>
      <sheetName val="EXP. PROF. PROP-3"/>
      <sheetName val="EXP. PROF. PROP-4"/>
      <sheetName val="EXP. PROF. PROP-5"/>
      <sheetName val="EXP. PROF. PROP-6"/>
      <sheetName val="EVAL. PROFESIONALES"/>
      <sheetName val="APOYO A IND. NAL."/>
      <sheetName val="RESUMEN"/>
      <sheetName val="ELEGIBILIDAD"/>
      <sheetName val="datos"/>
      <sheetName val="DEPENDENCIAS"/>
      <sheetName val="Resumen de profesionales"/>
      <sheetName val="SMLM"/>
      <sheetName val="SMMLV"/>
    </sheetNames>
    <sheetDataSet>
      <sheetData sheetId="0">
        <row r="3">
          <cell r="B3" t="str">
            <v>SECRETARIA GENERAL TECNICA - SUBDIRECCION DE APOYO TECNICO</v>
          </cell>
        </row>
        <row r="6">
          <cell r="B6" t="str">
            <v>CM-SGT-SAT-022-2011</v>
          </cell>
        </row>
        <row r="7">
          <cell r="B7" t="str">
            <v>ESTUDIO DE MEJORAMIENTO DE LA CARRETERA LA VEGA - SANTA ROSA, SECTOR SANTIAGO - SANTA ROSA, DEPARTAMENTO DEL CAUCA, CÓDIGO 25CC15-1</v>
          </cell>
        </row>
        <row r="10">
          <cell r="B10">
            <v>40730</v>
          </cell>
        </row>
        <row r="11">
          <cell r="B11">
            <v>40847</v>
          </cell>
        </row>
        <row r="14">
          <cell r="C14">
            <v>96</v>
          </cell>
          <cell r="D14">
            <v>60</v>
          </cell>
        </row>
        <row r="15">
          <cell r="C15">
            <v>96</v>
          </cell>
          <cell r="D15">
            <v>60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NEXO 4A CON AIU"/>
      <sheetName val="RESUMEN"/>
      <sheetName val="ANEXO 4A"/>
      <sheetName val="ANEXO 4A1"/>
      <sheetName val="ANEXO 4B"/>
      <sheetName val="ANEXO 4C"/>
      <sheetName val="ANEXO 4C1"/>
      <sheetName val="ANEXO 4D"/>
      <sheetName val="ANEXO 4E"/>
      <sheetName val="ANEXO 4E1 Y"/>
      <sheetName val="ANEXO 4E1 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P1"/>
      <sheetName val="P2"/>
      <sheetName val="1 (2)"/>
      <sheetName val="2 (2)"/>
      <sheetName val="3 (2)"/>
      <sheetName val="4 (2)"/>
      <sheetName val="5 (2)"/>
      <sheetName val="6 (2)"/>
      <sheetName val="7 (2)"/>
      <sheetName val="8 (2)"/>
      <sheetName val="9 (2)"/>
      <sheetName val="10 (2)"/>
      <sheetName val="11 (2)"/>
      <sheetName val="12 (2)"/>
      <sheetName val="13 (2)"/>
      <sheetName val="14 (2)"/>
      <sheetName val="15 (2)"/>
      <sheetName val="16 (2)"/>
      <sheetName val="17 (2)"/>
      <sheetName val="18 (2)"/>
      <sheetName val="1 (3)"/>
      <sheetName val="2 (3)"/>
      <sheetName val="3 (3)"/>
      <sheetName val="4 (3)"/>
      <sheetName val="5 (3)"/>
      <sheetName val="6 (3)"/>
      <sheetName val="7 (3)"/>
      <sheetName val="8 (3)"/>
      <sheetName val="9 (3)"/>
      <sheetName val="11 (3)"/>
      <sheetName val="12 (3)"/>
      <sheetName val="13 (3)"/>
      <sheetName val="Hoja3"/>
      <sheetName val="Constantes Generales"/>
      <sheetName val="Prestaciones Sociales"/>
      <sheetName val="ITEMS"/>
      <sheetName val="APU"/>
      <sheetName val="AIU"/>
      <sheetName val="Form5 _Pág_ 1"/>
      <sheetName val="Form5 _Pág_ 2"/>
      <sheetName val="DatosGenerales"/>
      <sheetName val="ESPEC"/>
      <sheetName val="PU (2)"/>
      <sheetName val="PRECIOS"/>
      <sheetName val="MODELO"/>
      <sheetName val="MANO DE OBRA"/>
      <sheetName val="1.1"/>
      <sheetName val="EQUIPO"/>
      <sheetName val="TUBERIA"/>
      <sheetName val="Hoja2"/>
      <sheetName val="MATERIALES"/>
      <sheetName val="ADMON"/>
      <sheetName val="licitacion de julio 21 de 1998"/>
      <sheetName val="BASE DATOS"/>
    </sheetNames>
    <sheetDataSet>
      <sheetData sheetId="0" refreshError="1">
        <row r="1">
          <cell r="B1">
            <v>0.8</v>
          </cell>
        </row>
        <row r="2">
          <cell r="B2">
            <v>15686</v>
          </cell>
        </row>
        <row r="4">
          <cell r="B4">
            <v>15686</v>
          </cell>
        </row>
        <row r="7">
          <cell r="B7">
            <v>31372</v>
          </cell>
        </row>
        <row r="8">
          <cell r="B8">
            <v>47058</v>
          </cell>
        </row>
        <row r="12">
          <cell r="B12">
            <v>1600</v>
          </cell>
        </row>
        <row r="13">
          <cell r="B13">
            <v>1600</v>
          </cell>
        </row>
        <row r="14">
          <cell r="B14">
            <v>12061.4</v>
          </cell>
        </row>
        <row r="15">
          <cell r="B15">
            <v>14465.1</v>
          </cell>
        </row>
        <row r="16">
          <cell r="B16">
            <v>12217.4</v>
          </cell>
        </row>
        <row r="17">
          <cell r="B17">
            <v>4225</v>
          </cell>
        </row>
        <row r="18">
          <cell r="B18">
            <v>4829.78</v>
          </cell>
        </row>
        <row r="19">
          <cell r="B19">
            <v>4139.8100000000004</v>
          </cell>
        </row>
        <row r="20">
          <cell r="B20">
            <v>4139.8100000000004</v>
          </cell>
        </row>
        <row r="21">
          <cell r="B21">
            <v>6209.71</v>
          </cell>
        </row>
        <row r="22">
          <cell r="B22">
            <v>3449.84</v>
          </cell>
        </row>
        <row r="23">
          <cell r="B23">
            <v>5519.74</v>
          </cell>
        </row>
        <row r="24">
          <cell r="B24">
            <v>5933.72</v>
          </cell>
        </row>
        <row r="25">
          <cell r="B25">
            <v>5519.74</v>
          </cell>
        </row>
        <row r="26">
          <cell r="B26">
            <v>4829.78</v>
          </cell>
        </row>
        <row r="27">
          <cell r="B27">
            <v>4829.78</v>
          </cell>
        </row>
        <row r="28">
          <cell r="B28">
            <v>6209.71</v>
          </cell>
        </row>
        <row r="29">
          <cell r="B29">
            <v>3449.96</v>
          </cell>
        </row>
        <row r="30">
          <cell r="B30">
            <v>3725.83</v>
          </cell>
        </row>
        <row r="31">
          <cell r="B31">
            <v>2759.87</v>
          </cell>
        </row>
        <row r="32">
          <cell r="B32">
            <v>2759.87</v>
          </cell>
        </row>
        <row r="33">
          <cell r="B33">
            <v>5243.76</v>
          </cell>
        </row>
        <row r="34">
          <cell r="B34">
            <v>2069.9</v>
          </cell>
        </row>
        <row r="35">
          <cell r="B35">
            <v>4829.78</v>
          </cell>
        </row>
        <row r="36">
          <cell r="B36">
            <v>4829.78</v>
          </cell>
        </row>
        <row r="37">
          <cell r="B37">
            <v>4139.8100000000004</v>
          </cell>
        </row>
        <row r="38">
          <cell r="B38">
            <v>3863.82</v>
          </cell>
        </row>
        <row r="39">
          <cell r="B39">
            <v>3863.82</v>
          </cell>
        </row>
        <row r="40">
          <cell r="B40">
            <v>5243.76</v>
          </cell>
        </row>
        <row r="41">
          <cell r="B41">
            <v>2069.9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MANTENIMIENTO RUTA 1001_MARZO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TARIFAS"/>
      <sheetName val="Form5 _Pág_ 1"/>
      <sheetName val="Form5 _Pág_ 2"/>
      <sheetName val="AIUsa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UISITOS"/>
      <sheetName val="PROPONENTES"/>
      <sheetName val="EXP_ESP_VIAS"/>
      <sheetName val="RES.EXP_ESP_VIAS"/>
      <sheetName val="PROFESIONAL_CAL"/>
      <sheetName val="DESCUENTOS"/>
      <sheetName val="APOYO A IND. NAL."/>
      <sheetName val="RESUMEN"/>
      <sheetName val="ELEGIBILIDAD"/>
      <sheetName val="DEPENDENCIAS"/>
      <sheetName val="Resumen de profesionales"/>
      <sheetName val="SMLM"/>
    </sheetNames>
    <sheetDataSet>
      <sheetData sheetId="0">
        <row r="14">
          <cell r="B14">
            <v>9</v>
          </cell>
        </row>
        <row r="18">
          <cell r="H18">
            <v>35065</v>
          </cell>
        </row>
        <row r="25">
          <cell r="D25">
            <v>8</v>
          </cell>
          <cell r="E25">
            <v>12</v>
          </cell>
          <cell r="F25">
            <v>24</v>
          </cell>
        </row>
      </sheetData>
      <sheetData sheetId="1"/>
      <sheetData sheetId="2"/>
      <sheetData sheetId="3"/>
      <sheetData sheetId="4"/>
      <sheetData sheetId="5"/>
      <sheetData sheetId="6"/>
      <sheetData sheetId="7"/>
      <sheetData sheetId="8"/>
      <sheetData sheetId="9">
        <row r="2">
          <cell r="E2" t="str">
            <v>100% NACIONALES</v>
          </cell>
          <cell r="F2" t="str">
            <v>HÁBIL</v>
          </cell>
        </row>
        <row r="3">
          <cell r="E3" t="str">
            <v>NACIONAL Y EXTRANJERO</v>
          </cell>
          <cell r="F3" t="str">
            <v>NO HÁBIL</v>
          </cell>
        </row>
        <row r="4">
          <cell r="E4" t="str">
            <v>100% EXTRANJEROS</v>
          </cell>
        </row>
        <row r="5">
          <cell r="E5" t="str">
            <v>NO PONDERABLE</v>
          </cell>
        </row>
      </sheetData>
      <sheetData sheetId="10"/>
      <sheetData sheetId="1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sheetData sheetId="14"/>
      <sheetData sheetId="15"/>
      <sheetData sheetId="16"/>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RECURSOS"/>
      <sheetName val="BD100-45-P1"/>
      <sheetName val="BASE DATOS"/>
      <sheetName val="5.2"/>
      <sheetName val="CUMPLIMIENTO"/>
      <sheetName val="MATERIALES"/>
      <sheetName val="PROPUESTA PRESENTADA"/>
      <sheetName val="CRA.MODI"/>
      <sheetName val="Cotización"/>
    </sheetNames>
    <sheetDataSet>
      <sheetData sheetId="0"/>
      <sheetData sheetId="1" refreshError="1">
        <row r="2">
          <cell r="A2" t="str">
            <v>REGIONAL CUNDINAMARCA</v>
          </cell>
        </row>
      </sheetData>
      <sheetData sheetId="2"/>
      <sheetData sheetId="3" refreshError="1">
        <row r="9">
          <cell r="E9" t="str">
            <v>EDGAR EDUARDO HERNANDEZ Q.</v>
          </cell>
        </row>
      </sheetData>
      <sheetData sheetId="4"/>
      <sheetData sheetId="5"/>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Personalizar"/>
      <sheetName val="Formatos"/>
      <sheetName val="FICHA EBI 1 de 6 "/>
      <sheetName val="FORMATO 1015"/>
      <sheetName val="FORMATO 3001"/>
      <sheetName val="FORMATO 3002"/>
      <sheetName val="FORMATO 3003"/>
      <sheetName val="FORMATO 5001"/>
      <sheetName val="FORMATO 3002 ap-1"/>
      <sheetName val="FORMATO 3002 ap-2"/>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Tbg Tally"/>
      <sheetName val="Reverse Tally"/>
      <sheetName val="CIM_0"/>
      <sheetName val="CON_1"/>
      <sheetName val="CON_0"/>
      <sheetName val="CIM_1"/>
      <sheetName val="3002 Lisama este 1"/>
      <sheetName val="3002 Santa Helena 1"/>
      <sheetName val="3002 Lisama 158"/>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ASHFLOW"/>
      <sheetName val="5001 Lisama 158"/>
      <sheetName val="5001 Lisama Este 1"/>
      <sheetName val="INSUM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Vía de Acceso"/>
      <sheetName val="FORMATO ESTANDAR"/>
      <sheetName val="TARIFAS"/>
      <sheetName val="Alcantarillas"/>
      <sheetName val="COSTOS UNITARIOS"/>
      <sheetName val="CA-2909"/>
      <sheetName val="Hoja3"/>
      <sheetName val="MANO DE OBRA"/>
      <sheetName val="1.1"/>
      <sheetName val="EQUIPO"/>
      <sheetName val="TUBERIA"/>
      <sheetName val="Hoja2"/>
      <sheetName val="MATERIALES"/>
      <sheetName val="5094-2003"/>
      <sheetName val="5.2"/>
      <sheetName val="CONT_ADI"/>
      <sheetName val="RECURSOS"/>
      <sheetName val=""/>
      <sheetName val="Run Slide Sheet"/>
      <sheetName val="unitarios"/>
      <sheetName val="Formatos.xls"/>
      <sheetName val="DATOS"/>
      <sheetName val="Datos Generales"/>
      <sheetName val="ANALISIS DE PRECIOS UNITARIOS"/>
      <sheetName val="MEMORIAS DE CALCULO"/>
      <sheetName val="PESOS"/>
      <sheetName val="Ingenieria"/>
      <sheetName val="COL 21169"/>
      <sheetName val="9.625 CSG LN-5"/>
      <sheetName val="Resumen Total"/>
      <sheetName val="Hoja Resumen Cantidades"/>
      <sheetName val="Drill Sheet"/>
      <sheetName val="LN5-CHC.4-7-SS7"/>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refreshError="1"/>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refreshError="1"/>
      <sheetData sheetId="142" refreshError="1"/>
      <sheetData sheetId="143" refreshError="1"/>
      <sheetData sheetId="144" refreshError="1"/>
      <sheetData sheetId="145" refreshError="1"/>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ificaciones"/>
      <sheetName val="BD"/>
      <sheetName val="POA"/>
      <sheetName val="Puntajes"/>
      <sheetName val="Capacidad Financiera"/>
      <sheetName val="Puntaje Exp"/>
      <sheetName val="Puntaje CT"/>
      <sheetName val="Puntaje CF"/>
      <sheetName val="Saldo Ctos Ejecución"/>
      <sheetName val="PO"/>
      <sheetName val="Formato Contratos En Ejecucion"/>
      <sheetName val="Hoja1"/>
    </sheetNames>
    <sheetDataSet>
      <sheetData sheetId="0" refreshError="1"/>
      <sheetData sheetId="1" refreshError="1"/>
      <sheetData sheetId="2" refreshError="1"/>
      <sheetData sheetId="3">
        <row r="4">
          <cell r="C4">
            <v>3</v>
          </cell>
          <cell r="G4">
            <v>5</v>
          </cell>
        </row>
        <row r="5">
          <cell r="C5">
            <v>6</v>
          </cell>
          <cell r="G5">
            <v>10</v>
          </cell>
        </row>
        <row r="6">
          <cell r="C6">
            <v>10</v>
          </cell>
        </row>
        <row r="12">
          <cell r="C12">
            <v>0.5</v>
          </cell>
        </row>
        <row r="13">
          <cell r="C13">
            <v>0.75</v>
          </cell>
        </row>
        <row r="14">
          <cell r="C14">
            <v>1</v>
          </cell>
        </row>
        <row r="15">
          <cell r="C15">
            <v>1.5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DEL PROCESO"/>
      <sheetName val="PRESUPUESTOS"/>
      <sheetName val="LISTA "/>
      <sheetName val="INTEGRANTES"/>
      <sheetName val="EXPER. ESPECIFICA"/>
      <sheetName val="PROFESIONAL_CAL"/>
      <sheetName val="APOYO A IND. NAL."/>
      <sheetName val="RESUMEN"/>
      <sheetName val="ELEGIBILIDAD"/>
      <sheetName val="DATOS"/>
      <sheetName val="SMLM"/>
      <sheetName val="SMMLV"/>
      <sheetName val="Hoja1"/>
    </sheetNames>
    <sheetDataSet>
      <sheetData sheetId="0"/>
      <sheetData sheetId="1"/>
      <sheetData sheetId="2"/>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Hoja1"/>
    </sheetNames>
    <sheetDataSet>
      <sheetData sheetId="0" refreshError="1"/>
      <sheetData sheetId="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Formato"/>
      <sheetName val="Contratos"/>
      <sheetName val="Historial ordenes"/>
      <sheetName val="Tabla Proveedores"/>
      <sheetName val="Proveedores"/>
      <sheetName val="Tablas"/>
      <sheetName val="Parámetros"/>
      <sheetName val="Codigos"/>
      <sheetName val="RS"/>
      <sheetName val="Historial_ordenes1"/>
      <sheetName val="Tabla_Proveedores1"/>
      <sheetName val="Historial_ordenes"/>
      <sheetName val="Tabla_Proveedores"/>
      <sheetName val="Hoja1"/>
    </sheetNames>
    <sheetDataSet>
      <sheetData sheetId="0" refreshError="1"/>
      <sheetData sheetId="1">
        <row r="4">
          <cell r="F4" t="str">
            <v>RAMSHORN INTERNATIONAL LIMITED</v>
          </cell>
        </row>
      </sheetData>
      <sheetData sheetId="2" refreshError="1"/>
      <sheetData sheetId="3" refreshError="1"/>
      <sheetData sheetId="4" refreshError="1"/>
      <sheetData sheetId="5" refreshError="1"/>
      <sheetData sheetId="6" refreshError="1"/>
      <sheetData sheetId="7">
        <row r="2">
          <cell r="H2">
            <v>2</v>
          </cell>
        </row>
        <row r="3">
          <cell r="H3">
            <v>1</v>
          </cell>
        </row>
        <row r="10">
          <cell r="B10" t="str">
            <v>ORDEN DE SERVICIO</v>
          </cell>
          <cell r="C10" t="str">
            <v>(Service Order)</v>
          </cell>
          <cell r="D10" t="str">
            <v>OS</v>
          </cell>
          <cell r="F10" t="str">
            <v>REMORA ENERGY SUCURSAL COLOMBIA</v>
          </cell>
          <cell r="G10" t="str">
            <v>Nit.</v>
          </cell>
          <cell r="H10" t="str">
            <v>RE</v>
          </cell>
        </row>
        <row r="11">
          <cell r="B11" t="str">
            <v>ORDEN DE COMPRA</v>
          </cell>
          <cell r="C11" t="str">
            <v>(Purchase Order)</v>
          </cell>
          <cell r="D11" t="str">
            <v>OC</v>
          </cell>
          <cell r="F11" t="str">
            <v>RAMSHORN INTERNATIONAL LIMITED</v>
          </cell>
          <cell r="G11" t="str">
            <v>Nit. 830.132.875-5</v>
          </cell>
          <cell r="H11" t="str">
            <v>RI</v>
          </cell>
        </row>
        <row r="12">
          <cell r="B12" t="str">
            <v>CONTRATO</v>
          </cell>
          <cell r="C12" t="str">
            <v>(Contract)</v>
          </cell>
          <cell r="D12" t="str">
            <v>CO</v>
          </cell>
          <cell r="F12" t="str">
            <v>COLUMBUS ENERGY</v>
          </cell>
          <cell r="G12" t="str">
            <v>Nit. 900.146.035-1</v>
          </cell>
          <cell r="H12" t="str">
            <v>CE</v>
          </cell>
        </row>
      </sheetData>
      <sheetData sheetId="8" refreshError="1"/>
      <sheetData sheetId="9" refreshError="1"/>
      <sheetData sheetId="10"/>
      <sheetData sheetId="11"/>
      <sheetData sheetId="12"/>
      <sheetData sheetId="13" refreshError="1"/>
      <sheetData sheetId="14"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3">
          <cell r="B3" t="str">
            <v>IDU-044-2003</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BASES"/>
      <sheetName val="Insum"/>
      <sheetName val="UNITARIOS GENERALES"/>
      <sheetName val="PRECIOS"/>
      <sheetName val="FICHA EBI 1 de 6 "/>
      <sheetName val="PE_02"/>
      <sheetName val="Estruc_ Tarif"/>
      <sheetName val="PE-02"/>
      <sheetName val="BASE"/>
      <sheetName val="UNITARIOS"/>
      <sheetName val="PESOS"/>
      <sheetName val="Listado"/>
      <sheetName val="MANO DE OBRA"/>
      <sheetName val="EQUIPO"/>
      <sheetName val="MATERIALES"/>
      <sheetName val="5094-2003"/>
      <sheetName val="INSUMOS"/>
      <sheetName val="Hoja3"/>
      <sheetName val="1.1"/>
      <sheetName val="TUBERIA"/>
      <sheetName val="Hoja2"/>
      <sheetName val="RECIBO FINAL"/>
      <sheetName val="BASE DATOS"/>
      <sheetName val="Listas"/>
      <sheetName val="letra"/>
      <sheetName val="PRESUPUESTO"/>
      <sheetName val="5. MODIFICATORIA"/>
      <sheetName val="CRA.MODI"/>
      <sheetName val="Desmonte y Limpieza"/>
      <sheetName val="Form5 _Pág_ 1"/>
      <sheetName val="Form5 _Pág_ 2"/>
      <sheetName val="UNITARIOS GENERALES.xls"/>
      <sheetName val="\Documents and Settings\Adminis"/>
      <sheetName val="\Cofinanciacion\FICHAS Y FORMAT"/>
      <sheetName val="ANEXO 9 (MATERIAL)"/>
      <sheetName val="ESTADO RED"/>
      <sheetName val="CARRETERAS"/>
      <sheetName val="GENERALIDADES "/>
      <sheetName val="CONS"/>
      <sheetName val="31"/>
      <sheetName val="INV"/>
      <sheetName val="AASHTO"/>
      <sheetName val="UNITARIOS_GENERALES"/>
      <sheetName val="5__MODIFICATORIA"/>
      <sheetName val="Anexo 13"/>
      <sheetName val="Personalizar"/>
      <sheetName val="DATOS GRAFICOS"/>
      <sheetName val="7.12"/>
      <sheetName val="Datos Generales"/>
      <sheetName val="ITEMS"/>
      <sheetName val="APU"/>
      <sheetName val="AIU"/>
      <sheetName val="Tablas"/>
      <sheetName val="PRESUP. RESUMEN"/>
      <sheetName val="\Users\Juan\Downloads\Users\USU"/>
      <sheetName val="\Users\user\Library\Mail Downlo"/>
      <sheetName val="glvc"/>
      <sheetName val="\A\Cofinanciacion\FICHAS Y FORM"/>
      <sheetName val="BD"/>
      <sheetName val="Hoja1"/>
      <sheetName val="Jornales"/>
      <sheetName val="LSAL"/>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620P</v>
          </cell>
          <cell r="B240" t="str">
            <v>3.6.6.4</v>
          </cell>
        </row>
        <row r="241">
          <cell r="A241" t="str">
            <v>621.1</v>
          </cell>
          <cell r="B241" t="str">
            <v>3.6.6.4.1</v>
          </cell>
        </row>
        <row r="242">
          <cell r="A242" t="str">
            <v>621.1 P</v>
          </cell>
          <cell r="B242" t="str">
            <v>3.6.6.4</v>
          </cell>
        </row>
        <row r="243">
          <cell r="A243" t="str">
            <v>621.1P</v>
          </cell>
          <cell r="B243" t="str">
            <v>3.6.6.4</v>
          </cell>
        </row>
        <row r="244">
          <cell r="A244" t="str">
            <v>621.1P2</v>
          </cell>
          <cell r="B244" t="str">
            <v>3.6.6.4</v>
          </cell>
        </row>
        <row r="245">
          <cell r="A245" t="str">
            <v>621.1P3</v>
          </cell>
          <cell r="B245" t="str">
            <v>3.6.6.4</v>
          </cell>
        </row>
        <row r="246">
          <cell r="A246" t="str">
            <v>621.1P4</v>
          </cell>
          <cell r="B246" t="str">
            <v>3.6.6.4</v>
          </cell>
        </row>
        <row r="247">
          <cell r="A247" t="str">
            <v>621.1P5</v>
          </cell>
          <cell r="B247" t="str">
            <v>3.6.6.4</v>
          </cell>
        </row>
        <row r="248">
          <cell r="A248" t="str">
            <v>621.1P6</v>
          </cell>
          <cell r="B248" t="str">
            <v>3.6.6.4</v>
          </cell>
        </row>
        <row r="249">
          <cell r="A249" t="str">
            <v>621.1P7</v>
          </cell>
          <cell r="B249" t="str">
            <v>3.6.6.4</v>
          </cell>
        </row>
        <row r="250">
          <cell r="A250" t="str">
            <v>621.2</v>
          </cell>
          <cell r="B250" t="str">
            <v>3.6.6.4.2</v>
          </cell>
        </row>
        <row r="251">
          <cell r="A251" t="str">
            <v>621.3</v>
          </cell>
          <cell r="B251" t="str">
            <v>3.6.6.4.3</v>
          </cell>
        </row>
        <row r="252">
          <cell r="A252" t="str">
            <v>621.4</v>
          </cell>
          <cell r="B252" t="str">
            <v xml:space="preserve"> 3.6.6.4.4</v>
          </cell>
        </row>
        <row r="253">
          <cell r="A253" t="str">
            <v>621.5</v>
          </cell>
          <cell r="B253" t="str">
            <v>3.6.6.5.5</v>
          </cell>
        </row>
        <row r="254">
          <cell r="A254" t="str">
            <v>621.5P</v>
          </cell>
          <cell r="B254" t="str">
            <v>3.6.6.4.5</v>
          </cell>
        </row>
        <row r="255">
          <cell r="A255" t="str">
            <v>621.6</v>
          </cell>
          <cell r="B255" t="str">
            <v xml:space="preserve"> 3.6.6.4.6 </v>
          </cell>
        </row>
        <row r="256">
          <cell r="A256" t="str">
            <v>621.7</v>
          </cell>
          <cell r="B256" t="str">
            <v>3.6.6.4</v>
          </cell>
        </row>
        <row r="257">
          <cell r="A257" t="str">
            <v>622.1</v>
          </cell>
          <cell r="B257" t="str">
            <v>3.6.6.5.1</v>
          </cell>
        </row>
        <row r="258">
          <cell r="A258" t="str">
            <v>622.2</v>
          </cell>
          <cell r="B258" t="str">
            <v>3.6.6.5.3</v>
          </cell>
        </row>
        <row r="259">
          <cell r="A259" t="str">
            <v>622.3</v>
          </cell>
          <cell r="B259" t="str">
            <v>3.6.6.5.2</v>
          </cell>
        </row>
        <row r="260">
          <cell r="A260" t="str">
            <v>622.4</v>
          </cell>
          <cell r="B260" t="str">
            <v>3.6.6.5.4 </v>
          </cell>
        </row>
        <row r="261">
          <cell r="A261" t="str">
            <v>622.5</v>
          </cell>
          <cell r="B261" t="str">
            <v>3.6.6.5.5</v>
          </cell>
        </row>
        <row r="262">
          <cell r="A262" t="str">
            <v>623.1</v>
          </cell>
          <cell r="B262" t="str">
            <v>3.6.6.8</v>
          </cell>
        </row>
        <row r="263">
          <cell r="A263" t="str">
            <v>623.2</v>
          </cell>
          <cell r="B263" t="str">
            <v>3.6.6.8</v>
          </cell>
        </row>
        <row r="264">
          <cell r="A264" t="str">
            <v>630.1</v>
          </cell>
          <cell r="B264" t="str">
            <v>3.6.6.6.8</v>
          </cell>
        </row>
        <row r="265">
          <cell r="A265" t="str">
            <v>630.1.5P</v>
          </cell>
          <cell r="B265" t="str">
            <v>3.3.6.10</v>
          </cell>
        </row>
        <row r="266">
          <cell r="A266" t="str">
            <v>630.2</v>
          </cell>
          <cell r="B266" t="str">
            <v>3.6.6.6.17</v>
          </cell>
        </row>
        <row r="267">
          <cell r="A267" t="str">
            <v>630.2P</v>
          </cell>
          <cell r="B267" t="str">
            <v> 3.3.6.10.2 </v>
          </cell>
        </row>
        <row r="268">
          <cell r="A268" t="str">
            <v>630.3</v>
          </cell>
          <cell r="B268" t="str">
            <v xml:space="preserve"> 3.6.6.6.26</v>
          </cell>
        </row>
        <row r="269">
          <cell r="A269" t="str">
            <v>630.4</v>
          </cell>
          <cell r="B269" t="str">
            <v xml:space="preserve">3.6.6.6.35 </v>
          </cell>
        </row>
        <row r="270">
          <cell r="A270" t="str">
            <v>630.4 P</v>
          </cell>
          <cell r="B270" t="str">
            <v>3.3.5.3.6</v>
          </cell>
        </row>
        <row r="271">
          <cell r="A271" t="str">
            <v>630.4 P</v>
          </cell>
          <cell r="B271" t="str">
            <v>3.6.6.6</v>
          </cell>
        </row>
        <row r="272">
          <cell r="A272" t="str">
            <v>630.4.1 P</v>
          </cell>
          <cell r="B272" t="str">
            <v>3.3.5.3.6</v>
          </cell>
        </row>
        <row r="273">
          <cell r="A273" t="str">
            <v>630.4.2 P</v>
          </cell>
          <cell r="B273" t="str">
            <v>3.6.6.21.2</v>
          </cell>
        </row>
        <row r="274">
          <cell r="A274" t="str">
            <v>630.5</v>
          </cell>
          <cell r="B274" t="str">
            <v>3.6.6.6.44</v>
          </cell>
        </row>
        <row r="275">
          <cell r="A275" t="str">
            <v>630.6</v>
          </cell>
          <cell r="B275" t="str">
            <v>3.6.6.6.46</v>
          </cell>
        </row>
        <row r="276">
          <cell r="A276" t="str">
            <v>630.7</v>
          </cell>
          <cell r="B276" t="str">
            <v>3.6.6.6.47</v>
          </cell>
        </row>
        <row r="277">
          <cell r="A277" t="str">
            <v>630.7 P</v>
          </cell>
          <cell r="B277" t="str">
            <v>3.6.6.6</v>
          </cell>
        </row>
        <row r="278">
          <cell r="A278" t="str">
            <v>6302P</v>
          </cell>
          <cell r="B278" t="str">
            <v>3.3.5.2</v>
          </cell>
        </row>
        <row r="279">
          <cell r="A279" t="str">
            <v>630P</v>
          </cell>
          <cell r="B279" t="str">
            <v>3.3.5.3.6</v>
          </cell>
        </row>
        <row r="280">
          <cell r="A280" t="str">
            <v>631.1</v>
          </cell>
          <cell r="B280" t="str">
            <v>3.6.6.21.2</v>
          </cell>
        </row>
        <row r="281">
          <cell r="A281" t="str">
            <v>631P</v>
          </cell>
          <cell r="B281" t="str">
            <v>3.6.6.21.2</v>
          </cell>
        </row>
        <row r="282">
          <cell r="A282" t="str">
            <v>631P</v>
          </cell>
          <cell r="B282" t="str">
            <v>3.6.6.21.2</v>
          </cell>
        </row>
        <row r="283">
          <cell r="A283" t="str">
            <v>632.1</v>
          </cell>
          <cell r="B283" t="str">
            <v>3.6.6.7.1</v>
          </cell>
        </row>
        <row r="284">
          <cell r="A284" t="str">
            <v>632.2</v>
          </cell>
          <cell r="B284" t="str">
            <v>3.6.6.7.2</v>
          </cell>
        </row>
        <row r="285">
          <cell r="A285" t="str">
            <v>632.2</v>
          </cell>
          <cell r="B285" t="str">
            <v>3.6.6.7</v>
          </cell>
        </row>
        <row r="286">
          <cell r="A286" t="str">
            <v>632.3</v>
          </cell>
          <cell r="B286" t="str">
            <v>3.6.6.7</v>
          </cell>
        </row>
        <row r="287">
          <cell r="A287" t="str">
            <v>632.4</v>
          </cell>
          <cell r="B287" t="str">
            <v>3.6.6.7</v>
          </cell>
        </row>
        <row r="288">
          <cell r="A288" t="str">
            <v>632P</v>
          </cell>
          <cell r="B288" t="str">
            <v>3.6.6.11</v>
          </cell>
        </row>
        <row r="289">
          <cell r="A289" t="str">
            <v>633.1</v>
          </cell>
          <cell r="B289" t="str">
            <v>3.6.6.7.2</v>
          </cell>
        </row>
        <row r="290">
          <cell r="A290" t="str">
            <v>633.3P</v>
          </cell>
          <cell r="B290" t="str">
            <v> 3.3.6.10.3 </v>
          </cell>
        </row>
        <row r="291">
          <cell r="A291" t="str">
            <v>640.1</v>
          </cell>
          <cell r="B291" t="str">
            <v>3.6.6.8.1 </v>
          </cell>
        </row>
        <row r="292">
          <cell r="A292" t="str">
            <v>640.1P</v>
          </cell>
          <cell r="B292" t="str">
            <v> 3.6.6.11</v>
          </cell>
        </row>
        <row r="293">
          <cell r="A293" t="str">
            <v>640.1P1</v>
          </cell>
          <cell r="B293" t="str">
            <v> 3.6.6.11.5</v>
          </cell>
        </row>
        <row r="294">
          <cell r="A294" t="str">
            <v>640.1P2</v>
          </cell>
          <cell r="B294" t="str">
            <v>3.6.6.11.3</v>
          </cell>
        </row>
        <row r="295">
          <cell r="A295" t="str">
            <v>640.2</v>
          </cell>
          <cell r="B295" t="str">
            <v> 3.6.6.8.2 </v>
          </cell>
        </row>
        <row r="296">
          <cell r="A296" t="str">
            <v>640.2</v>
          </cell>
          <cell r="B296" t="str">
            <v>3.6.6.11</v>
          </cell>
        </row>
        <row r="297">
          <cell r="A297" t="str">
            <v>640.3</v>
          </cell>
          <cell r="B297" t="str">
            <v> 3.6.6.8.3 </v>
          </cell>
        </row>
        <row r="298">
          <cell r="A298" t="str">
            <v>641.1</v>
          </cell>
          <cell r="B298" t="str">
            <v>3.6.6.9.1</v>
          </cell>
        </row>
        <row r="299">
          <cell r="A299" t="str">
            <v>641.1P</v>
          </cell>
          <cell r="B299" t="str">
            <v>3.6.6.9</v>
          </cell>
        </row>
        <row r="300">
          <cell r="A300" t="str">
            <v>641.2</v>
          </cell>
          <cell r="B300" t="str">
            <v>3.6.6.9</v>
          </cell>
        </row>
        <row r="301">
          <cell r="A301" t="str">
            <v>641P</v>
          </cell>
          <cell r="B301" t="str">
            <v>3.6.6.9</v>
          </cell>
        </row>
        <row r="302">
          <cell r="A302" t="str">
            <v>642.1</v>
          </cell>
          <cell r="B302" t="str">
            <v>3.6.6.10.1</v>
          </cell>
        </row>
        <row r="303">
          <cell r="A303" t="str">
            <v>642.2</v>
          </cell>
          <cell r="B303" t="str">
            <v>3.6.6.10.2</v>
          </cell>
        </row>
        <row r="304">
          <cell r="A304" t="str">
            <v>642P1</v>
          </cell>
          <cell r="B304" t="str">
            <v>3.6.6.10</v>
          </cell>
        </row>
        <row r="305">
          <cell r="A305" t="str">
            <v>642P2</v>
          </cell>
          <cell r="B305" t="str">
            <v>3.6.6.10</v>
          </cell>
        </row>
        <row r="306">
          <cell r="A306" t="str">
            <v>642P3</v>
          </cell>
          <cell r="B306" t="str">
            <v>3.6.6.10</v>
          </cell>
        </row>
        <row r="307">
          <cell r="A307" t="str">
            <v>650.1</v>
          </cell>
          <cell r="B307" t="str">
            <v>3.6.6.11.1</v>
          </cell>
        </row>
        <row r="308">
          <cell r="A308" t="str">
            <v>650.2</v>
          </cell>
          <cell r="B308" t="str">
            <v>3.6.6.11.2</v>
          </cell>
        </row>
        <row r="309">
          <cell r="A309" t="str">
            <v>650.3</v>
          </cell>
          <cell r="B309" t="str">
            <v>3.6.6.11.7</v>
          </cell>
        </row>
        <row r="310">
          <cell r="A310" t="str">
            <v>650.3 OTRO</v>
          </cell>
          <cell r="B310" t="str">
            <v>3.6.6.11.7</v>
          </cell>
        </row>
        <row r="311">
          <cell r="A311" t="str">
            <v>650.3P</v>
          </cell>
          <cell r="B311" t="str">
            <v>3.6.6.11</v>
          </cell>
        </row>
        <row r="312">
          <cell r="A312" t="str">
            <v>650.4</v>
          </cell>
          <cell r="B312" t="str">
            <v>3.6.6.11.6</v>
          </cell>
        </row>
        <row r="313">
          <cell r="A313" t="str">
            <v>650.5P</v>
          </cell>
          <cell r="B313" t="str">
            <v>3.6.9 </v>
          </cell>
        </row>
        <row r="314">
          <cell r="A314" t="str">
            <v>651.1P</v>
          </cell>
          <cell r="B314" t="str">
            <v>3.6.7.5</v>
          </cell>
        </row>
        <row r="315">
          <cell r="A315" t="str">
            <v>651.2P</v>
          </cell>
          <cell r="B315" t="str">
            <v>3.6.7.5.1</v>
          </cell>
        </row>
        <row r="316">
          <cell r="A316" t="str">
            <v>660.1</v>
          </cell>
          <cell r="B316" t="str">
            <v>3.6.6.12.9 </v>
          </cell>
        </row>
        <row r="317">
          <cell r="A317" t="str">
            <v>660.1</v>
          </cell>
          <cell r="B317" t="str">
            <v>3.6.6.12.7</v>
          </cell>
        </row>
        <row r="318">
          <cell r="A318" t="str">
            <v>660.2</v>
          </cell>
          <cell r="B318" t="str">
            <v>3.6.6.12.8</v>
          </cell>
        </row>
        <row r="319">
          <cell r="A319" t="str">
            <v>660.3</v>
          </cell>
          <cell r="B319" t="str">
            <v>3.6.6.12.9</v>
          </cell>
        </row>
        <row r="320">
          <cell r="A320" t="str">
            <v>661 OTRO</v>
          </cell>
          <cell r="B320" t="str">
            <v>3.6.6.13</v>
          </cell>
        </row>
        <row r="321">
          <cell r="A321" t="str">
            <v>661.1</v>
          </cell>
          <cell r="B321" t="str">
            <v>3.6.6.13.4</v>
          </cell>
        </row>
        <row r="322">
          <cell r="A322" t="str">
            <v>661.1.1</v>
          </cell>
          <cell r="B322" t="str">
            <v>3.6.6.13</v>
          </cell>
        </row>
        <row r="323">
          <cell r="A323" t="str">
            <v>661.1.2</v>
          </cell>
          <cell r="B323" t="str">
            <v>3.6.6.13</v>
          </cell>
        </row>
        <row r="324">
          <cell r="A324" t="str">
            <v>661.1P</v>
          </cell>
          <cell r="B324" t="str">
            <v>3.6.6.13</v>
          </cell>
        </row>
        <row r="325">
          <cell r="A325" t="str">
            <v>661.2</v>
          </cell>
          <cell r="B325" t="str">
            <v>3.6.6.13.20</v>
          </cell>
        </row>
        <row r="326">
          <cell r="A326" t="str">
            <v>661.3</v>
          </cell>
          <cell r="B326" t="str">
            <v> 3.6.6.13.4 </v>
          </cell>
        </row>
        <row r="327">
          <cell r="A327" t="str">
            <v>662.1</v>
          </cell>
          <cell r="B327" t="str">
            <v>3.3.14.19.1</v>
          </cell>
        </row>
        <row r="328">
          <cell r="A328" t="str">
            <v>662.2</v>
          </cell>
          <cell r="B328" t="str">
            <v>3.6.6.14</v>
          </cell>
        </row>
        <row r="329">
          <cell r="A329" t="str">
            <v>670.1</v>
          </cell>
          <cell r="B329" t="str">
            <v>3.6.6.15.2</v>
          </cell>
        </row>
        <row r="330">
          <cell r="A330" t="str">
            <v>670.1P</v>
          </cell>
          <cell r="B330" t="str">
            <v>3.6.6.15.2</v>
          </cell>
        </row>
        <row r="331">
          <cell r="A331" t="str">
            <v>670.2</v>
          </cell>
          <cell r="B331" t="str">
            <v>3.6.6.15.2</v>
          </cell>
        </row>
        <row r="332">
          <cell r="A332" t="str">
            <v>671.1</v>
          </cell>
          <cell r="B332" t="str">
            <v>3.6.6.16.1</v>
          </cell>
        </row>
        <row r="333">
          <cell r="A333" t="str">
            <v>671.2</v>
          </cell>
          <cell r="B333" t="str">
            <v> 3.6.6.16.8</v>
          </cell>
        </row>
        <row r="334">
          <cell r="A334" t="str">
            <v>672.1</v>
          </cell>
          <cell r="B334" t="str">
            <v>3.6.6.19.2</v>
          </cell>
        </row>
        <row r="335">
          <cell r="A335" t="str">
            <v>672.2</v>
          </cell>
          <cell r="B335" t="str">
            <v>3.6.6.19</v>
          </cell>
        </row>
        <row r="336">
          <cell r="A336" t="str">
            <v>673.1</v>
          </cell>
          <cell r="B336" t="str">
            <v>3.6.6.19.2</v>
          </cell>
        </row>
        <row r="337">
          <cell r="A337" t="str">
            <v>673.2</v>
          </cell>
          <cell r="B337" t="str">
            <v>3.6.8.1.2</v>
          </cell>
        </row>
        <row r="338">
          <cell r="A338" t="str">
            <v>673.2P</v>
          </cell>
          <cell r="B338" t="str">
            <v>3.6.8.1</v>
          </cell>
        </row>
        <row r="339">
          <cell r="A339" t="str">
            <v>673.3</v>
          </cell>
          <cell r="B339" t="str">
            <v>3.6.8.1.2</v>
          </cell>
        </row>
        <row r="340">
          <cell r="A340" t="str">
            <v>673.4P</v>
          </cell>
          <cell r="B340" t="str">
            <v>3.6.8.3.6</v>
          </cell>
        </row>
        <row r="341">
          <cell r="A341" t="str">
            <v>674.1</v>
          </cell>
          <cell r="B341" t="str">
            <v>3.6.6.20.1</v>
          </cell>
        </row>
        <row r="342">
          <cell r="A342" t="str">
            <v>674.1P</v>
          </cell>
          <cell r="B342" t="str">
            <v>3.6.6.20.1</v>
          </cell>
        </row>
        <row r="343">
          <cell r="A343" t="str">
            <v>674.2</v>
          </cell>
          <cell r="B343" t="str">
            <v>3.6.6.20.2</v>
          </cell>
        </row>
        <row r="344">
          <cell r="A344" t="str">
            <v>674P</v>
          </cell>
          <cell r="B344" t="str">
            <v> 3.6.6.14</v>
          </cell>
        </row>
        <row r="345">
          <cell r="A345" t="str">
            <v>675.1</v>
          </cell>
          <cell r="B345" t="str">
            <v> 3.6.8.2.6 </v>
          </cell>
        </row>
        <row r="346">
          <cell r="A346" t="str">
            <v>675.2</v>
          </cell>
          <cell r="B346" t="str">
            <v>3.6.4.2</v>
          </cell>
        </row>
        <row r="347">
          <cell r="A347" t="str">
            <v>675.3</v>
          </cell>
          <cell r="B347" t="str">
            <v>3.6.4.1.2</v>
          </cell>
        </row>
        <row r="348">
          <cell r="A348" t="str">
            <v>676.1</v>
          </cell>
          <cell r="B348" t="str">
            <v> 3.6.8.2.2 </v>
          </cell>
        </row>
        <row r="349">
          <cell r="A349" t="str">
            <v>680.1</v>
          </cell>
          <cell r="B349" t="str">
            <v>3.6.6.20.1</v>
          </cell>
        </row>
        <row r="350">
          <cell r="A350" t="str">
            <v>680.1P</v>
          </cell>
          <cell r="B350" t="str">
            <v>3.6.6.20.1 </v>
          </cell>
        </row>
        <row r="351">
          <cell r="A351" t="str">
            <v>680.2</v>
          </cell>
          <cell r="B351" t="str">
            <v>3.6.6.20.2</v>
          </cell>
        </row>
        <row r="352">
          <cell r="A352" t="str">
            <v>680.3</v>
          </cell>
          <cell r="B352" t="str">
            <v>3.6.6.20.3</v>
          </cell>
        </row>
        <row r="353">
          <cell r="A353" t="str">
            <v>680P</v>
          </cell>
          <cell r="B353" t="str">
            <v>3.3.11.3</v>
          </cell>
        </row>
        <row r="354">
          <cell r="A354" t="str">
            <v>681.1</v>
          </cell>
          <cell r="B354" t="str">
            <v xml:space="preserve">3.6.6.21.1  </v>
          </cell>
        </row>
        <row r="355">
          <cell r="A355" t="str">
            <v>681.1P</v>
          </cell>
          <cell r="B355" t="str">
            <v>3.6.6.21</v>
          </cell>
        </row>
        <row r="356">
          <cell r="A356" t="str">
            <v>681.2</v>
          </cell>
          <cell r="B356" t="str">
            <v>3.6.6.20.2</v>
          </cell>
        </row>
        <row r="357">
          <cell r="A357" t="str">
            <v>681.2P</v>
          </cell>
          <cell r="B357" t="str">
            <v>3.6.6.21</v>
          </cell>
        </row>
        <row r="358">
          <cell r="A358" t="str">
            <v>682.1</v>
          </cell>
          <cell r="B358" t="str">
            <v>3.2.7.5.3</v>
          </cell>
        </row>
        <row r="359">
          <cell r="A359" t="str">
            <v>682.1</v>
          </cell>
          <cell r="B359" t="str">
            <v>3.2.7.5.3</v>
          </cell>
        </row>
        <row r="360">
          <cell r="A360" t="str">
            <v>682P</v>
          </cell>
          <cell r="B360" t="str">
            <v>3.2.7.5</v>
          </cell>
        </row>
        <row r="361">
          <cell r="A361" t="str">
            <v>682P</v>
          </cell>
          <cell r="B361" t="str">
            <v>3,6,6,22,1</v>
          </cell>
        </row>
        <row r="362">
          <cell r="A362" t="str">
            <v>683P</v>
          </cell>
          <cell r="B362" t="str">
            <v> 3.6.6.14</v>
          </cell>
        </row>
        <row r="363">
          <cell r="A363" t="str">
            <v>690.1</v>
          </cell>
          <cell r="B363" t="str">
            <v>3.6.7.1.1</v>
          </cell>
        </row>
        <row r="364">
          <cell r="A364" t="str">
            <v>700.1</v>
          </cell>
          <cell r="B364" t="str">
            <v>3.6.7.1.1</v>
          </cell>
        </row>
        <row r="365">
          <cell r="A365" t="str">
            <v>700.2</v>
          </cell>
          <cell r="B365" t="str">
            <v>3.6.7.1.6</v>
          </cell>
        </row>
        <row r="366">
          <cell r="A366" t="str">
            <v>700.3</v>
          </cell>
          <cell r="B366" t="str">
            <v> 3.6.7.1.2</v>
          </cell>
        </row>
        <row r="367">
          <cell r="A367" t="str">
            <v>700.4</v>
          </cell>
          <cell r="B367" t="str">
            <v>3.6.7.1.6</v>
          </cell>
        </row>
        <row r="368">
          <cell r="A368" t="str">
            <v>700.5P</v>
          </cell>
          <cell r="B368" t="str">
            <v>3.6.7.1.6</v>
          </cell>
        </row>
        <row r="369">
          <cell r="A369" t="str">
            <v>700.6P</v>
          </cell>
          <cell r="B369" t="str">
            <v>3.6.7.1</v>
          </cell>
        </row>
        <row r="370">
          <cell r="A370" t="str">
            <v>700P</v>
          </cell>
          <cell r="B370" t="str">
            <v>3.6.7</v>
          </cell>
        </row>
        <row r="371">
          <cell r="A371" t="str">
            <v>701.1</v>
          </cell>
          <cell r="B371" t="str">
            <v>3.6.7.2.1</v>
          </cell>
        </row>
        <row r="372">
          <cell r="A372" t="str">
            <v>701.2P</v>
          </cell>
          <cell r="B372" t="str">
            <v>3.6.7.6</v>
          </cell>
        </row>
        <row r="373">
          <cell r="A373" t="str">
            <v>701P</v>
          </cell>
          <cell r="B373" t="str">
            <v>3.6.7.2</v>
          </cell>
        </row>
        <row r="374">
          <cell r="A374" t="str">
            <v>710.1</v>
          </cell>
          <cell r="B374" t="str">
            <v>3.6.7.3.13</v>
          </cell>
        </row>
        <row r="375">
          <cell r="A375" t="str">
            <v>710.1.1</v>
          </cell>
          <cell r="B375" t="str">
            <v>3.6.7.3.39</v>
          </cell>
        </row>
        <row r="376">
          <cell r="A376" t="str">
            <v>710.1.2</v>
          </cell>
          <cell r="B376" t="str">
            <v>3.6.7.3</v>
          </cell>
        </row>
        <row r="377">
          <cell r="A377" t="str">
            <v>710.1.3</v>
          </cell>
          <cell r="B377" t="str">
            <v>3.6.7.3</v>
          </cell>
        </row>
        <row r="378">
          <cell r="A378" t="str">
            <v>710.1.4</v>
          </cell>
          <cell r="B378" t="str">
            <v>3.6.7.3</v>
          </cell>
        </row>
        <row r="379">
          <cell r="A379" t="str">
            <v>710.1.5</v>
          </cell>
          <cell r="B379" t="str">
            <v>3.6.7.3</v>
          </cell>
        </row>
        <row r="380">
          <cell r="A380" t="str">
            <v>710.2</v>
          </cell>
          <cell r="B380" t="str">
            <v>3.6.7.3</v>
          </cell>
        </row>
        <row r="381">
          <cell r="A381" t="str">
            <v>710.2.1</v>
          </cell>
          <cell r="B381" t="str">
            <v>3.6.7.3</v>
          </cell>
        </row>
        <row r="382">
          <cell r="A382" t="str">
            <v>710.3</v>
          </cell>
          <cell r="B382" t="str">
            <v>3.6.7.3</v>
          </cell>
        </row>
        <row r="383">
          <cell r="A383" t="str">
            <v>710.4</v>
          </cell>
          <cell r="B383" t="str">
            <v>3.6.7.3</v>
          </cell>
        </row>
        <row r="384">
          <cell r="A384" t="str">
            <v>710.5</v>
          </cell>
          <cell r="B384" t="str">
            <v>3.6.7.3</v>
          </cell>
        </row>
        <row r="385">
          <cell r="A385" t="str">
            <v>720.1</v>
          </cell>
          <cell r="B385" t="str">
            <v>3.6.7.4.1</v>
          </cell>
        </row>
        <row r="386">
          <cell r="A386" t="str">
            <v>730.1</v>
          </cell>
          <cell r="B386" t="str">
            <v>3.6.7.5.1</v>
          </cell>
        </row>
        <row r="387">
          <cell r="A387" t="str">
            <v>730.2</v>
          </cell>
          <cell r="B387" t="str">
            <v>3.6.7.5.2</v>
          </cell>
        </row>
        <row r="388">
          <cell r="A388" t="str">
            <v>730.2</v>
          </cell>
          <cell r="B388" t="str">
            <v>3.6.7.5.2</v>
          </cell>
        </row>
        <row r="389">
          <cell r="A389" t="str">
            <v>730.3</v>
          </cell>
          <cell r="B389" t="str">
            <v>3.6.7.5.3</v>
          </cell>
        </row>
        <row r="390">
          <cell r="A390" t="str">
            <v>731.1</v>
          </cell>
          <cell r="B390" t="str">
            <v>3.6.6.21</v>
          </cell>
        </row>
        <row r="391">
          <cell r="A391" t="str">
            <v>740.1</v>
          </cell>
          <cell r="B391" t="str">
            <v>3.6.7.6.1</v>
          </cell>
        </row>
        <row r="392">
          <cell r="A392" t="str">
            <v>741.1</v>
          </cell>
          <cell r="B392" t="str">
            <v>3.6.7</v>
          </cell>
        </row>
        <row r="393">
          <cell r="A393" t="str">
            <v>741.1P1</v>
          </cell>
          <cell r="B393" t="str">
            <v>3.6.7</v>
          </cell>
        </row>
        <row r="394">
          <cell r="A394" t="str">
            <v>741.1P2</v>
          </cell>
          <cell r="B394" t="str">
            <v>3.6.7</v>
          </cell>
        </row>
        <row r="395">
          <cell r="A395" t="str">
            <v>741.1P3</v>
          </cell>
          <cell r="B395" t="str">
            <v>3.6.7</v>
          </cell>
        </row>
        <row r="396">
          <cell r="A396" t="str">
            <v>800.1</v>
          </cell>
          <cell r="B396" t="str">
            <v>3.6.9.1.4</v>
          </cell>
        </row>
        <row r="397">
          <cell r="A397" t="str">
            <v>800.2</v>
          </cell>
          <cell r="B397" t="str">
            <v>3.6.9.1.10</v>
          </cell>
        </row>
        <row r="398">
          <cell r="A398" t="str">
            <v>800.3</v>
          </cell>
          <cell r="B398" t="str">
            <v>3.6.9.1.6</v>
          </cell>
        </row>
        <row r="399">
          <cell r="A399" t="str">
            <v>800.4</v>
          </cell>
          <cell r="B399" t="str">
            <v>3.6.9.1.13</v>
          </cell>
        </row>
        <row r="400">
          <cell r="A400" t="str">
            <v>800P</v>
          </cell>
          <cell r="B400" t="str">
            <v>3.6.9.1.30</v>
          </cell>
        </row>
        <row r="401">
          <cell r="A401" t="str">
            <v>801.1</v>
          </cell>
          <cell r="B401" t="str">
            <v>3.6.1.2</v>
          </cell>
        </row>
        <row r="402">
          <cell r="A402" t="str">
            <v>801.2</v>
          </cell>
          <cell r="B402" t="str">
            <v>3.6.9.4.12</v>
          </cell>
        </row>
        <row r="403">
          <cell r="A403" t="str">
            <v>801.3</v>
          </cell>
          <cell r="B403" t="str">
            <v>3.6.9.4.12</v>
          </cell>
        </row>
        <row r="404">
          <cell r="A404" t="str">
            <v>801.4</v>
          </cell>
          <cell r="B404" t="str">
            <v>3.6.9.4.12</v>
          </cell>
        </row>
        <row r="405">
          <cell r="A405" t="str">
            <v>801.5</v>
          </cell>
          <cell r="B405" t="str">
            <v>3.6.9.4.8</v>
          </cell>
        </row>
        <row r="406">
          <cell r="A406" t="str">
            <v>801.6</v>
          </cell>
          <cell r="B406" t="str">
            <v>3.6.9.4.10</v>
          </cell>
        </row>
        <row r="407">
          <cell r="A407" t="str">
            <v>801.7</v>
          </cell>
          <cell r="B407" t="str">
            <v>3.6.9.4</v>
          </cell>
        </row>
        <row r="408">
          <cell r="A408" t="str">
            <v>810.1</v>
          </cell>
          <cell r="B408" t="str">
            <v>3.6.9.2.1</v>
          </cell>
        </row>
        <row r="409">
          <cell r="A409" t="str">
            <v>810.1P</v>
          </cell>
          <cell r="B409" t="str">
            <v> 3.6.9.2</v>
          </cell>
        </row>
        <row r="410">
          <cell r="A410" t="str">
            <v>810.2</v>
          </cell>
          <cell r="B410" t="str">
            <v>3.6.9.2.2</v>
          </cell>
        </row>
        <row r="411">
          <cell r="A411" t="str">
            <v>810.3</v>
          </cell>
          <cell r="B411" t="str">
            <v>3.2.9.1.1</v>
          </cell>
        </row>
        <row r="412">
          <cell r="A412" t="str">
            <v>811.1</v>
          </cell>
          <cell r="B412" t="str">
            <v>3.2.10.1</v>
          </cell>
        </row>
        <row r="413">
          <cell r="A413" t="str">
            <v>811.1P1</v>
          </cell>
          <cell r="B413" t="str">
            <v>3.2.10.1</v>
          </cell>
        </row>
        <row r="414">
          <cell r="A414" t="str">
            <v>811.1P10</v>
          </cell>
          <cell r="B414" t="str">
            <v>3.2.10.1</v>
          </cell>
        </row>
        <row r="415">
          <cell r="A415" t="str">
            <v>811.1P11</v>
          </cell>
          <cell r="B415" t="str">
            <v>3.2.10.1</v>
          </cell>
        </row>
        <row r="416">
          <cell r="A416" t="str">
            <v>811.1P12</v>
          </cell>
          <cell r="B416" t="str">
            <v>3.2.10.1</v>
          </cell>
        </row>
        <row r="417">
          <cell r="A417" t="str">
            <v>811.1P13</v>
          </cell>
          <cell r="B417" t="str">
            <v>3.2.10.1</v>
          </cell>
        </row>
        <row r="418">
          <cell r="A418" t="str">
            <v>811.1P14</v>
          </cell>
          <cell r="B418" t="str">
            <v>3.2.10.1</v>
          </cell>
        </row>
        <row r="419">
          <cell r="A419" t="str">
            <v>811.1P2</v>
          </cell>
          <cell r="B419" t="str">
            <v>3.2.10.1</v>
          </cell>
        </row>
        <row r="420">
          <cell r="A420" t="str">
            <v>811.1P3</v>
          </cell>
          <cell r="B420" t="str">
            <v>3.2.10.1</v>
          </cell>
        </row>
        <row r="421">
          <cell r="A421" t="str">
            <v>811.1P4</v>
          </cell>
          <cell r="B421" t="str">
            <v>3.2.10.1</v>
          </cell>
        </row>
        <row r="422">
          <cell r="A422" t="str">
            <v>811.1P5</v>
          </cell>
          <cell r="B422" t="str">
            <v>3.2.10.1</v>
          </cell>
        </row>
        <row r="423">
          <cell r="A423" t="str">
            <v>811.1P6</v>
          </cell>
          <cell r="B423" t="str">
            <v>3.2.10.1</v>
          </cell>
        </row>
        <row r="424">
          <cell r="A424" t="str">
            <v>811.1P7</v>
          </cell>
          <cell r="B424" t="str">
            <v>3.2.10.1</v>
          </cell>
        </row>
        <row r="425">
          <cell r="A425" t="str">
            <v>811.1P8</v>
          </cell>
          <cell r="B425" t="str">
            <v>3.2.10.1</v>
          </cell>
        </row>
        <row r="426">
          <cell r="A426" t="str">
            <v>811.1P9</v>
          </cell>
          <cell r="B426" t="str">
            <v>3.2.10.1</v>
          </cell>
        </row>
        <row r="427">
          <cell r="A427" t="str">
            <v>812.1</v>
          </cell>
          <cell r="B427" t="str">
            <v> 3.3.6.10.3 </v>
          </cell>
        </row>
        <row r="428">
          <cell r="A428" t="str">
            <v>815P</v>
          </cell>
          <cell r="B428" t="str">
            <v>3.2.10.3</v>
          </cell>
        </row>
        <row r="429">
          <cell r="A429" t="str">
            <v>820P1</v>
          </cell>
          <cell r="B429" t="str">
            <v>3,6,8,2,2</v>
          </cell>
        </row>
        <row r="430">
          <cell r="A430" t="str">
            <v>900.1</v>
          </cell>
          <cell r="B430" t="str">
            <v xml:space="preserve">3.6.9.3.1   </v>
          </cell>
        </row>
        <row r="431">
          <cell r="A431" t="str">
            <v>900.2</v>
          </cell>
          <cell r="B431" t="str">
            <v xml:space="preserve">3.6.9.3.1   </v>
          </cell>
        </row>
        <row r="432">
          <cell r="A432" t="str">
            <v>900.3</v>
          </cell>
          <cell r="B432" t="str">
            <v xml:space="preserve">3.6.9.3.1   </v>
          </cell>
        </row>
        <row r="433">
          <cell r="A433" t="str">
            <v>900.3P</v>
          </cell>
          <cell r="B433" t="str">
            <v xml:space="preserve">3.6.9.3.1   </v>
          </cell>
        </row>
        <row r="434">
          <cell r="A434" t="str">
            <v>900.4P</v>
          </cell>
          <cell r="B434" t="str">
            <v xml:space="preserve">3.6.9.3.1   </v>
          </cell>
        </row>
        <row r="435">
          <cell r="A435" t="str">
            <v>trinchos de madera</v>
          </cell>
          <cell r="B435" t="str">
            <v>3.2.7.5.1</v>
          </cell>
        </row>
      </sheetData>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row r="10">
          <cell r="AG10" t="str">
            <v>h</v>
          </cell>
        </row>
        <row r="11">
          <cell r="AG11" t="b">
            <v>0</v>
          </cell>
        </row>
        <row r="12">
          <cell r="AG12" t="b">
            <v>0</v>
          </cell>
        </row>
        <row r="13">
          <cell r="AG13" t="b">
            <v>0</v>
          </cell>
        </row>
        <row r="14">
          <cell r="AG14" t="b">
            <v>0</v>
          </cell>
        </row>
        <row r="15">
          <cell r="AG15" t="b">
            <v>0</v>
          </cell>
        </row>
        <row r="16">
          <cell r="AG16" t="b">
            <v>0</v>
          </cell>
        </row>
        <row r="17">
          <cell r="AG17" t="b">
            <v>0</v>
          </cell>
        </row>
        <row r="18">
          <cell r="AG18" t="b">
            <v>0</v>
          </cell>
        </row>
        <row r="19">
          <cell r="AG19" t="b">
            <v>0</v>
          </cell>
        </row>
        <row r="20">
          <cell r="AG20" t="b">
            <v>0</v>
          </cell>
        </row>
        <row r="21">
          <cell r="AG21" t="b">
            <v>0</v>
          </cell>
        </row>
        <row r="22">
          <cell r="AG22" t="b">
            <v>0</v>
          </cell>
        </row>
        <row r="23">
          <cell r="AG23" t="b">
            <v>0</v>
          </cell>
        </row>
        <row r="24">
          <cell r="AG24" t="b">
            <v>0</v>
          </cell>
        </row>
        <row r="25">
          <cell r="AG25" t="b">
            <v>0</v>
          </cell>
        </row>
        <row r="26">
          <cell r="AG26" t="b">
            <v>0</v>
          </cell>
        </row>
        <row r="27">
          <cell r="AG27" t="b">
            <v>0</v>
          </cell>
        </row>
        <row r="28">
          <cell r="AG28" t="b">
            <v>0</v>
          </cell>
        </row>
        <row r="29">
          <cell r="AG29" t="b">
            <v>0</v>
          </cell>
        </row>
        <row r="30">
          <cell r="AG30" t="b">
            <v>0</v>
          </cell>
        </row>
        <row r="31">
          <cell r="AG31" t="b">
            <v>0</v>
          </cell>
        </row>
        <row r="32">
          <cell r="AG32" t="b">
            <v>0</v>
          </cell>
        </row>
        <row r="33">
          <cell r="AG33" t="b">
            <v>0</v>
          </cell>
        </row>
        <row r="34">
          <cell r="AG34" t="b">
            <v>0</v>
          </cell>
        </row>
        <row r="35">
          <cell r="AG35" t="b">
            <v>0</v>
          </cell>
        </row>
        <row r="36">
          <cell r="AG36" t="b">
            <v>0</v>
          </cell>
        </row>
        <row r="37">
          <cell r="AG37" t="b">
            <v>0</v>
          </cell>
        </row>
        <row r="38">
          <cell r="AG38" t="b">
            <v>0</v>
          </cell>
        </row>
        <row r="39">
          <cell r="AG39" t="b">
            <v>0</v>
          </cell>
        </row>
        <row r="40">
          <cell r="AG40" t="b">
            <v>0</v>
          </cell>
        </row>
        <row r="41">
          <cell r="AG41" t="b">
            <v>0</v>
          </cell>
        </row>
        <row r="42">
          <cell r="AG42" t="b">
            <v>0</v>
          </cell>
        </row>
        <row r="43">
          <cell r="AG43" t="b">
            <v>0</v>
          </cell>
        </row>
        <row r="44">
          <cell r="AG44" t="b">
            <v>0</v>
          </cell>
        </row>
        <row r="45">
          <cell r="AG45" t="b">
            <v>0</v>
          </cell>
        </row>
        <row r="46">
          <cell r="AG46" t="b">
            <v>0</v>
          </cell>
        </row>
        <row r="47">
          <cell r="AG47" t="b">
            <v>0</v>
          </cell>
        </row>
        <row r="48">
          <cell r="AG48" t="b">
            <v>0</v>
          </cell>
        </row>
        <row r="49">
          <cell r="AG49" t="b">
            <v>0</v>
          </cell>
        </row>
        <row r="50">
          <cell r="AG50" t="b">
            <v>0</v>
          </cell>
        </row>
        <row r="51">
          <cell r="AG51" t="b">
            <v>0</v>
          </cell>
        </row>
        <row r="52">
          <cell r="AG52" t="b">
            <v>0</v>
          </cell>
        </row>
        <row r="53">
          <cell r="AG53" t="b">
            <v>0</v>
          </cell>
        </row>
        <row r="54">
          <cell r="AG54" t="b">
            <v>0</v>
          </cell>
        </row>
        <row r="55">
          <cell r="AG55" t="b">
            <v>0</v>
          </cell>
        </row>
        <row r="56">
          <cell r="AG56" t="b">
            <v>0</v>
          </cell>
        </row>
        <row r="57">
          <cell r="AG57" t="b">
            <v>0</v>
          </cell>
        </row>
        <row r="58">
          <cell r="AG58" t="b">
            <v>0</v>
          </cell>
        </row>
        <row r="59">
          <cell r="AG59" t="b">
            <v>0</v>
          </cell>
        </row>
        <row r="60">
          <cell r="AG60" t="b">
            <v>0</v>
          </cell>
        </row>
        <row r="61">
          <cell r="AG61" t="b">
            <v>0</v>
          </cell>
        </row>
        <row r="62">
          <cell r="AG62" t="b">
            <v>0</v>
          </cell>
        </row>
        <row r="63">
          <cell r="AG63" t="b">
            <v>0</v>
          </cell>
        </row>
        <row r="64">
          <cell r="AG64" t="b">
            <v>0</v>
          </cell>
        </row>
        <row r="65">
          <cell r="AG65" t="b">
            <v>0</v>
          </cell>
        </row>
        <row r="66">
          <cell r="AG66" t="b">
            <v>0</v>
          </cell>
        </row>
        <row r="67">
          <cell r="AG67" t="b">
            <v>0</v>
          </cell>
        </row>
        <row r="68">
          <cell r="AG68" t="b">
            <v>0</v>
          </cell>
        </row>
        <row r="69">
          <cell r="AG69" t="b">
            <v>0</v>
          </cell>
        </row>
        <row r="70">
          <cell r="AG70" t="b">
            <v>0</v>
          </cell>
        </row>
        <row r="71">
          <cell r="AG71" t="b">
            <v>0</v>
          </cell>
        </row>
        <row r="72">
          <cell r="AG72" t="b">
            <v>0</v>
          </cell>
        </row>
        <row r="73">
          <cell r="AG73" t="b">
            <v>0</v>
          </cell>
        </row>
        <row r="74">
          <cell r="AG74" t="b">
            <v>0</v>
          </cell>
        </row>
        <row r="75">
          <cell r="AG75" t="b">
            <v>0</v>
          </cell>
        </row>
        <row r="76">
          <cell r="AG76" t="b">
            <v>0</v>
          </cell>
        </row>
        <row r="77">
          <cell r="AG77" t="b">
            <v>0</v>
          </cell>
        </row>
        <row r="78">
          <cell r="AG78" t="b">
            <v>0</v>
          </cell>
        </row>
        <row r="79">
          <cell r="AG79" t="b">
            <v>0</v>
          </cell>
        </row>
        <row r="80">
          <cell r="AG80" t="b">
            <v>0</v>
          </cell>
        </row>
        <row r="81">
          <cell r="AG81" t="b">
            <v>0</v>
          </cell>
        </row>
        <row r="82">
          <cell r="AG82" t="b">
            <v>0</v>
          </cell>
        </row>
        <row r="83">
          <cell r="AG83" t="b">
            <v>0</v>
          </cell>
        </row>
        <row r="84">
          <cell r="AG84" t="b">
            <v>0</v>
          </cell>
        </row>
        <row r="85">
          <cell r="AG85" t="b">
            <v>0</v>
          </cell>
        </row>
        <row r="86">
          <cell r="AG86" t="b">
            <v>0</v>
          </cell>
        </row>
        <row r="87">
          <cell r="AG87" t="b">
            <v>0</v>
          </cell>
        </row>
        <row r="88">
          <cell r="AG88" t="b">
            <v>0</v>
          </cell>
        </row>
        <row r="89">
          <cell r="AG89" t="b">
            <v>0</v>
          </cell>
        </row>
        <row r="90">
          <cell r="AG90" t="b">
            <v>0</v>
          </cell>
        </row>
        <row r="91">
          <cell r="AG91" t="b">
            <v>0</v>
          </cell>
        </row>
        <row r="92">
          <cell r="AG92" t="b">
            <v>0</v>
          </cell>
        </row>
        <row r="93">
          <cell r="AG93" t="b">
            <v>0</v>
          </cell>
        </row>
        <row r="94">
          <cell r="AG94" t="b">
            <v>0</v>
          </cell>
        </row>
        <row r="95">
          <cell r="AG95" t="b">
            <v>0</v>
          </cell>
        </row>
        <row r="96">
          <cell r="AG96" t="b">
            <v>0</v>
          </cell>
        </row>
        <row r="97">
          <cell r="AG97" t="b">
            <v>0</v>
          </cell>
        </row>
        <row r="98">
          <cell r="AG98" t="b">
            <v>0</v>
          </cell>
        </row>
        <row r="99">
          <cell r="AG99" t="b">
            <v>0</v>
          </cell>
        </row>
        <row r="100">
          <cell r="AG100" t="b">
            <v>0</v>
          </cell>
        </row>
        <row r="101">
          <cell r="AG101" t="b">
            <v>0</v>
          </cell>
        </row>
        <row r="102">
          <cell r="AG102" t="b">
            <v>0</v>
          </cell>
        </row>
        <row r="103">
          <cell r="AG103" t="b">
            <v>0</v>
          </cell>
        </row>
        <row r="104">
          <cell r="AG104" t="b">
            <v>0</v>
          </cell>
        </row>
        <row r="105">
          <cell r="AG105" t="b">
            <v>0</v>
          </cell>
        </row>
        <row r="106">
          <cell r="AG106" t="b">
            <v>0</v>
          </cell>
        </row>
        <row r="107">
          <cell r="AG107" t="b">
            <v>0</v>
          </cell>
        </row>
        <row r="108">
          <cell r="AG108" t="b">
            <v>0</v>
          </cell>
        </row>
        <row r="109">
          <cell r="AG109" t="b">
            <v>0</v>
          </cell>
        </row>
        <row r="110">
          <cell r="AG110" t="b">
            <v>0</v>
          </cell>
        </row>
        <row r="111">
          <cell r="AG111" t="b">
            <v>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s>
    <sheetDataSet>
      <sheetData sheetId="0" refreshError="1"/>
      <sheetData sheetId="1" refreshError="1"/>
      <sheetData sheetId="2" refreshError="1"/>
      <sheetData sheetId="3" refreshError="1"/>
      <sheetData sheetId="4"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205">
        <row r="1">
          <cell r="A1" t="str">
            <v>ADMINISTRACION</v>
          </cell>
          <cell r="B1" t="str">
            <v>%</v>
          </cell>
          <cell r="C1">
            <v>0.2</v>
          </cell>
          <cell r="E1" t="str">
            <v>COSTO 20006</v>
          </cell>
          <cell r="F1" t="str">
            <v>INCREMENTO DEL SALARIO</v>
          </cell>
          <cell r="G1">
            <v>0.2</v>
          </cell>
          <cell r="K1" t="str">
            <v>Nº</v>
          </cell>
        </row>
        <row r="2">
          <cell r="A2" t="str">
            <v>IMPREVISTOS</v>
          </cell>
          <cell r="B2" t="str">
            <v>%</v>
          </cell>
          <cell r="C2">
            <v>0.05</v>
          </cell>
          <cell r="E2">
            <v>2532.96</v>
          </cell>
          <cell r="F2">
            <v>6.4100000000000004E-2</v>
          </cell>
          <cell r="G2">
            <v>0.05</v>
          </cell>
          <cell r="H2">
            <v>322</v>
          </cell>
          <cell r="K2">
            <v>1</v>
          </cell>
        </row>
        <row r="3">
          <cell r="A3" t="str">
            <v>UTILIDAD</v>
          </cell>
          <cell r="B3" t="str">
            <v>%</v>
          </cell>
          <cell r="C3">
            <v>0.05</v>
          </cell>
          <cell r="E3">
            <v>2532.96</v>
          </cell>
          <cell r="G3">
            <v>0.05</v>
          </cell>
          <cell r="H3">
            <v>322</v>
          </cell>
          <cell r="K3">
            <v>2</v>
          </cell>
        </row>
        <row r="4">
          <cell r="A4" t="str">
            <v>PRESTACIONES</v>
          </cell>
          <cell r="B4" t="str">
            <v>%</v>
          </cell>
          <cell r="C4">
            <v>1.85</v>
          </cell>
          <cell r="E4">
            <v>2543.5140000000001</v>
          </cell>
          <cell r="G4">
            <v>1.85</v>
          </cell>
          <cell r="H4">
            <v>311</v>
          </cell>
          <cell r="K4">
            <v>3</v>
          </cell>
        </row>
        <row r="5">
          <cell r="A5" t="str">
            <v>DISTANCIA ACARREO 1</v>
          </cell>
          <cell r="B5" t="str">
            <v>KM</v>
          </cell>
          <cell r="C5">
            <v>5</v>
          </cell>
          <cell r="E5">
            <v>2588.8962000000001</v>
          </cell>
          <cell r="G5">
            <v>5</v>
          </cell>
          <cell r="H5">
            <v>263</v>
          </cell>
          <cell r="K5">
            <v>4</v>
          </cell>
        </row>
        <row r="6">
          <cell r="A6" t="str">
            <v>ADMINISTRACION</v>
          </cell>
          <cell r="B6" t="str">
            <v>KM</v>
          </cell>
          <cell r="C6">
            <v>20</v>
          </cell>
          <cell r="G6">
            <v>5</v>
          </cell>
          <cell r="K6">
            <v>5</v>
          </cell>
        </row>
        <row r="7">
          <cell r="A7" t="str">
            <v>IMPREVISTOS</v>
          </cell>
          <cell r="B7" t="str">
            <v>KM</v>
          </cell>
          <cell r="C7">
            <v>40</v>
          </cell>
          <cell r="E7">
            <v>20052.599999999999</v>
          </cell>
          <cell r="G7">
            <v>15</v>
          </cell>
          <cell r="H7">
            <v>4800</v>
          </cell>
          <cell r="K7">
            <v>6</v>
          </cell>
        </row>
        <row r="8">
          <cell r="A8" t="str">
            <v>UTILIDAD</v>
          </cell>
          <cell r="B8" t="str">
            <v>KM</v>
          </cell>
          <cell r="C8">
            <v>50</v>
          </cell>
          <cell r="G8">
            <v>15</v>
          </cell>
          <cell r="K8">
            <v>7</v>
          </cell>
        </row>
        <row r="9">
          <cell r="A9" t="str">
            <v>PRESTACIONES</v>
          </cell>
          <cell r="B9" t="str">
            <v>KM</v>
          </cell>
          <cell r="C9">
            <v>50</v>
          </cell>
          <cell r="E9">
            <v>474.93</v>
          </cell>
          <cell r="G9">
            <v>50</v>
          </cell>
          <cell r="H9">
            <v>248</v>
          </cell>
          <cell r="K9">
            <v>8</v>
          </cell>
        </row>
        <row r="10">
          <cell r="A10" t="str">
            <v>DISTANCIA ACARREO 1</v>
          </cell>
          <cell r="B10" t="str">
            <v>KM</v>
          </cell>
          <cell r="C10">
            <v>50</v>
          </cell>
          <cell r="E10">
            <v>791.55</v>
          </cell>
          <cell r="G10">
            <v>50</v>
          </cell>
          <cell r="H10">
            <v>-137</v>
          </cell>
          <cell r="K10">
            <v>9</v>
          </cell>
        </row>
        <row r="11">
          <cell r="A11" t="str">
            <v>DISTANCIA SUMINISTRO (MATERIAL DE LA ZONA)</v>
          </cell>
          <cell r="B11" t="str">
            <v>KM</v>
          </cell>
          <cell r="C11">
            <v>100</v>
          </cell>
          <cell r="E11">
            <v>34279.392</v>
          </cell>
          <cell r="G11">
            <v>100</v>
          </cell>
          <cell r="H11">
            <v>6760</v>
          </cell>
          <cell r="K11">
            <v>10</v>
          </cell>
        </row>
        <row r="12">
          <cell r="A12" t="str">
            <v>DISTANCIA SUMINISTRO</v>
          </cell>
          <cell r="B12" t="str">
            <v>DIA</v>
          </cell>
          <cell r="C12">
            <v>31500</v>
          </cell>
          <cell r="E12">
            <v>26574.754902500001</v>
          </cell>
          <cell r="G12">
            <v>28278</v>
          </cell>
          <cell r="H12">
            <v>3222</v>
          </cell>
          <cell r="K12">
            <v>11</v>
          </cell>
        </row>
        <row r="13">
          <cell r="A13" t="str">
            <v>DISTANCIA SUMINISTRO BASES SUB BASES AFIRMADOS</v>
          </cell>
          <cell r="B13" t="str">
            <v>DIA</v>
          </cell>
          <cell r="C13">
            <v>50300</v>
          </cell>
          <cell r="E13">
            <v>42519.607843999998</v>
          </cell>
          <cell r="G13">
            <v>45245</v>
          </cell>
          <cell r="H13">
            <v>5055</v>
          </cell>
          <cell r="K13">
            <v>12</v>
          </cell>
        </row>
        <row r="14">
          <cell r="A14" t="str">
            <v>DISTANCIA DE SUMINISTRO CONCRETOS</v>
          </cell>
          <cell r="B14" t="str">
            <v>DIA</v>
          </cell>
          <cell r="C14">
            <v>24500</v>
          </cell>
          <cell r="E14">
            <v>14456.66666696</v>
          </cell>
          <cell r="G14">
            <v>15500</v>
          </cell>
          <cell r="H14">
            <v>9000</v>
          </cell>
          <cell r="K14">
            <v>13</v>
          </cell>
        </row>
        <row r="15">
          <cell r="A15" t="str">
            <v>DISTANCIA DE SUMINISTRO MEZCLAS ASFALTICAS</v>
          </cell>
          <cell r="B15" t="str">
            <v>DIA</v>
          </cell>
          <cell r="C15">
            <v>40000</v>
          </cell>
          <cell r="E15">
            <v>28700.7352947</v>
          </cell>
          <cell r="G15">
            <v>30540</v>
          </cell>
          <cell r="H15">
            <v>9460</v>
          </cell>
          <cell r="K15">
            <v>14</v>
          </cell>
        </row>
        <row r="16">
          <cell r="A16" t="str">
            <v>DISTANCIA TRANSPORTE ESTRUCTURA METALICA</v>
          </cell>
          <cell r="B16" t="str">
            <v>DIA</v>
          </cell>
          <cell r="C16">
            <v>44000</v>
          </cell>
          <cell r="E16">
            <v>37204.6568635</v>
          </cell>
          <cell r="G16">
            <v>39589</v>
          </cell>
          <cell r="H16">
            <v>4411</v>
          </cell>
          <cell r="K16">
            <v>15</v>
          </cell>
        </row>
        <row r="17">
          <cell r="A17" t="str">
            <v>CADENERO</v>
          </cell>
          <cell r="B17" t="str">
            <v>DIA</v>
          </cell>
          <cell r="C17">
            <v>24500</v>
          </cell>
          <cell r="E17">
            <v>14456.66666696</v>
          </cell>
          <cell r="G17">
            <v>15500</v>
          </cell>
          <cell r="H17">
            <v>9000</v>
          </cell>
          <cell r="K17">
            <v>16</v>
          </cell>
        </row>
        <row r="18">
          <cell r="A18" t="str">
            <v>INSPECTOR DE FABRICACION Y MONTAJE</v>
          </cell>
          <cell r="B18" t="str">
            <v>DIA</v>
          </cell>
          <cell r="C18">
            <v>26000</v>
          </cell>
          <cell r="E18">
            <v>21259.803921999999</v>
          </cell>
          <cell r="G18">
            <v>22623</v>
          </cell>
          <cell r="H18">
            <v>3377</v>
          </cell>
          <cell r="K18">
            <v>17</v>
          </cell>
        </row>
        <row r="19">
          <cell r="A19" t="str">
            <v>OBRERO</v>
          </cell>
          <cell r="B19" t="str">
            <v>DIA</v>
          </cell>
          <cell r="C19">
            <v>30000</v>
          </cell>
          <cell r="E19">
            <v>31889.705882999999</v>
          </cell>
          <cell r="G19">
            <v>33934</v>
          </cell>
          <cell r="H19">
            <v>-3934</v>
          </cell>
          <cell r="K19">
            <v>18</v>
          </cell>
        </row>
        <row r="20">
          <cell r="A20" t="str">
            <v>OFICIAL</v>
          </cell>
          <cell r="B20" t="str">
            <v>DIA</v>
          </cell>
          <cell r="C20">
            <v>56600</v>
          </cell>
          <cell r="E20">
            <v>47834.558824500004</v>
          </cell>
          <cell r="G20">
            <v>50901</v>
          </cell>
          <cell r="H20">
            <v>5699</v>
          </cell>
          <cell r="K20">
            <v>19</v>
          </cell>
        </row>
        <row r="21">
          <cell r="A21" t="str">
            <v>OFICIAL EXPERTO EN DESMONTAJE</v>
          </cell>
          <cell r="B21" t="str">
            <v>LT</v>
          </cell>
          <cell r="C21">
            <v>55</v>
          </cell>
          <cell r="E21">
            <v>50.996927999999997</v>
          </cell>
          <cell r="G21">
            <v>54</v>
          </cell>
          <cell r="H21">
            <v>1</v>
          </cell>
          <cell r="K21">
            <v>20</v>
          </cell>
        </row>
        <row r="22">
          <cell r="A22" t="str">
            <v>PALETEROS</v>
          </cell>
          <cell r="B22" t="str">
            <v>M</v>
          </cell>
          <cell r="C22">
            <v>550</v>
          </cell>
          <cell r="E22">
            <v>455.93279999999999</v>
          </cell>
          <cell r="G22">
            <v>482</v>
          </cell>
          <cell r="H22">
            <v>68</v>
          </cell>
          <cell r="K22">
            <v>21</v>
          </cell>
        </row>
        <row r="23">
          <cell r="A23" t="str">
            <v>RASTRILLEROS</v>
          </cell>
          <cell r="B23" t="str">
            <v>KG</v>
          </cell>
          <cell r="C23">
            <v>3500</v>
          </cell>
          <cell r="E23">
            <v>3377.28</v>
          </cell>
          <cell r="G23">
            <v>3570</v>
          </cell>
          <cell r="H23">
            <v>-70</v>
          </cell>
          <cell r="K23">
            <v>22</v>
          </cell>
        </row>
        <row r="24">
          <cell r="A24" t="str">
            <v>SOLDADOR</v>
          </cell>
          <cell r="B24" t="str">
            <v>KG</v>
          </cell>
          <cell r="C24">
            <v>3000</v>
          </cell>
          <cell r="E24">
            <v>2849.58</v>
          </cell>
          <cell r="G24">
            <v>3013</v>
          </cell>
          <cell r="H24">
            <v>-13</v>
          </cell>
          <cell r="K24">
            <v>23</v>
          </cell>
        </row>
        <row r="25">
          <cell r="A25" t="str">
            <v>TOPOGRAFO</v>
          </cell>
          <cell r="B25" t="str">
            <v>U</v>
          </cell>
          <cell r="C25">
            <v>323000</v>
          </cell>
          <cell r="E25">
            <v>295594.22621399997</v>
          </cell>
          <cell r="G25">
            <v>312502</v>
          </cell>
          <cell r="H25">
            <v>10498</v>
          </cell>
          <cell r="K25">
            <v>24</v>
          </cell>
        </row>
        <row r="26">
          <cell r="A26" t="str">
            <v>PINTOR</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3 AYUDANTES</v>
          </cell>
          <cell r="B28" t="str">
            <v>KG</v>
          </cell>
          <cell r="C28">
            <v>3500</v>
          </cell>
          <cell r="E28">
            <v>2532.96</v>
          </cell>
          <cell r="G28">
            <v>2678</v>
          </cell>
          <cell r="H28">
            <v>822</v>
          </cell>
          <cell r="K28">
            <v>27</v>
          </cell>
        </row>
        <row r="29">
          <cell r="A29" t="str">
            <v>2 OBREROS</v>
          </cell>
          <cell r="B29" t="str">
            <v>KG</v>
          </cell>
          <cell r="C29">
            <v>3500</v>
          </cell>
          <cell r="E29">
            <v>3221.8829040000001</v>
          </cell>
          <cell r="G29">
            <v>3406</v>
          </cell>
          <cell r="H29">
            <v>94</v>
          </cell>
          <cell r="K29">
            <v>28</v>
          </cell>
        </row>
        <row r="30">
          <cell r="A30" t="str">
            <v>3 OBREROS</v>
          </cell>
          <cell r="B30" t="str">
            <v>M</v>
          </cell>
          <cell r="C30">
            <v>12000</v>
          </cell>
          <cell r="E30">
            <v>9055.3320000000003</v>
          </cell>
          <cell r="G30">
            <v>9573</v>
          </cell>
          <cell r="H30">
            <v>2427</v>
          </cell>
          <cell r="K30">
            <v>29</v>
          </cell>
        </row>
        <row r="31">
          <cell r="A31" t="str">
            <v>4 OBREROS</v>
          </cell>
          <cell r="B31" t="str">
            <v>KG</v>
          </cell>
          <cell r="C31">
            <v>6500</v>
          </cell>
          <cell r="E31">
            <v>3489.1523999999999</v>
          </cell>
          <cell r="G31">
            <v>3689</v>
          </cell>
          <cell r="H31">
            <v>2811</v>
          </cell>
          <cell r="K31">
            <v>30</v>
          </cell>
        </row>
        <row r="32">
          <cell r="A32" t="str">
            <v>5 OBREROS</v>
          </cell>
          <cell r="B32" t="str">
            <v>U</v>
          </cell>
          <cell r="C32">
            <v>7000</v>
          </cell>
          <cell r="E32">
            <v>12664.8</v>
          </cell>
          <cell r="G32">
            <v>13389</v>
          </cell>
          <cell r="H32">
            <v>-6389</v>
          </cell>
          <cell r="K32">
            <v>31</v>
          </cell>
        </row>
        <row r="33">
          <cell r="A33" t="str">
            <v>6 OBREROS</v>
          </cell>
          <cell r="B33" t="str">
            <v>U</v>
          </cell>
          <cell r="C33">
            <v>5500</v>
          </cell>
          <cell r="E33">
            <v>6332.4</v>
          </cell>
          <cell r="G33">
            <v>6695</v>
          </cell>
          <cell r="H33">
            <v>-1195</v>
          </cell>
          <cell r="K33">
            <v>32</v>
          </cell>
        </row>
        <row r="34">
          <cell r="A34" t="str">
            <v>7 OBREROS</v>
          </cell>
          <cell r="B34" t="str">
            <v>M³</v>
          </cell>
          <cell r="C34">
            <v>26000</v>
          </cell>
          <cell r="E34">
            <v>29551.200000000001</v>
          </cell>
          <cell r="G34">
            <v>31242</v>
          </cell>
          <cell r="H34">
            <v>-5242</v>
          </cell>
          <cell r="K34">
            <v>33</v>
          </cell>
          <cell r="M34" t="str">
            <v>En planta</v>
          </cell>
        </row>
        <row r="35">
          <cell r="A35" t="str">
            <v>8 OBREROS</v>
          </cell>
          <cell r="B35" t="str">
            <v>M³</v>
          </cell>
          <cell r="C35">
            <v>35000</v>
          </cell>
          <cell r="E35">
            <v>29551.200000000001</v>
          </cell>
          <cell r="G35">
            <v>31242</v>
          </cell>
          <cell r="H35">
            <v>3758</v>
          </cell>
          <cell r="K35">
            <v>34</v>
          </cell>
          <cell r="M35" t="str">
            <v>En planta</v>
          </cell>
        </row>
        <row r="36">
          <cell r="A36" t="str">
            <v>9 OBREROS</v>
          </cell>
          <cell r="B36" t="str">
            <v>M³</v>
          </cell>
          <cell r="C36">
            <v>25000</v>
          </cell>
          <cell r="E36">
            <v>29551.200000000001</v>
          </cell>
          <cell r="G36">
            <v>31242</v>
          </cell>
          <cell r="H36">
            <v>-6242</v>
          </cell>
          <cell r="K36">
            <v>35</v>
          </cell>
          <cell r="M36" t="str">
            <v>En planta</v>
          </cell>
        </row>
        <row r="37">
          <cell r="A37" t="str">
            <v>10 OBREROS</v>
          </cell>
          <cell r="B37" t="str">
            <v>M³</v>
          </cell>
          <cell r="C37">
            <v>32000</v>
          </cell>
          <cell r="E37">
            <v>26933.808000000001</v>
          </cell>
          <cell r="G37">
            <v>30000</v>
          </cell>
          <cell r="H37">
            <v>2000</v>
          </cell>
          <cell r="K37">
            <v>36</v>
          </cell>
          <cell r="M37" t="str">
            <v>En planta</v>
          </cell>
        </row>
        <row r="38">
          <cell r="A38" t="str">
            <v>11 OBREROS</v>
          </cell>
          <cell r="B38" t="str">
            <v>KG</v>
          </cell>
          <cell r="C38">
            <v>2000</v>
          </cell>
          <cell r="E38">
            <v>925.58579999999995</v>
          </cell>
          <cell r="G38">
            <v>979</v>
          </cell>
          <cell r="H38">
            <v>1021</v>
          </cell>
          <cell r="K38">
            <v>37</v>
          </cell>
          <cell r="M38" t="str">
            <v>En planta</v>
          </cell>
        </row>
        <row r="39">
          <cell r="A39" t="str">
            <v>12 OBREROS</v>
          </cell>
          <cell r="B39" t="str">
            <v>GALON</v>
          </cell>
          <cell r="C39">
            <v>6000</v>
          </cell>
          <cell r="E39">
            <v>4350.3588</v>
          </cell>
          <cell r="G39">
            <v>4599</v>
          </cell>
          <cell r="H39">
            <v>1401</v>
          </cell>
          <cell r="K39">
            <v>38</v>
          </cell>
          <cell r="M39" t="str">
            <v>En planta</v>
          </cell>
        </row>
        <row r="40">
          <cell r="A40" t="str">
            <v>13 OBREROS</v>
          </cell>
          <cell r="B40" t="str">
            <v>KG</v>
          </cell>
          <cell r="C40">
            <v>4000</v>
          </cell>
          <cell r="E40">
            <v>3271.74</v>
          </cell>
          <cell r="G40">
            <v>3459</v>
          </cell>
          <cell r="H40">
            <v>541</v>
          </cell>
          <cell r="K40">
            <v>39</v>
          </cell>
        </row>
        <row r="41">
          <cell r="A41" t="str">
            <v>14 OBREROS</v>
          </cell>
          <cell r="B41" t="str">
            <v>KG</v>
          </cell>
          <cell r="C41">
            <v>4000</v>
          </cell>
          <cell r="E41">
            <v>3271.74</v>
          </cell>
          <cell r="G41">
            <v>3459</v>
          </cell>
          <cell r="H41">
            <v>541</v>
          </cell>
          <cell r="K41">
            <v>40</v>
          </cell>
        </row>
        <row r="42">
          <cell r="A42" t="str">
            <v>15 OBREROS</v>
          </cell>
          <cell r="B42" t="str">
            <v>KG</v>
          </cell>
          <cell r="C42">
            <v>10000</v>
          </cell>
          <cell r="E42">
            <v>15299.152278</v>
          </cell>
          <cell r="G42">
            <v>16174</v>
          </cell>
          <cell r="H42">
            <v>-6174</v>
          </cell>
          <cell r="K42">
            <v>41</v>
          </cell>
        </row>
        <row r="43">
          <cell r="A43" t="str">
            <v>16 OBREROS</v>
          </cell>
          <cell r="B43" t="str">
            <v>M²</v>
          </cell>
          <cell r="C43">
            <v>6000</v>
          </cell>
          <cell r="E43">
            <v>37930.008937829996</v>
          </cell>
          <cell r="G43">
            <v>40100</v>
          </cell>
          <cell r="H43">
            <v>-34100</v>
          </cell>
          <cell r="K43">
            <v>42</v>
          </cell>
        </row>
        <row r="44">
          <cell r="A44" t="str">
            <v>17 OBREROS</v>
          </cell>
          <cell r="B44" t="str">
            <v>U</v>
          </cell>
          <cell r="C44">
            <v>17000</v>
          </cell>
          <cell r="E44">
            <v>15425.7264</v>
          </cell>
          <cell r="G44">
            <v>16308</v>
          </cell>
          <cell r="H44">
            <v>692</v>
          </cell>
          <cell r="K44">
            <v>43</v>
          </cell>
        </row>
        <row r="45">
          <cell r="A45" t="str">
            <v>18 OBREROS</v>
          </cell>
          <cell r="B45" t="str">
            <v>U</v>
          </cell>
          <cell r="C45">
            <v>21000</v>
          </cell>
          <cell r="D45" t="str">
            <v>U</v>
          </cell>
          <cell r="E45">
            <v>19950</v>
          </cell>
          <cell r="K45">
            <v>44</v>
          </cell>
        </row>
        <row r="46">
          <cell r="A46" t="str">
            <v>19 OBREROS</v>
          </cell>
          <cell r="B46" t="str">
            <v>U</v>
          </cell>
          <cell r="C46">
            <v>75000</v>
          </cell>
          <cell r="D46" t="str">
            <v>U</v>
          </cell>
          <cell r="E46">
            <v>74550</v>
          </cell>
          <cell r="K46">
            <v>45</v>
          </cell>
        </row>
        <row r="47">
          <cell r="A47" t="str">
            <v>20 OBREROS</v>
          </cell>
          <cell r="B47" t="str">
            <v>M</v>
          </cell>
          <cell r="C47">
            <v>4500</v>
          </cell>
          <cell r="E47">
            <v>4620.5411999999997</v>
          </cell>
          <cell r="G47">
            <v>4885</v>
          </cell>
          <cell r="H47">
            <v>-385</v>
          </cell>
          <cell r="K47">
            <v>46</v>
          </cell>
        </row>
        <row r="48">
          <cell r="A48" t="str">
            <v>21 OBREROS</v>
          </cell>
          <cell r="B48" t="str">
            <v>KG</v>
          </cell>
          <cell r="C48">
            <v>670</v>
          </cell>
          <cell r="E48">
            <v>506.59199999999998</v>
          </cell>
          <cell r="G48">
            <v>536</v>
          </cell>
          <cell r="H48">
            <v>134</v>
          </cell>
          <cell r="K48">
            <v>47</v>
          </cell>
        </row>
        <row r="49">
          <cell r="A49" t="str">
            <v>22 OBREROS</v>
          </cell>
          <cell r="B49" t="str">
            <v>KG</v>
          </cell>
          <cell r="C49">
            <v>8500</v>
          </cell>
          <cell r="E49">
            <v>7819.5633484500004</v>
          </cell>
          <cell r="G49">
            <v>8267</v>
          </cell>
          <cell r="H49">
            <v>233</v>
          </cell>
          <cell r="K49">
            <v>48</v>
          </cell>
        </row>
        <row r="50">
          <cell r="A50" t="str">
            <v>23 OBREROS</v>
          </cell>
          <cell r="B50" t="str">
            <v>M</v>
          </cell>
          <cell r="C50">
            <v>45000</v>
          </cell>
          <cell r="E50">
            <v>28331.751262500002</v>
          </cell>
          <cell r="G50">
            <v>29952</v>
          </cell>
          <cell r="H50">
            <v>15048</v>
          </cell>
          <cell r="K50">
            <v>49</v>
          </cell>
        </row>
        <row r="51">
          <cell r="A51" t="str">
            <v>24 OBREROS</v>
          </cell>
          <cell r="B51" t="str">
            <v>U</v>
          </cell>
          <cell r="C51">
            <v>9600</v>
          </cell>
          <cell r="E51">
            <v>8443.2000000000007</v>
          </cell>
          <cell r="G51">
            <v>8926</v>
          </cell>
          <cell r="H51">
            <v>674</v>
          </cell>
          <cell r="K51">
            <v>50</v>
          </cell>
        </row>
        <row r="52">
          <cell r="A52" t="str">
            <v>25 OBREROS</v>
          </cell>
          <cell r="B52" t="str">
            <v>KG</v>
          </cell>
          <cell r="C52">
            <v>1320</v>
          </cell>
          <cell r="E52">
            <v>757.77719999999999</v>
          </cell>
          <cell r="G52">
            <v>801</v>
          </cell>
          <cell r="H52">
            <v>519</v>
          </cell>
          <cell r="J52">
            <v>117000</v>
          </cell>
          <cell r="K52">
            <v>51</v>
          </cell>
        </row>
        <row r="53">
          <cell r="A53" t="str">
            <v>2 PALETEROS</v>
          </cell>
          <cell r="B53" t="str">
            <v>KG</v>
          </cell>
          <cell r="C53">
            <v>1500</v>
          </cell>
          <cell r="E53">
            <v>839.04300000000001</v>
          </cell>
          <cell r="G53">
            <v>887</v>
          </cell>
          <cell r="H53">
            <v>613</v>
          </cell>
          <cell r="K53">
            <v>52</v>
          </cell>
        </row>
        <row r="54">
          <cell r="A54" t="str">
            <v>CUADRILLA ASFALTEROS (6 obrero, 2 rastrilleros y 1 oficial)</v>
          </cell>
          <cell r="B54" t="str">
            <v>KG</v>
          </cell>
          <cell r="C54">
            <v>2000</v>
          </cell>
          <cell r="E54">
            <v>1437.4548</v>
          </cell>
          <cell r="G54">
            <v>1520</v>
          </cell>
          <cell r="H54">
            <v>480</v>
          </cell>
          <cell r="K54">
            <v>53</v>
          </cell>
        </row>
        <row r="55">
          <cell r="A55" t="str">
            <v>1 ARMADOR</v>
          </cell>
          <cell r="B55" t="str">
            <v>KG</v>
          </cell>
          <cell r="C55">
            <v>2000</v>
          </cell>
          <cell r="E55">
            <v>1437.4548</v>
          </cell>
          <cell r="G55">
            <v>1520</v>
          </cell>
          <cell r="H55">
            <v>480</v>
          </cell>
          <cell r="K55">
            <v>54</v>
          </cell>
        </row>
        <row r="56">
          <cell r="A56" t="str">
            <v>1 CORTADOR</v>
          </cell>
          <cell r="B56" t="str">
            <v>KG</v>
          </cell>
          <cell r="C56">
            <v>2050</v>
          </cell>
          <cell r="E56">
            <v>1437.4548</v>
          </cell>
          <cell r="G56">
            <v>1520</v>
          </cell>
          <cell r="H56">
            <v>530</v>
          </cell>
          <cell r="K56">
            <v>55</v>
          </cell>
        </row>
        <row r="57">
          <cell r="A57" t="str">
            <v>1 AYUDANTE</v>
          </cell>
          <cell r="B57" t="str">
            <v>KG</v>
          </cell>
          <cell r="C57">
            <v>2200</v>
          </cell>
          <cell r="E57">
            <v>1437.4548</v>
          </cell>
          <cell r="G57">
            <v>1520</v>
          </cell>
          <cell r="H57">
            <v>680</v>
          </cell>
          <cell r="K57">
            <v>56</v>
          </cell>
        </row>
        <row r="58">
          <cell r="A58" t="str">
            <v>1 NIVELETERO</v>
          </cell>
          <cell r="C58">
            <v>1700</v>
          </cell>
          <cell r="K58">
            <v>57</v>
          </cell>
        </row>
        <row r="59">
          <cell r="A59" t="str">
            <v>CUADRILLA PARA BACHEO (6 obreroS, 2 NIVELETEROS y 1 oficial)</v>
          </cell>
          <cell r="B59" t="str">
            <v>KG</v>
          </cell>
          <cell r="C59">
            <v>430</v>
          </cell>
          <cell r="E59">
            <v>327.17399999999998</v>
          </cell>
          <cell r="G59">
            <v>346</v>
          </cell>
          <cell r="H59">
            <v>84</v>
          </cell>
          <cell r="I59">
            <v>600</v>
          </cell>
          <cell r="J59">
            <v>440</v>
          </cell>
          <cell r="K59">
            <v>58</v>
          </cell>
        </row>
        <row r="60">
          <cell r="A60" t="str">
            <v>OPERADOR EQUIPO</v>
          </cell>
          <cell r="B60" t="str">
            <v>M²</v>
          </cell>
          <cell r="C60">
            <v>4600</v>
          </cell>
          <cell r="E60">
            <v>4749.3</v>
          </cell>
          <cell r="G60">
            <v>5021</v>
          </cell>
          <cell r="H60">
            <v>-421</v>
          </cell>
          <cell r="K60">
            <v>59</v>
          </cell>
        </row>
        <row r="61">
          <cell r="A61" t="str">
            <v>OPERADOR PISTOLAS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CORTADOR</v>
          </cell>
          <cell r="B63" t="str">
            <v>M</v>
          </cell>
          <cell r="C63">
            <v>30000</v>
          </cell>
          <cell r="E63">
            <v>29382.335999999999</v>
          </cell>
          <cell r="G63">
            <v>31063</v>
          </cell>
          <cell r="H63">
            <v>-1063</v>
          </cell>
          <cell r="K63">
            <v>62</v>
          </cell>
        </row>
        <row r="64">
          <cell r="A64" t="str">
            <v>SOLDADOR</v>
          </cell>
          <cell r="B64" t="str">
            <v>KG</v>
          </cell>
          <cell r="C64">
            <v>4500</v>
          </cell>
          <cell r="K64">
            <v>63</v>
          </cell>
        </row>
        <row r="65">
          <cell r="A65" t="str">
            <v>PINTOR</v>
          </cell>
          <cell r="B65" t="str">
            <v>KG</v>
          </cell>
          <cell r="C65">
            <v>4500</v>
          </cell>
          <cell r="K65">
            <v>64</v>
          </cell>
        </row>
        <row r="66">
          <cell r="A66" t="str">
            <v>LAMINADOR</v>
          </cell>
          <cell r="B66" t="str">
            <v>KG</v>
          </cell>
          <cell r="C66">
            <v>4000</v>
          </cell>
          <cell r="K66">
            <v>65</v>
          </cell>
        </row>
        <row r="67">
          <cell r="A67" t="str">
            <v>SERIGRAFISTA</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s>
    <sheetDataSet>
      <sheetData sheetId="0"/>
      <sheetData sheetId="1">
        <row r="7">
          <cell r="A7" t="str">
            <v>Acero A-36 para estructura metalica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Sheet1"/>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sheetNames>
    <sheetDataSet>
      <sheetData sheetId="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 val="items"/>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IBRA ÓPTICA"/>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0.28999996185302734</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0.25</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Anexo 2"/>
      <sheetName val="Cerrm Malla Cab Contr-Intercamb"/>
      <sheetName val="Capex2012"/>
    </sheetNames>
    <sheetDataSet>
      <sheetData sheetId="0"/>
      <sheetData sheetId="1"/>
      <sheetData sheetId="2"/>
      <sheetData sheetId="3"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row r="8">
          <cell r="A8" t="str">
            <v>ARTICULO 200 - DESMONTE Y LIMPIEZA</v>
          </cell>
        </row>
        <row r="9">
          <cell r="A9">
            <v>200.1</v>
          </cell>
          <cell r="B9" t="str">
            <v xml:space="preserve">200-07 </v>
          </cell>
          <cell r="D9" t="str">
            <v>DESMONTE Y LIMPIEZA EN BOSQUE</v>
          </cell>
          <cell r="F9" t="str">
            <v>HA</v>
          </cell>
        </row>
        <row r="10">
          <cell r="A10">
            <v>200.2</v>
          </cell>
          <cell r="B10" t="str">
            <v xml:space="preserve">200-07 </v>
          </cell>
          <cell r="D10" t="str">
            <v>DESMONTE Y LIMPIEZA EN ZONAS NO BOSCOSAS</v>
          </cell>
          <cell r="F10" t="str">
            <v>HA</v>
          </cell>
        </row>
        <row r="11">
          <cell r="A11" t="str">
            <v>ARTICULO 201 - DEMOLICIÓN Y REMOCIÓN</v>
          </cell>
        </row>
        <row r="12">
          <cell r="A12">
            <v>201.1</v>
          </cell>
          <cell r="B12" t="str">
            <v>201-07</v>
          </cell>
          <cell r="D12" t="str">
            <v>DEMOLICIÓN DE EDIFICACIONES.</v>
          </cell>
          <cell r="F12" t="str">
            <v>Gl</v>
          </cell>
        </row>
        <row r="13">
          <cell r="A13">
            <v>201.2</v>
          </cell>
          <cell r="B13" t="str">
            <v>201-07</v>
          </cell>
          <cell r="D13" t="str">
            <v xml:space="preserve">DEMOLICIÓN DE ESTRUCTURAS </v>
          </cell>
          <cell r="F13" t="str">
            <v>Gl</v>
          </cell>
        </row>
        <row r="14">
          <cell r="A14">
            <v>201.3</v>
          </cell>
          <cell r="B14" t="str">
            <v>201-07</v>
          </cell>
          <cell r="D14" t="str">
            <v xml:space="preserve">DEMOLICIÓN DE PAVIMENTOS RÍGIDOS, PISOS,ANDENES Y BORDILLOS DE CONCRETO </v>
          </cell>
          <cell r="F14" t="str">
            <v>Gl</v>
          </cell>
        </row>
        <row r="15">
          <cell r="A15">
            <v>201.4</v>
          </cell>
          <cell r="B15" t="str">
            <v>201-07</v>
          </cell>
          <cell r="D15" t="str">
            <v xml:space="preserve">DEMOLICIÓN DE OBSTÁCULOS </v>
          </cell>
          <cell r="F15" t="str">
            <v>Gl</v>
          </cell>
        </row>
        <row r="16">
          <cell r="A16">
            <v>201.5</v>
          </cell>
          <cell r="B16" t="str">
            <v>201-07</v>
          </cell>
          <cell r="D16" t="str">
            <v xml:space="preserve">DEMOLICIÓN DE EDIFICACIONES </v>
          </cell>
          <cell r="F16" t="str">
            <v>UN</v>
          </cell>
        </row>
        <row r="17">
          <cell r="A17">
            <v>201.6</v>
          </cell>
          <cell r="B17" t="str">
            <v>201-07</v>
          </cell>
          <cell r="D17" t="str">
            <v xml:space="preserve">DEMOLICIÓN DE ESTRUCTURAS </v>
          </cell>
          <cell r="F17" t="str">
            <v>UN</v>
          </cell>
        </row>
        <row r="18">
          <cell r="A18">
            <v>201.7</v>
          </cell>
          <cell r="B18" t="str">
            <v>201-07</v>
          </cell>
          <cell r="D18" t="str">
            <v>DEMOLICION DE ESTRUCTURAS</v>
          </cell>
          <cell r="F18" t="str">
            <v>M³</v>
          </cell>
        </row>
        <row r="19">
          <cell r="A19">
            <v>201.8</v>
          </cell>
          <cell r="B19" t="str">
            <v>201-07</v>
          </cell>
          <cell r="D19" t="str">
            <v>DEMOLICIÓN DE PAVIMENTOS RÍGIDOS</v>
          </cell>
          <cell r="F19" t="str">
            <v>M²</v>
          </cell>
        </row>
        <row r="20">
          <cell r="A20">
            <v>201.9</v>
          </cell>
          <cell r="B20" t="str">
            <v>201-07</v>
          </cell>
          <cell r="D20" t="str">
            <v xml:space="preserve">DEMOLICIÓN DE PISOS Y ANDENES DE CONCRETO </v>
          </cell>
          <cell r="E20" t="str">
            <v>3.6.1.3.33</v>
          </cell>
          <cell r="F20" t="str">
            <v>M²</v>
          </cell>
        </row>
        <row r="21">
          <cell r="A21">
            <v>201.1</v>
          </cell>
          <cell r="B21" t="str">
            <v>201-07</v>
          </cell>
          <cell r="D21" t="str">
            <v>DEMOLICIÓN DE BORDILLOS DE CONCRETO</v>
          </cell>
          <cell r="F21" t="str">
            <v>ML</v>
          </cell>
        </row>
        <row r="22">
          <cell r="A22">
            <v>201.11</v>
          </cell>
          <cell r="B22" t="str">
            <v>201-07</v>
          </cell>
          <cell r="D22" t="str">
            <v xml:space="preserve">DESMONTAJE Y TRASLADO DE ESTRUCTURAS METALICAS. </v>
          </cell>
          <cell r="F22" t="str">
            <v>KG</v>
          </cell>
        </row>
        <row r="23">
          <cell r="A23">
            <v>201.12</v>
          </cell>
          <cell r="B23" t="str">
            <v>201-07</v>
          </cell>
          <cell r="D23" t="str">
            <v xml:space="preserve">REMOCION DE ESPECIES VEGETALES    </v>
          </cell>
          <cell r="F23" t="str">
            <v>UN</v>
          </cell>
        </row>
        <row r="24">
          <cell r="A24">
            <v>201.13</v>
          </cell>
          <cell r="B24" t="str">
            <v>201-07</v>
          </cell>
          <cell r="D24" t="str">
            <v>REMOCIÓN DE OBSTÁCULOS (SE DEBERÁ HACER UN ÍTEM DE PAGO PARA CADA TIPO DE OBSTÁCULO)</v>
          </cell>
          <cell r="F24" t="str">
            <v>UN</v>
          </cell>
        </row>
        <row r="25">
          <cell r="A25">
            <v>201.14</v>
          </cell>
          <cell r="B25" t="str">
            <v>201-07</v>
          </cell>
          <cell r="D25" t="str">
            <v xml:space="preserve">REMOCIÓN DE DUCTOS DE SERVICIOS EXISTENTES </v>
          </cell>
          <cell r="F25" t="str">
            <v>ML</v>
          </cell>
        </row>
        <row r="26">
          <cell r="A26">
            <v>201.15</v>
          </cell>
          <cell r="B26" t="str">
            <v>201-07</v>
          </cell>
          <cell r="D26" t="str">
            <v>REMOCIÓN DE ALCANTARILLAS</v>
          </cell>
          <cell r="E26" t="str">
            <v>3.6.1.3</v>
          </cell>
          <cell r="F26" t="str">
            <v>ML</v>
          </cell>
        </row>
        <row r="27">
          <cell r="A27">
            <v>201.16</v>
          </cell>
          <cell r="B27" t="str">
            <v>201-07</v>
          </cell>
          <cell r="D27" t="str">
            <v xml:space="preserve">REMOCION DE CERCAS DE ALAMBRE       </v>
          </cell>
          <cell r="F27" t="str">
            <v>ML</v>
          </cell>
        </row>
        <row r="28">
          <cell r="A28">
            <v>201.17</v>
          </cell>
          <cell r="B28" t="str">
            <v>201-07</v>
          </cell>
          <cell r="D28" t="str">
            <v>REMOCIÓN DE OBSTÁCULOS (SE DEBERÁ HACER UN ÍTEM DE PAGO PARA CADA TIPO DE OBSTÁCULO)</v>
          </cell>
          <cell r="F28" t="str">
            <v>ML</v>
          </cell>
        </row>
        <row r="29">
          <cell r="A29">
            <v>201.18</v>
          </cell>
          <cell r="B29" t="str">
            <v>201-07</v>
          </cell>
          <cell r="D29" t="str">
            <v xml:space="preserve">TRASLADO DE POSTES </v>
          </cell>
          <cell r="F29" t="str">
            <v>UN</v>
          </cell>
        </row>
        <row r="30">
          <cell r="A30">
            <v>201.19</v>
          </cell>
          <cell r="B30" t="str">
            <v>201-07</v>
          </cell>
          <cell r="D30" t="str">
            <v>TRASLADO DE TORRE</v>
          </cell>
          <cell r="F30" t="str">
            <v>UN</v>
          </cell>
        </row>
        <row r="31">
          <cell r="A31" t="str">
            <v>201.20</v>
          </cell>
          <cell r="B31" t="str">
            <v>201-07</v>
          </cell>
          <cell r="D31" t="str">
            <v xml:space="preserve">REMOCIÓN DE RIELES </v>
          </cell>
          <cell r="F31" t="str">
            <v>ML</v>
          </cell>
        </row>
        <row r="32">
          <cell r="A32">
            <v>201.21</v>
          </cell>
          <cell r="B32" t="str">
            <v>201-07</v>
          </cell>
          <cell r="D32" t="str">
            <v>REMOCIÓN DE DEFENSAS METÁLICAS</v>
          </cell>
          <cell r="F32" t="str">
            <v>ML</v>
          </cell>
        </row>
        <row r="33">
          <cell r="A33">
            <v>201.22</v>
          </cell>
          <cell r="B33" t="str">
            <v>201-07</v>
          </cell>
          <cell r="D33" t="str">
            <v>REMOCIÓN DE BARRERAS DE SEGURIDAD</v>
          </cell>
          <cell r="F33" t="str">
            <v>ML</v>
          </cell>
        </row>
        <row r="34">
          <cell r="A34" t="str">
            <v xml:space="preserve">ARTICULO 210 - EXCAVACIÓN DE LA EXPLANACIÓN, CANALES Y PRÉSTAMOS </v>
          </cell>
        </row>
        <row r="35">
          <cell r="A35" t="str">
            <v>210.1.1</v>
          </cell>
          <cell r="B35" t="str">
            <v>210-07</v>
          </cell>
          <cell r="D35" t="str">
            <v>EXCAVACIÓN SIN CLASIFICAR DE LA EXPLANACIÓN Y CANALES</v>
          </cell>
          <cell r="E35" t="str">
            <v xml:space="preserve">3.6.2.1.1 </v>
          </cell>
          <cell r="F35" t="str">
            <v>M³</v>
          </cell>
        </row>
        <row r="36">
          <cell r="A36" t="str">
            <v>210.1.2</v>
          </cell>
          <cell r="B36" t="str">
            <v>210-07</v>
          </cell>
          <cell r="D36" t="str">
            <v xml:space="preserve">EXCAVACIÓN SIN CLASIFICAR DE PRÉSTAMOS </v>
          </cell>
          <cell r="F36" t="str">
            <v>M³</v>
          </cell>
        </row>
        <row r="37">
          <cell r="A37" t="str">
            <v>210.2.1</v>
          </cell>
          <cell r="B37" t="str">
            <v>210-07</v>
          </cell>
          <cell r="D37" t="str">
            <v>EXCAVACIÓN EN ROCA DE LA EXPLANACIÓN Y CANALES</v>
          </cell>
          <cell r="E37" t="str">
            <v>3.6.2.1.3</v>
          </cell>
          <cell r="F37" t="str">
            <v>M³</v>
          </cell>
        </row>
        <row r="38">
          <cell r="A38" t="str">
            <v>210.2.2</v>
          </cell>
          <cell r="B38" t="str">
            <v>210-07</v>
          </cell>
          <cell r="D38" t="str">
            <v>EXCAVACIÓN EN MATERIAL COMÚN DE LA EXPLANACIÓN Y CANALES</v>
          </cell>
          <cell r="F38" t="str">
            <v>M³</v>
          </cell>
        </row>
        <row r="39">
          <cell r="A39" t="str">
            <v>210.2.3</v>
          </cell>
          <cell r="B39" t="str">
            <v>210-07</v>
          </cell>
          <cell r="D39" t="str">
            <v>EXCAVACIÓN EN ROCA DE PRÉSTAMOS</v>
          </cell>
          <cell r="F39" t="str">
            <v>M³</v>
          </cell>
        </row>
        <row r="40">
          <cell r="A40" t="str">
            <v>210.2.4</v>
          </cell>
          <cell r="B40" t="str">
            <v>210-07</v>
          </cell>
          <cell r="D40" t="str">
            <v xml:space="preserve">EXCAVACIÓN EN MATERIAL COMÚN DE PRÉSTAMOS </v>
          </cell>
          <cell r="F40" t="str">
            <v>M³</v>
          </cell>
        </row>
        <row r="41">
          <cell r="A41" t="str">
            <v xml:space="preserve">ARTICULO 211 - REMOCIÓN DE DERRUMBES </v>
          </cell>
        </row>
        <row r="42">
          <cell r="A42">
            <v>211.1</v>
          </cell>
          <cell r="B42" t="str">
            <v>211-07</v>
          </cell>
          <cell r="D42" t="str">
            <v>REMOCION DE DERRUMBES</v>
          </cell>
          <cell r="E42" t="str">
            <v xml:space="preserve">3.6.2.2.1  </v>
          </cell>
          <cell r="F42" t="str">
            <v>M³</v>
          </cell>
        </row>
        <row r="43">
          <cell r="A43" t="str">
            <v xml:space="preserve">ARTICULO 220 - TERRAPLENES </v>
          </cell>
        </row>
        <row r="44">
          <cell r="A44">
            <v>220.1</v>
          </cell>
          <cell r="B44" t="str">
            <v>220-07</v>
          </cell>
          <cell r="D44" t="str">
            <v>TERRAPLEN</v>
          </cell>
          <cell r="F44" t="str">
            <v>M³</v>
          </cell>
        </row>
        <row r="45">
          <cell r="A45" t="str">
            <v>ARTICULO 221 - PEDRAPLENES</v>
          </cell>
        </row>
        <row r="46">
          <cell r="A46">
            <v>221.1</v>
          </cell>
          <cell r="B46" t="str">
            <v>221-07</v>
          </cell>
          <cell r="D46" t="str">
            <v>PEDRAPLEN COMPACTO</v>
          </cell>
          <cell r="E46" t="str">
            <v>3.6.6.18</v>
          </cell>
          <cell r="F46" t="str">
            <v>M³</v>
          </cell>
        </row>
        <row r="47">
          <cell r="A47">
            <v>221.2</v>
          </cell>
          <cell r="B47" t="str">
            <v>221-07</v>
          </cell>
          <cell r="D47" t="str">
            <v>PEDRAPLEN SUELTO</v>
          </cell>
          <cell r="F47" t="str">
            <v>M³</v>
          </cell>
        </row>
        <row r="48">
          <cell r="A48" t="str">
            <v>ARTICULO 230 - MEJORAMIENTO DE LA SUBRASANTE</v>
          </cell>
        </row>
        <row r="49">
          <cell r="A49">
            <v>230.1</v>
          </cell>
          <cell r="B49" t="str">
            <v>230-07</v>
          </cell>
          <cell r="D49" t="str">
            <v>MEJORAMIENTO DE LA SUBRASANTE INVOLUCRA SUELO EXISTENTE</v>
          </cell>
          <cell r="F49" t="str">
            <v>M²</v>
          </cell>
        </row>
        <row r="50">
          <cell r="A50">
            <v>230.2</v>
          </cell>
          <cell r="B50" t="str">
            <v>230-07</v>
          </cell>
          <cell r="D50" t="str">
            <v>MEJORAMIENTO DE LA SUBRASANTE EMPLEANDO ÚNICAMENTE MATERIAL ADICIONADO</v>
          </cell>
          <cell r="F50" t="str">
            <v>M³</v>
          </cell>
        </row>
        <row r="51">
          <cell r="A51" t="str">
            <v>ARTICULO 231 - SEPARACIÓN DE SUELOS DE SUBRASANTE Y  CAPAS GRANULARES CON GEOTEXTIL</v>
          </cell>
        </row>
        <row r="52">
          <cell r="A52">
            <v>231.1</v>
          </cell>
          <cell r="B52" t="str">
            <v>231-08</v>
          </cell>
          <cell r="D52" t="str">
            <v>GEOTEXTIL PARA SEPARACIÓN DE SUELOS DE SUBRASANTE Y CAPAS GRANULARES</v>
          </cell>
          <cell r="F52" t="str">
            <v>M²</v>
          </cell>
        </row>
        <row r="53">
          <cell r="A53" t="str">
            <v>ARTICULO 232 - ESTABILIZACIÓN DE SUELOS DE SUBRASANTE Y CAPAS GRANULARES CON GEOTEXTIL</v>
          </cell>
        </row>
        <row r="54">
          <cell r="A54">
            <v>232.1</v>
          </cell>
          <cell r="B54" t="str">
            <v>232-09</v>
          </cell>
          <cell r="D54" t="str">
            <v>GEOTEXTIL PARA ESTABILIZACIÓN DE SUELOS DE SUBRASANTE Y CAPAS GRANULARES</v>
          </cell>
          <cell r="F54" t="str">
            <v>M²</v>
          </cell>
        </row>
        <row r="55">
          <cell r="A55" t="str">
            <v xml:space="preserve">ARTICULO 232 - AFINAMIENTO DE TALUDES </v>
          </cell>
        </row>
        <row r="56">
          <cell r="A56">
            <v>234.1</v>
          </cell>
          <cell r="B56" t="str">
            <v>234-09</v>
          </cell>
          <cell r="D56" t="str">
            <v>AFINAMIENTO DE TALUDES</v>
          </cell>
          <cell r="F56" t="str">
            <v>M²</v>
          </cell>
        </row>
        <row r="57">
          <cell r="A57" t="str">
            <v>ARTICULO 310 - CONFORMACION DE LA CALZADA EXISTENTE</v>
          </cell>
        </row>
        <row r="58">
          <cell r="A58">
            <v>310.10000000000002</v>
          </cell>
          <cell r="B58" t="str">
            <v>310-07</v>
          </cell>
          <cell r="D58" t="str">
            <v>CONFORMACION DE LA CALZADA EXISTENTE</v>
          </cell>
          <cell r="E58" t="str">
            <v xml:space="preserve">3.6.3.1.1 </v>
          </cell>
          <cell r="F58" t="str">
            <v>M²</v>
          </cell>
        </row>
        <row r="59">
          <cell r="A59" t="str">
            <v xml:space="preserve">ARTICULO 311 - AFIRMADO </v>
          </cell>
        </row>
        <row r="60">
          <cell r="A60">
            <v>311.10000000000002</v>
          </cell>
          <cell r="B60" t="str">
            <v>311-07</v>
          </cell>
          <cell r="D60" t="str">
            <v>AFIRMADO</v>
          </cell>
          <cell r="E60" t="str">
            <v>3.6.3.2.1</v>
          </cell>
          <cell r="F60" t="str">
            <v>M³</v>
          </cell>
        </row>
        <row r="61">
          <cell r="A61" t="str">
            <v>ARTICULO 312 - TRATAMIENTO PALIATIVO DEL POLVO EN AFIRMADOS</v>
          </cell>
        </row>
        <row r="62">
          <cell r="A62">
            <v>312.10000000000002</v>
          </cell>
          <cell r="B62" t="str">
            <v>312-07</v>
          </cell>
          <cell r="D62" t="str">
            <v>TRATAMIENTO PALIATIVO DE POLVO APLICADO EN FORMA SÓLIDA EN HOJUELAS.</v>
          </cell>
          <cell r="F62" t="str">
            <v>KG</v>
          </cell>
        </row>
        <row r="63">
          <cell r="A63">
            <v>312.2</v>
          </cell>
          <cell r="B63" t="str">
            <v>312-07</v>
          </cell>
          <cell r="D63" t="str">
            <v>TRATAMIENTO PALIATIVO DE POLVO APLICADO EN FORMA SÓLIDA EN ESFERAS.</v>
          </cell>
          <cell r="F63" t="str">
            <v>KG</v>
          </cell>
        </row>
        <row r="64">
          <cell r="A64">
            <v>312.3</v>
          </cell>
          <cell r="B64" t="str">
            <v>312-07</v>
          </cell>
          <cell r="D64" t="str">
            <v>TRATAMIENTO PALIATIVO DE POLVO APLICADO EN FORMA LIQUIDA</v>
          </cell>
          <cell r="F64" t="str">
            <v>LT</v>
          </cell>
        </row>
        <row r="65">
          <cell r="A65">
            <v>312.39999999999998</v>
          </cell>
          <cell r="B65" t="str">
            <v>312-07</v>
          </cell>
          <cell r="D65" t="str">
            <v xml:space="preserve">MATERIAL GRANULAR DE ADICIÓN. </v>
          </cell>
          <cell r="F65" t="str">
            <v>M³</v>
          </cell>
        </row>
        <row r="66">
          <cell r="A66" t="str">
            <v>ARTICULO 320 - SUBBASE GRANULAR</v>
          </cell>
        </row>
        <row r="67">
          <cell r="A67">
            <v>320.10000000000002</v>
          </cell>
          <cell r="B67" t="str">
            <v>320-07</v>
          </cell>
          <cell r="D67" t="str">
            <v>SUBBASE GRANULAR</v>
          </cell>
          <cell r="F67" t="str">
            <v>M³</v>
          </cell>
        </row>
        <row r="68">
          <cell r="A68">
            <v>320.2</v>
          </cell>
          <cell r="B68" t="str">
            <v>320-07</v>
          </cell>
          <cell r="D68" t="str">
            <v>SUBBASE GRANULAR PARA BACHEO</v>
          </cell>
          <cell r="F68" t="str">
            <v>M³</v>
          </cell>
        </row>
        <row r="69">
          <cell r="A69" t="str">
            <v>ARTICULO 330 - BASE GRANULAR</v>
          </cell>
        </row>
        <row r="70">
          <cell r="A70">
            <v>330.1</v>
          </cell>
          <cell r="B70" t="str">
            <v>330-07</v>
          </cell>
          <cell r="D70" t="str">
            <v>BASE GRANULAR</v>
          </cell>
          <cell r="E70" t="str">
            <v>3.6.3.6.3</v>
          </cell>
          <cell r="F70" t="str">
            <v>M³</v>
          </cell>
        </row>
        <row r="71">
          <cell r="A71">
            <v>330.2</v>
          </cell>
          <cell r="B71" t="str">
            <v>330-02</v>
          </cell>
          <cell r="D71" t="str">
            <v>BASE GRANULAR PARA BACHEO</v>
          </cell>
          <cell r="E71" t="str">
            <v>3.6.3.6.3</v>
          </cell>
          <cell r="F71" t="str">
            <v>M³</v>
          </cell>
        </row>
        <row r="72">
          <cell r="A72" t="str">
            <v>ARTICULO 340 - BASE ESTABILIZADA CON EMULSIÓN ASFÁLTICA</v>
          </cell>
        </row>
        <row r="73">
          <cell r="A73">
            <v>340.1</v>
          </cell>
          <cell r="B73" t="str">
            <v>340-07</v>
          </cell>
          <cell r="D73" t="str">
            <v>BASE ESTABILIZADA CON EMULSIÓN ASFÁLTICA TIPO BEE-1</v>
          </cell>
          <cell r="F73" t="str">
            <v>M³</v>
          </cell>
        </row>
        <row r="74">
          <cell r="A74">
            <v>340.2</v>
          </cell>
          <cell r="B74" t="str">
            <v>340-07</v>
          </cell>
          <cell r="D74" t="str">
            <v>BASE ESTABILIZADA CON EMULSIÓN ASFÁLTICA TIPO BEE-2</v>
          </cell>
          <cell r="F74" t="str">
            <v>M³</v>
          </cell>
        </row>
        <row r="75">
          <cell r="A75">
            <v>340.3</v>
          </cell>
          <cell r="B75" t="str">
            <v>340-07</v>
          </cell>
          <cell r="D75" t="str">
            <v>BASE ESTABILIZADA CON EMULSIÓN ASFÁLTICA TIPO BEE-3</v>
          </cell>
          <cell r="F75" t="str">
            <v>M³</v>
          </cell>
        </row>
        <row r="76">
          <cell r="A76" t="str">
            <v>ARTICULO 341 - BASE ESTABILIZADA CON CEMENTO</v>
          </cell>
        </row>
        <row r="77">
          <cell r="A77">
            <v>341.1</v>
          </cell>
          <cell r="B77" t="str">
            <v>341-07</v>
          </cell>
          <cell r="D77" t="str">
            <v xml:space="preserve">BASE ESTABILIZADA CON CEMENTO PORTLAND </v>
          </cell>
          <cell r="F77" t="str">
            <v>M³</v>
          </cell>
        </row>
        <row r="78">
          <cell r="A78">
            <v>341.2</v>
          </cell>
          <cell r="B78" t="str">
            <v>341-07</v>
          </cell>
          <cell r="D78" t="str">
            <v xml:space="preserve">CEMENTO PORTLAND </v>
          </cell>
          <cell r="F78" t="str">
            <v>KG</v>
          </cell>
        </row>
        <row r="79">
          <cell r="A79" t="str">
            <v>ARTICULO 342 - BASE DE CONCRETO HIDRÁULICO</v>
          </cell>
        </row>
        <row r="80">
          <cell r="A80">
            <v>342.1</v>
          </cell>
          <cell r="B80" t="str">
            <v>342-07</v>
          </cell>
          <cell r="D80" t="str">
            <v>BASE DE CONCRETO HIDRÁULICO</v>
          </cell>
          <cell r="F80" t="str">
            <v>M³</v>
          </cell>
        </row>
        <row r="81">
          <cell r="A81" t="str">
            <v>ARTICULO 410 - SUMINISTRO DE CEMENTO ASFÁLTICO</v>
          </cell>
        </row>
        <row r="82">
          <cell r="A82">
            <v>410.1</v>
          </cell>
          <cell r="B82" t="str">
            <v>410-07</v>
          </cell>
          <cell r="D82" t="str">
            <v xml:space="preserve">CEMENTO ASFÁLTICO DE PENETRACIÓN 60-70  </v>
          </cell>
          <cell r="F82" t="str">
            <v>KG</v>
          </cell>
        </row>
        <row r="83">
          <cell r="A83">
            <v>410.2</v>
          </cell>
          <cell r="B83" t="str">
            <v>410-07</v>
          </cell>
          <cell r="D83" t="str">
            <v xml:space="preserve">CEMENTO ASFÁLTICO DE PENETRACIÓN 80-100 </v>
          </cell>
          <cell r="F83" t="str">
            <v>KG</v>
          </cell>
        </row>
        <row r="84">
          <cell r="A84" t="str">
            <v>ARTICULO 411 - SUMINISTRO DE EMULSIÓN ASFÁLTICA</v>
          </cell>
        </row>
        <row r="85">
          <cell r="A85">
            <v>411.1</v>
          </cell>
          <cell r="B85" t="str">
            <v>411-07</v>
          </cell>
          <cell r="D85" t="str">
            <v>EMULSION ASFALTICA DE ROTURA MEDIA CRM</v>
          </cell>
          <cell r="F85" t="str">
            <v>LT</v>
          </cell>
        </row>
        <row r="86">
          <cell r="A86">
            <v>411.2</v>
          </cell>
          <cell r="B86" t="str">
            <v>411-07</v>
          </cell>
          <cell r="D86" t="str">
            <v>EMULSION ASFALTICA DE ROTURA LENTA CRL-1</v>
          </cell>
          <cell r="F86" t="str">
            <v>LT</v>
          </cell>
        </row>
        <row r="87">
          <cell r="A87">
            <v>411.3</v>
          </cell>
          <cell r="B87" t="str">
            <v>411-07</v>
          </cell>
          <cell r="D87" t="str">
            <v>EMULSION ASFALTICA DE ROTURA LENTA CRL-1H</v>
          </cell>
          <cell r="F87" t="str">
            <v>LT</v>
          </cell>
        </row>
        <row r="88">
          <cell r="A88" t="str">
            <v>ARTICULO 412 - SUMINISTRO  DE  ADITIVO  MEJORADOR  DE  ADHERENCIA</v>
          </cell>
        </row>
        <row r="89">
          <cell r="A89">
            <v>412.1</v>
          </cell>
          <cell r="B89" t="str">
            <v>412-07</v>
          </cell>
          <cell r="D89" t="str">
            <v>SUMINISTRO  DE  ADITIVO  MEJORADOR  DE  ADHERENCIA</v>
          </cell>
        </row>
        <row r="90">
          <cell r="A90" t="str">
            <v xml:space="preserve">ARTICULO 414 - SUMINISTRO DE CEMENTO ASFÁLTICO  MODIFICADO CON POLÍMEROS </v>
          </cell>
        </row>
        <row r="91">
          <cell r="A91">
            <v>414.1</v>
          </cell>
          <cell r="B91" t="str">
            <v>414-07</v>
          </cell>
          <cell r="D91" t="str">
            <v>CEMENTO ASFALTICO MODIFICADO CON POLIMEROS TIPO I</v>
          </cell>
          <cell r="F91" t="str">
            <v>KG</v>
          </cell>
        </row>
        <row r="92">
          <cell r="A92">
            <v>414.2</v>
          </cell>
          <cell r="B92" t="str">
            <v>414-07</v>
          </cell>
          <cell r="D92" t="str">
            <v>CEMENTO ASFALTICO MODIFICADO CON POLIMEROS TIPO II</v>
          </cell>
          <cell r="F92" t="str">
            <v>KG</v>
          </cell>
        </row>
        <row r="93">
          <cell r="A93">
            <v>414.3</v>
          </cell>
          <cell r="B93" t="str">
            <v>414-07</v>
          </cell>
          <cell r="D93" t="str">
            <v>CEMENTO ASFALTICO MODIFICADO CON POLIMEROS TIPO III</v>
          </cell>
          <cell r="F93" t="str">
            <v>KG</v>
          </cell>
        </row>
        <row r="94">
          <cell r="A94">
            <v>414.4</v>
          </cell>
          <cell r="B94" t="str">
            <v>414-07</v>
          </cell>
          <cell r="D94" t="str">
            <v>CEMENTO ASFALTICO MODIFICADO CON POLIMEROS TIPO IV</v>
          </cell>
          <cell r="F94" t="str">
            <v>KG</v>
          </cell>
        </row>
        <row r="95">
          <cell r="A95">
            <v>414.5</v>
          </cell>
          <cell r="B95" t="str">
            <v>414-07</v>
          </cell>
          <cell r="D95" t="str">
            <v xml:space="preserve">CEMENTO ASFÁLTICO MODIFICADO CON POLÍMEROS TIPO V  </v>
          </cell>
          <cell r="F95" t="str">
            <v>KG</v>
          </cell>
        </row>
        <row r="96">
          <cell r="A96" t="str">
            <v xml:space="preserve">ARTICULO 415 - SUMINISTRO  DE  EMULSIÓN  ASFÁLTICA MODIFICADA  CON POLÍMEROS </v>
          </cell>
        </row>
        <row r="97">
          <cell r="A97">
            <v>415.1</v>
          </cell>
          <cell r="B97" t="str">
            <v>415-07</v>
          </cell>
          <cell r="D97" t="str">
            <v>EMULSION ASFALTICA DE ROTURA MEDIA MODIFICADA CON POLIMEROS CRM-m</v>
          </cell>
          <cell r="F97" t="str">
            <v>LT</v>
          </cell>
        </row>
        <row r="98">
          <cell r="A98" t="str">
            <v xml:space="preserve">ARTICULO 416 - SUMINISTRO DE ASFALTO LÍQUIDO PARA RIEGOS DE IMPRIMACIÓN </v>
          </cell>
        </row>
        <row r="99">
          <cell r="A99">
            <v>416.1</v>
          </cell>
          <cell r="B99" t="str">
            <v>416-07</v>
          </cell>
          <cell r="D99" t="str">
            <v xml:space="preserve">SUMINISTRO DE ASFALTO LÍQUIDO PARA RIEGOS DE IMPRIMACIÓN </v>
          </cell>
        </row>
        <row r="100">
          <cell r="A100" t="str">
            <v xml:space="preserve">ARTICULO 420 - RIEGO  DE  IMPRIMACIÓN </v>
          </cell>
        </row>
        <row r="101">
          <cell r="A101">
            <v>420.1</v>
          </cell>
          <cell r="B101" t="str">
            <v>420-07</v>
          </cell>
          <cell r="D101" t="str">
            <v xml:space="preserve">RIEGO DE IMPRIMACIÓN CON EMULSIÓN ASFÁLTICA  </v>
          </cell>
          <cell r="E101" t="str">
            <v xml:space="preserve">3.6.4.3.1 </v>
          </cell>
          <cell r="F101" t="str">
            <v>M²</v>
          </cell>
        </row>
        <row r="102">
          <cell r="A102">
            <v>420.2</v>
          </cell>
          <cell r="B102" t="str">
            <v>420-07</v>
          </cell>
          <cell r="D102" t="str">
            <v xml:space="preserve">RIEGO DE IMPRIMACIÓN CON ASFALTO LÍQUIDO  </v>
          </cell>
          <cell r="F102" t="str">
            <v>M²</v>
          </cell>
        </row>
        <row r="103">
          <cell r="A103" t="str">
            <v>ARTICULO 421 - RIEGO DE LIGA</v>
          </cell>
        </row>
        <row r="104">
          <cell r="A104">
            <v>421.1</v>
          </cell>
          <cell r="B104" t="str">
            <v>421-07</v>
          </cell>
          <cell r="D104" t="str">
            <v xml:space="preserve">RIEGO DE LIGA CON EMULSIÓN ASFÁLTICA CRR-1  </v>
          </cell>
          <cell r="E104" t="str">
            <v>3.6.4.4.2</v>
          </cell>
          <cell r="F104" t="str">
            <v>M²</v>
          </cell>
        </row>
        <row r="105">
          <cell r="A105">
            <v>421.2</v>
          </cell>
          <cell r="B105" t="str">
            <v>421-07</v>
          </cell>
          <cell r="D105" t="str">
            <v>RIEGO DE LIGA CON EMULSION ASFALTICA CRR-2</v>
          </cell>
          <cell r="F105" t="str">
            <v>M²</v>
          </cell>
        </row>
        <row r="106">
          <cell r="A106">
            <v>421.3</v>
          </cell>
          <cell r="B106" t="str">
            <v>421-07</v>
          </cell>
          <cell r="D106" t="str">
            <v>RIEGO DE LIGA CON EMULSION MODIFICADA CON POLIMEROS CRR-1M</v>
          </cell>
          <cell r="F106" t="str">
            <v>M²</v>
          </cell>
        </row>
        <row r="107">
          <cell r="A107">
            <v>421.4</v>
          </cell>
          <cell r="B107" t="str">
            <v>421-07</v>
          </cell>
          <cell r="D107" t="str">
            <v>RIEGO DE LIGA CON EMULSION MODIFICADA CON POLIMEROS CRR-2M</v>
          </cell>
          <cell r="F107" t="str">
            <v>M²</v>
          </cell>
        </row>
        <row r="108">
          <cell r="A108" t="str">
            <v>ARTICULO 422 - RIEGO DE CURADO</v>
          </cell>
        </row>
        <row r="109">
          <cell r="A109">
            <v>422.1</v>
          </cell>
          <cell r="B109" t="str">
            <v>422-07</v>
          </cell>
          <cell r="D109" t="str">
            <v>RIEGO DE CURADO</v>
          </cell>
        </row>
        <row r="110">
          <cell r="A110" t="str">
            <v xml:space="preserve">ARTICULO 430 - TRATAMIENTO SUPERFICIAL SIMPLE </v>
          </cell>
        </row>
        <row r="111">
          <cell r="A111">
            <v>430.1</v>
          </cell>
          <cell r="B111" t="str">
            <v>430-07</v>
          </cell>
          <cell r="D111" t="str">
            <v>TRATAMIENTO SUPERFICIAL SIMPLE CON EMULSION CRR-2</v>
          </cell>
          <cell r="F111" t="str">
            <v>M²</v>
          </cell>
        </row>
        <row r="112">
          <cell r="A112">
            <v>430.2</v>
          </cell>
          <cell r="B112" t="str">
            <v>430-07</v>
          </cell>
          <cell r="D112" t="str">
            <v>TRATAMIENTO SUPERFICIAL SIMPLE CON EMULSION CRR-2M</v>
          </cell>
          <cell r="F112" t="str">
            <v>M²</v>
          </cell>
        </row>
        <row r="113">
          <cell r="A113" t="str">
            <v>ARTICULO 431 - TRATAMIENTO SUPERFICIAL DOBLE</v>
          </cell>
        </row>
        <row r="114">
          <cell r="A114">
            <v>431.1</v>
          </cell>
          <cell r="B114" t="str">
            <v>431-07</v>
          </cell>
          <cell r="D114" t="str">
            <v>TRATAMIENTO SUPERFICIAL DOBLE CON EMULSION CRR-2</v>
          </cell>
          <cell r="F114" t="str">
            <v>M²</v>
          </cell>
        </row>
        <row r="115">
          <cell r="A115">
            <v>431.2</v>
          </cell>
          <cell r="B115" t="str">
            <v>431-07</v>
          </cell>
          <cell r="D115" t="str">
            <v>TRATAMIENTO SUPERFICIAL DOBLE CON EMULSION CRR-2M</v>
          </cell>
          <cell r="F115" t="str">
            <v>M²</v>
          </cell>
        </row>
        <row r="116">
          <cell r="A116" t="str">
            <v xml:space="preserve">ARTICULO 432 - SELLO DE ARENA - ASFALTO </v>
          </cell>
        </row>
        <row r="117">
          <cell r="A117">
            <v>432.1</v>
          </cell>
          <cell r="B117" t="str">
            <v>432-07</v>
          </cell>
          <cell r="D117" t="str">
            <v xml:space="preserve">SELLO DE ARENA-ASFALTO CON EMULSIÓN CRR-2 </v>
          </cell>
          <cell r="F117" t="str">
            <v>M²</v>
          </cell>
        </row>
        <row r="118">
          <cell r="A118">
            <v>432.2</v>
          </cell>
          <cell r="B118" t="str">
            <v>432-07</v>
          </cell>
          <cell r="D118" t="str">
            <v>SELLO DE ARENA-ASFALTO CON EMULSIÓN CRR-2m</v>
          </cell>
          <cell r="F118" t="str">
            <v>M²</v>
          </cell>
        </row>
        <row r="119">
          <cell r="A119" t="str">
            <v xml:space="preserve">ARTICULO 433 - LECHADA ASFÁLTICA </v>
          </cell>
        </row>
        <row r="120">
          <cell r="A120">
            <v>433.1</v>
          </cell>
          <cell r="B120" t="str">
            <v>433-07</v>
          </cell>
          <cell r="D120" t="str">
            <v>LECHADA ASFÁLTICA CON EMULSIÓN CRL-1H, TIPO LA-1</v>
          </cell>
          <cell r="F120" t="str">
            <v>M²</v>
          </cell>
        </row>
        <row r="121">
          <cell r="A121">
            <v>433.2</v>
          </cell>
          <cell r="B121" t="str">
            <v>433-07</v>
          </cell>
          <cell r="D121" t="str">
            <v xml:space="preserve">LECHADA ASFÁLTICA CON EMULSIÓN CRL-1H, TIPO LA-2 </v>
          </cell>
          <cell r="F121" t="str">
            <v>M²</v>
          </cell>
        </row>
        <row r="122">
          <cell r="A122">
            <v>433.3</v>
          </cell>
          <cell r="B122" t="str">
            <v>433-07</v>
          </cell>
          <cell r="D122" t="str">
            <v>LECHADA ASFÁLTICA CON EMULSIÓN CRL-1H, TIPO LA-3</v>
          </cell>
          <cell r="F122" t="str">
            <v>M²</v>
          </cell>
        </row>
        <row r="123">
          <cell r="A123">
            <v>433.4</v>
          </cell>
          <cell r="B123" t="str">
            <v>433-07</v>
          </cell>
          <cell r="D123" t="str">
            <v>LECHADA ASFÁLTICA CON EMULSIÓN CRL-1H, TIPO LA-4</v>
          </cell>
          <cell r="F123" t="str">
            <v>M²</v>
          </cell>
        </row>
        <row r="124">
          <cell r="A124">
            <v>433.5</v>
          </cell>
          <cell r="B124" t="str">
            <v>433-07</v>
          </cell>
          <cell r="D124" t="str">
            <v xml:space="preserve">LECHADA ASFÁLTICA CON EMULSIÓN CRL-1HM ,TIPO LA-1  </v>
          </cell>
          <cell r="F124" t="str">
            <v>M²</v>
          </cell>
        </row>
        <row r="125">
          <cell r="A125">
            <v>433.6</v>
          </cell>
          <cell r="B125" t="str">
            <v>433-07</v>
          </cell>
          <cell r="D125" t="str">
            <v xml:space="preserve">LECHADA ASFÁLTICA CON EMULSIÓN CRL-1HM ,TIPO LA-2 </v>
          </cell>
          <cell r="F125" t="str">
            <v>M²</v>
          </cell>
        </row>
        <row r="126">
          <cell r="A126">
            <v>433.7</v>
          </cell>
          <cell r="B126" t="str">
            <v>433-07</v>
          </cell>
          <cell r="D126" t="str">
            <v xml:space="preserve">LECHADA ASFÁLTICA CON EMULSIÓN CRL-1HM ,TIPO LA-3 </v>
          </cell>
          <cell r="F126" t="str">
            <v>M²</v>
          </cell>
        </row>
        <row r="127">
          <cell r="A127">
            <v>433.8</v>
          </cell>
          <cell r="B127" t="str">
            <v>433-07</v>
          </cell>
          <cell r="D127" t="str">
            <v xml:space="preserve">LECHADA ASFÁLTICA CON EMULSIÓN CRL-1HM ,TIPO LA-4 </v>
          </cell>
          <cell r="F127" t="str">
            <v>M²</v>
          </cell>
        </row>
        <row r="128">
          <cell r="A128" t="str">
            <v>ARTICULO 440 - MEZCLA DENSA EN FRÍO</v>
          </cell>
        </row>
        <row r="129">
          <cell r="A129">
            <v>440.1</v>
          </cell>
          <cell r="B129" t="str">
            <v>440-07</v>
          </cell>
          <cell r="D129" t="str">
            <v xml:space="preserve">MEZCLA DENSA EN FRÍO TIPO MDF-1 </v>
          </cell>
          <cell r="F129" t="str">
            <v>M³</v>
          </cell>
        </row>
        <row r="130">
          <cell r="A130">
            <v>440.2</v>
          </cell>
          <cell r="B130" t="str">
            <v>440-07</v>
          </cell>
          <cell r="D130" t="str">
            <v xml:space="preserve">MEZCLA DENSA EN FRÍO TIPO MDF-2  </v>
          </cell>
          <cell r="F130" t="str">
            <v>M³</v>
          </cell>
        </row>
        <row r="131">
          <cell r="A131">
            <v>440.3</v>
          </cell>
          <cell r="B131" t="str">
            <v>440-07</v>
          </cell>
          <cell r="D131" t="str">
            <v xml:space="preserve">MEZCLA DENSA EN FRÍO TIPO MDF-3 </v>
          </cell>
          <cell r="F131" t="str">
            <v>M³</v>
          </cell>
        </row>
        <row r="132">
          <cell r="A132">
            <v>440.4</v>
          </cell>
          <cell r="B132" t="str">
            <v>440-07</v>
          </cell>
          <cell r="D132" t="str">
            <v xml:space="preserve">MEZCLA DENSA EN FRÍO PARA BACHEO  </v>
          </cell>
          <cell r="F132" t="str">
            <v>M³</v>
          </cell>
        </row>
        <row r="133">
          <cell r="A133" t="str">
            <v>ARTICULO 441 - MEZCLA ABIERTA EN FRÍO</v>
          </cell>
        </row>
        <row r="134">
          <cell r="A134">
            <v>441.1</v>
          </cell>
          <cell r="B134" t="str">
            <v>441-07</v>
          </cell>
          <cell r="D134" t="str">
            <v>MEZCLA ABIERTA EN FRIO TIPO MAF-1</v>
          </cell>
          <cell r="F134" t="str">
            <v>M³</v>
          </cell>
        </row>
        <row r="135">
          <cell r="A135">
            <v>441.2</v>
          </cell>
          <cell r="B135" t="str">
            <v>441-07</v>
          </cell>
          <cell r="D135" t="str">
            <v>MEZCLA ABIERTA EN FRIO TIPO MAF-2</v>
          </cell>
          <cell r="F135" t="str">
            <v>M³</v>
          </cell>
        </row>
        <row r="136">
          <cell r="A136">
            <v>441.3</v>
          </cell>
          <cell r="B136" t="str">
            <v>441-07</v>
          </cell>
          <cell r="D136" t="str">
            <v>MEZCLA ABIERTA EN FRIO TIPO MAF-3</v>
          </cell>
          <cell r="F136" t="str">
            <v>M³</v>
          </cell>
        </row>
        <row r="137">
          <cell r="A137">
            <v>441.4</v>
          </cell>
          <cell r="B137" t="str">
            <v>441-07</v>
          </cell>
          <cell r="D137" t="str">
            <v>MEZCLA ABIERTA EN FRIO PARA BACHEO</v>
          </cell>
          <cell r="F137" t="str">
            <v>M³</v>
          </cell>
        </row>
        <row r="138">
          <cell r="A138" t="str">
            <v xml:space="preserve">ARTICULO 441 - MEZCLAS ASFÁLTICAS EN CALIENTE (CONCRETO ASFÁLTICO Y MEZCLA DE ALTO MÓDULO) </v>
          </cell>
        </row>
        <row r="139">
          <cell r="A139">
            <v>450.1</v>
          </cell>
          <cell r="B139" t="str">
            <v>450-07</v>
          </cell>
          <cell r="D139" t="str">
            <v>MEZCLA DENSA EN CALIENTE MDC-1</v>
          </cell>
          <cell r="F139" t="str">
            <v>M³</v>
          </cell>
        </row>
        <row r="140">
          <cell r="A140">
            <v>450.2</v>
          </cell>
          <cell r="B140" t="str">
            <v>450-07</v>
          </cell>
          <cell r="D140" t="str">
            <v>MEZCLA DENSA EN CALIENTE MDC-2</v>
          </cell>
          <cell r="E140" t="str">
            <v>3.6.4.11.3</v>
          </cell>
          <cell r="F140" t="str">
            <v>M³</v>
          </cell>
        </row>
        <row r="141">
          <cell r="A141">
            <v>450.3</v>
          </cell>
          <cell r="B141" t="str">
            <v>450-07</v>
          </cell>
          <cell r="D141" t="str">
            <v>MEZCLA DENSA EN CALIENTE MDC-3</v>
          </cell>
          <cell r="F141" t="str">
            <v>M³</v>
          </cell>
        </row>
        <row r="142">
          <cell r="A142">
            <v>450.4</v>
          </cell>
          <cell r="B142" t="str">
            <v>450-07</v>
          </cell>
          <cell r="D142" t="str">
            <v xml:space="preserve">MEZCLA SEMIDENSA EN CALIENTE TIPO MSC-1  </v>
          </cell>
          <cell r="F142" t="str">
            <v>M³</v>
          </cell>
        </row>
        <row r="143">
          <cell r="A143">
            <v>450.5</v>
          </cell>
          <cell r="B143" t="str">
            <v>450-07</v>
          </cell>
          <cell r="D143" t="str">
            <v xml:space="preserve">MEZCLA SEMIDENSA EN CALIENTE TIPO MSC-2  </v>
          </cell>
          <cell r="F143" t="str">
            <v>M³</v>
          </cell>
        </row>
        <row r="144">
          <cell r="A144">
            <v>450.6</v>
          </cell>
          <cell r="B144" t="str">
            <v>450-07</v>
          </cell>
          <cell r="D144" t="str">
            <v xml:space="preserve">MEZCLA GRUESA EN CALIENTE TIPO MGC-0  </v>
          </cell>
          <cell r="F144" t="str">
            <v>M³</v>
          </cell>
        </row>
        <row r="145">
          <cell r="A145">
            <v>450.7</v>
          </cell>
          <cell r="B145" t="str">
            <v>450-07</v>
          </cell>
          <cell r="D145" t="str">
            <v xml:space="preserve">MEZCLA GRUESA EN CALIENTE TIPO MGC-1 </v>
          </cell>
          <cell r="F145" t="str">
            <v>M³</v>
          </cell>
        </row>
        <row r="146">
          <cell r="A146">
            <v>450.8</v>
          </cell>
          <cell r="B146" t="str">
            <v>450-07</v>
          </cell>
          <cell r="D146" t="str">
            <v xml:space="preserve">MEZCLA DE ALTO MÓDULO  </v>
          </cell>
          <cell r="F146" t="str">
            <v>M³</v>
          </cell>
        </row>
        <row r="147">
          <cell r="A147" t="str">
            <v>450.9P</v>
          </cell>
          <cell r="B147" t="str">
            <v>450-07</v>
          </cell>
          <cell r="C147" t="str">
            <v>450-9P</v>
          </cell>
          <cell r="D147" t="str">
            <v xml:space="preserve">MEZCLA EN CALIENTE PARA BACHEO  </v>
          </cell>
          <cell r="E147" t="str">
            <v>3.6.4.11.5</v>
          </cell>
          <cell r="F147" t="str">
            <v>M³</v>
          </cell>
        </row>
        <row r="148">
          <cell r="A148" t="str">
            <v>450.1.1</v>
          </cell>
          <cell r="B148" t="str">
            <v>450-07</v>
          </cell>
          <cell r="D148" t="str">
            <v>MEZCLA DENSA EN CALIENTE TIPO MDC-1, PARA CAPA DE RODADURA.</v>
          </cell>
          <cell r="F148" t="str">
            <v>M³</v>
          </cell>
        </row>
        <row r="149">
          <cell r="A149" t="str">
            <v>450.1.2</v>
          </cell>
          <cell r="B149" t="str">
            <v>450-07</v>
          </cell>
          <cell r="D149" t="str">
            <v>MEZCLA DENSA EN CALIENTE TIPO MDC-1, PARA CAPA INTERMEDIA.</v>
          </cell>
          <cell r="F149" t="str">
            <v>M³</v>
          </cell>
        </row>
        <row r="150">
          <cell r="A150" t="str">
            <v>ARTICULO 451 - MEZCLA ABIERTA EN CALIENTE</v>
          </cell>
        </row>
        <row r="151">
          <cell r="A151">
            <v>451.1</v>
          </cell>
          <cell r="B151" t="str">
            <v>451-07</v>
          </cell>
          <cell r="D151" t="str">
            <v>MEZCLA ABIERTA EN CALIENTE TIPO MAC-1</v>
          </cell>
          <cell r="F151" t="str">
            <v>M³</v>
          </cell>
        </row>
        <row r="152">
          <cell r="A152">
            <v>451.2</v>
          </cell>
          <cell r="B152" t="str">
            <v>451-07</v>
          </cell>
          <cell r="D152" t="str">
            <v>MEZCLA ABIERTA EN CALIENTE TIPO MAC-2</v>
          </cell>
          <cell r="F152" t="str">
            <v>M³</v>
          </cell>
        </row>
        <row r="153">
          <cell r="A153">
            <v>451.3</v>
          </cell>
          <cell r="B153" t="str">
            <v>451-07</v>
          </cell>
          <cell r="D153" t="str">
            <v>MEZCLA ABIERTA EN CALIENTE TIPO MAC-3</v>
          </cell>
          <cell r="F153" t="str">
            <v>M³</v>
          </cell>
        </row>
        <row r="154">
          <cell r="A154">
            <v>451.4</v>
          </cell>
          <cell r="B154" t="str">
            <v>451-07</v>
          </cell>
          <cell r="D154" t="str">
            <v>MEZCLA ABIERTA EN CALIENTE TIPO MAC-3 PARA BACHEO</v>
          </cell>
          <cell r="F154" t="str">
            <v>M³</v>
          </cell>
        </row>
        <row r="155">
          <cell r="A155" t="str">
            <v xml:space="preserve">ARTICULO 452 - MEZCLA DISCONTINUA EN CALIENTE PARA CAPA DE RODADURA (MICROAGLOMERADO EN CALIENTE) </v>
          </cell>
        </row>
        <row r="156">
          <cell r="A156">
            <v>452.1</v>
          </cell>
          <cell r="B156" t="str">
            <v>452-07</v>
          </cell>
          <cell r="D156" t="str">
            <v>MEZCLA DISCONTINUA EN CALIENTE TIPO M-1</v>
          </cell>
          <cell r="F156" t="str">
            <v>M³</v>
          </cell>
        </row>
        <row r="157">
          <cell r="A157">
            <v>452.2</v>
          </cell>
          <cell r="B157" t="str">
            <v>452-07</v>
          </cell>
          <cell r="D157" t="str">
            <v>MEZCLA DISCONTINUA EN CALIENTE TIPO M-2</v>
          </cell>
          <cell r="F157" t="str">
            <v>M³</v>
          </cell>
        </row>
        <row r="158">
          <cell r="A158">
            <v>452.3</v>
          </cell>
          <cell r="B158" t="str">
            <v>452-07</v>
          </cell>
          <cell r="D158" t="str">
            <v>MEZCLA DISCONTINUA EN CALIENTE TIPO F-1</v>
          </cell>
          <cell r="F158" t="str">
            <v>M³</v>
          </cell>
        </row>
        <row r="159">
          <cell r="A159">
            <v>452.4</v>
          </cell>
          <cell r="B159" t="str">
            <v>452-07</v>
          </cell>
          <cell r="D159" t="str">
            <v>MEZCLA DISCONTINUA EN CALIENTE TIPO F-2</v>
          </cell>
          <cell r="F159" t="str">
            <v>M³</v>
          </cell>
        </row>
        <row r="160">
          <cell r="A160" t="str">
            <v>ARTICULO 453 - MEZCLA DRENANTE</v>
          </cell>
        </row>
        <row r="161">
          <cell r="A161">
            <v>453.1</v>
          </cell>
          <cell r="B161" t="str">
            <v>453-07</v>
          </cell>
          <cell r="D161" t="str">
            <v>MEZCLA DRENANTE</v>
          </cell>
          <cell r="F161" t="str">
            <v>M³</v>
          </cell>
        </row>
        <row r="162">
          <cell r="A162" t="str">
            <v xml:space="preserve">ARTICULO 460 - FRESADO DE PAVIMENTO ASFÁLTICO </v>
          </cell>
        </row>
        <row r="163">
          <cell r="A163">
            <v>460.1</v>
          </cell>
          <cell r="B163" t="str">
            <v>460-07</v>
          </cell>
          <cell r="D163" t="str">
            <v>FRESADO DE PAVIMENTO ASFÁLTICO EN ESPESOR DE 10 CM</v>
          </cell>
          <cell r="E163" t="str">
            <v>3.6.4.15.2</v>
          </cell>
          <cell r="F163" t="str">
            <v>M2</v>
          </cell>
        </row>
        <row r="164">
          <cell r="A164" t="str">
            <v>ARTICULO 461 - RECICLADO DE PAVIMENTO ASFÁLTICO EN FRÍO EN EL LUGAR EMPLEANDO LIGANTES BITUMINOSOS</v>
          </cell>
        </row>
        <row r="165">
          <cell r="A165">
            <v>461.1</v>
          </cell>
          <cell r="B165" t="str">
            <v>461-07</v>
          </cell>
          <cell r="D165" t="str">
            <v>PAVIMENTO RECICLADO EN FRÍO EN EL LUGAR CON EMULSIÓN ASFÁLTICA CON CEMENTO ASFÁLTICO ESPUMADO</v>
          </cell>
          <cell r="F165" t="str">
            <v>M³</v>
          </cell>
        </row>
        <row r="166">
          <cell r="A166">
            <v>461.2</v>
          </cell>
          <cell r="B166" t="str">
            <v>461-07</v>
          </cell>
          <cell r="D166" t="str">
            <v>PAVIMENTO RECICLADO EN FRÍO EN EL LUGAR CON CEMENTO ASFÁLTICO ESPUMADO</v>
          </cell>
          <cell r="F166" t="str">
            <v>M³</v>
          </cell>
        </row>
        <row r="167">
          <cell r="A167" t="str">
            <v xml:space="preserve">ARTICULO 462 - RECICLADO DE PAVIMENTO ASFÁLTICO EN PLANTA Y EN CALIENTE </v>
          </cell>
        </row>
        <row r="168">
          <cell r="A168" t="str">
            <v>462.1.1</v>
          </cell>
          <cell r="B168" t="str">
            <v>462-07</v>
          </cell>
          <cell r="D168" t="str">
            <v>MEZCLA ASFÁLTICA RECICLADA EN CALIENTE DEL TIPO MDC-1</v>
          </cell>
          <cell r="F168" t="str">
            <v>M³</v>
          </cell>
        </row>
        <row r="169">
          <cell r="A169" t="str">
            <v>462.1.2</v>
          </cell>
          <cell r="B169" t="str">
            <v>462-07</v>
          </cell>
          <cell r="D169" t="str">
            <v>MEZCLA ASFÁLTICA RECICLADA EN CALIENTE DEL TIPO MDC-2</v>
          </cell>
          <cell r="F169" t="str">
            <v>M³</v>
          </cell>
        </row>
        <row r="170">
          <cell r="A170" t="str">
            <v>462.1.3</v>
          </cell>
          <cell r="B170" t="str">
            <v>462-07</v>
          </cell>
          <cell r="D170" t="str">
            <v>MEZCLA ASFÁLTICA RECICLADA EN CALIENTE DEL TIPO MDC-3</v>
          </cell>
          <cell r="F170" t="str">
            <v>M³</v>
          </cell>
        </row>
        <row r="171">
          <cell r="A171">
            <v>462.2</v>
          </cell>
          <cell r="B171" t="str">
            <v>462-07</v>
          </cell>
          <cell r="D171" t="str">
            <v>MEZCLA ASFÁLTICA RECICLADA EN CALIENTE DEL TIPO PARA BACHEO</v>
          </cell>
          <cell r="F171" t="str">
            <v>M³</v>
          </cell>
        </row>
        <row r="172">
          <cell r="A172" t="str">
            <v>ARTICULO 464 - REAHABILITACIÓN DE PAVIMENTOS ASFÁLTICOS CON GEOTEXTILES</v>
          </cell>
        </row>
        <row r="173">
          <cell r="A173">
            <v>464.1</v>
          </cell>
          <cell r="B173" t="str">
            <v>464-07</v>
          </cell>
          <cell r="D173" t="str">
            <v xml:space="preserve">GEOTEXTIL PARA REHABILITACIÓN DE PAVIMENTOS ASFÁLTICOS  </v>
          </cell>
          <cell r="F173" t="str">
            <v>M2</v>
          </cell>
        </row>
        <row r="174">
          <cell r="A174">
            <v>464.2</v>
          </cell>
          <cell r="B174" t="str">
            <v>464-07</v>
          </cell>
          <cell r="D174" t="str">
            <v xml:space="preserve">SUMINISTRO DE CEMENTO ASFÁLTICO </v>
          </cell>
          <cell r="F174" t="str">
            <v>KG</v>
          </cell>
        </row>
        <row r="175">
          <cell r="A175">
            <v>464.3</v>
          </cell>
          <cell r="B175" t="str">
            <v>464-07</v>
          </cell>
          <cell r="D175" t="str">
            <v xml:space="preserve">SUMINISTRO DE EMULSIÓN ASFÁLTICA CONVENCIONAL  </v>
          </cell>
          <cell r="F175" t="str">
            <v>LT</v>
          </cell>
        </row>
        <row r="176">
          <cell r="A176">
            <v>464.4</v>
          </cell>
          <cell r="B176" t="str">
            <v>464-07</v>
          </cell>
          <cell r="D176" t="str">
            <v>SUMINISTRO DE EMULSIÓN ASFÁLTICA MODIFICADA CON POLÍMEROS</v>
          </cell>
          <cell r="F176" t="str">
            <v>LT</v>
          </cell>
        </row>
        <row r="177">
          <cell r="A177" t="str">
            <v>ARTICULO 465 - EXCAVACIÓN PARA REPARACIÓN DE PAVIMENTO ASFÁLTICO EXISTENTE</v>
          </cell>
        </row>
        <row r="178">
          <cell r="A178">
            <v>465.1</v>
          </cell>
          <cell r="B178" t="str">
            <v>465-07</v>
          </cell>
          <cell r="D178" t="str">
            <v>EXCAVACIONES PARA REPARACION DE PAVIMENTO ASFALTICO EXISTENTE</v>
          </cell>
          <cell r="E178" t="str">
            <v>3.6.2.1</v>
          </cell>
          <cell r="F178" t="str">
            <v>M³</v>
          </cell>
        </row>
        <row r="179">
          <cell r="A179" t="str">
            <v>ARTICULO 466 - SELLO DE GRIETAS EN PAVIMENTOS ASFÁLTICOS</v>
          </cell>
        </row>
        <row r="180">
          <cell r="A180">
            <v>466.1</v>
          </cell>
          <cell r="B180" t="str">
            <v>466-07</v>
          </cell>
          <cell r="D180" t="str">
            <v>SELLO DE GRIETAS EN PAVIMENTO ASFÁLTICO SIN RUTEO</v>
          </cell>
          <cell r="F180" t="str">
            <v>ML</v>
          </cell>
        </row>
        <row r="181">
          <cell r="A181">
            <v>466.2</v>
          </cell>
          <cell r="B181" t="str">
            <v>466-07</v>
          </cell>
          <cell r="D181" t="str">
            <v xml:space="preserve">SELLO DE GRIETAS EN PAVIMENTO ASFÁLTICO CON RUTEO </v>
          </cell>
          <cell r="F181" t="str">
            <v>ML</v>
          </cell>
        </row>
        <row r="182">
          <cell r="A182" t="str">
            <v>ARTICULO 500 - PAVIMENTO DE CONCRETO HIDRÁULICO</v>
          </cell>
        </row>
        <row r="183">
          <cell r="A183">
            <v>500.1</v>
          </cell>
          <cell r="B183" t="str">
            <v>500-07</v>
          </cell>
          <cell r="D183" t="str">
            <v>PAVIMENTO DE CONCRETO HIDRAULICO</v>
          </cell>
          <cell r="F183" t="str">
            <v>M³</v>
          </cell>
        </row>
        <row r="184">
          <cell r="A184" t="str">
            <v>ARTICULO 501 - SUMINISTRO DE CEMENTO PORTLAND NORMAL</v>
          </cell>
        </row>
        <row r="185">
          <cell r="A185">
            <v>501.1</v>
          </cell>
          <cell r="B185" t="str">
            <v>501-07</v>
          </cell>
          <cell r="D185" t="str">
            <v>CEMENTO PORTLAND NORMAL</v>
          </cell>
          <cell r="F185" t="str">
            <v>Kg</v>
          </cell>
        </row>
        <row r="186">
          <cell r="A186" t="str">
            <v>ARTICULO 510 - PAVIMENTO DE ADOQUINES DE CONCRETO</v>
          </cell>
        </row>
        <row r="187">
          <cell r="A187">
            <v>510.1</v>
          </cell>
          <cell r="B187" t="str">
            <v>510-07</v>
          </cell>
          <cell r="D187" t="str">
            <v>PAVIMENTO DE ADOQUINES DE CONCRETO</v>
          </cell>
          <cell r="F187" t="str">
            <v>M²</v>
          </cell>
        </row>
        <row r="188">
          <cell r="A188" t="str">
            <v>ARTICULO 600 - EXCAVACIONES  VARIAS</v>
          </cell>
        </row>
        <row r="189">
          <cell r="A189">
            <v>600.1</v>
          </cell>
          <cell r="B189" t="str">
            <v>600-07</v>
          </cell>
          <cell r="D189" t="str">
            <v>EXCAVACIONES VARIAS SIN CLASIFICAR</v>
          </cell>
          <cell r="F189" t="str">
            <v>M³</v>
          </cell>
        </row>
        <row r="190">
          <cell r="A190">
            <v>600.20000000000005</v>
          </cell>
          <cell r="B190" t="str">
            <v>600-07</v>
          </cell>
          <cell r="D190" t="str">
            <v>EXCAVACIONES VARIAS EN ROCA EN SECO</v>
          </cell>
          <cell r="E190" t="str">
            <v>3.6.6.1.9</v>
          </cell>
          <cell r="F190" t="str">
            <v>M³</v>
          </cell>
        </row>
        <row r="191">
          <cell r="A191">
            <v>600.29999999999995</v>
          </cell>
          <cell r="B191" t="str">
            <v>600-07</v>
          </cell>
          <cell r="D191" t="str">
            <v>EXCAVACIONES VARIAS EN ROCA BAJO AGUA</v>
          </cell>
          <cell r="E191" t="str">
            <v>3.6.6.1.9</v>
          </cell>
          <cell r="F191" t="str">
            <v>M³</v>
          </cell>
        </row>
        <row r="192">
          <cell r="A192">
            <v>600.4</v>
          </cell>
          <cell r="B192" t="str">
            <v>600-07</v>
          </cell>
          <cell r="D192" t="str">
            <v>EXCAVACIONES VARIAS EN MATERIAL COMÚN EN SECO</v>
          </cell>
          <cell r="E192" t="str">
            <v xml:space="preserve">3.6.6.1.10  </v>
          </cell>
          <cell r="F192" t="str">
            <v>M³</v>
          </cell>
        </row>
        <row r="193">
          <cell r="A193">
            <v>600.5</v>
          </cell>
          <cell r="B193" t="str">
            <v>600-07</v>
          </cell>
          <cell r="D193" t="str">
            <v>EXCAVACIONES VARIAS EN MATERIAL COMÚN BAJO AGUA</v>
          </cell>
          <cell r="E193" t="str">
            <v>3.6.6.1.11</v>
          </cell>
          <cell r="F193" t="str">
            <v>M³</v>
          </cell>
        </row>
        <row r="194">
          <cell r="A194" t="str">
            <v>ARTICULO 610 - RELLENOS PARA ESTRUCTURAS</v>
          </cell>
        </row>
        <row r="195">
          <cell r="A195">
            <v>610.1</v>
          </cell>
          <cell r="B195" t="str">
            <v>610-07</v>
          </cell>
          <cell r="D195" t="str">
            <v>RELLENO PARA ESTRUCTURAS</v>
          </cell>
          <cell r="E195" t="str">
            <v xml:space="preserve">3.6.6.2.1   </v>
          </cell>
          <cell r="F195" t="str">
            <v>M³</v>
          </cell>
        </row>
        <row r="196">
          <cell r="A196">
            <v>610.20000000000005</v>
          </cell>
          <cell r="B196" t="str">
            <v>610-07</v>
          </cell>
          <cell r="D196" t="str">
            <v xml:space="preserve">RELLENOS CON MATERIAL FILTRANTE </v>
          </cell>
          <cell r="E196" t="str">
            <v>3.6.6.19.2</v>
          </cell>
          <cell r="F196" t="str">
            <v>M³</v>
          </cell>
        </row>
        <row r="197">
          <cell r="A197" t="str">
            <v>ARTICULO 620 - PILOTES PREFABRICADOS DE CONCRETO</v>
          </cell>
        </row>
        <row r="198">
          <cell r="A198">
            <v>620.1</v>
          </cell>
          <cell r="B198" t="str">
            <v>620-07</v>
          </cell>
          <cell r="D198" t="str">
            <v>PILOTES PREFABRICADOS DE CONCRETO</v>
          </cell>
          <cell r="F198" t="str">
            <v>ML</v>
          </cell>
        </row>
        <row r="199">
          <cell r="A199">
            <v>620.20000000000005</v>
          </cell>
          <cell r="B199" t="str">
            <v>620-07</v>
          </cell>
          <cell r="D199" t="str">
            <v>EXTENSION DE PILOTES PREFABRICADOS</v>
          </cell>
          <cell r="F199" t="str">
            <v>ML</v>
          </cell>
        </row>
        <row r="200">
          <cell r="A200">
            <v>620.29999999999995</v>
          </cell>
          <cell r="B200" t="str">
            <v>620-07</v>
          </cell>
          <cell r="D200" t="str">
            <v>PRUEBA DE CARGA DE PILOTE PREFABRICADO</v>
          </cell>
          <cell r="F200" t="str">
            <v>ML</v>
          </cell>
        </row>
        <row r="201">
          <cell r="A201" t="str">
            <v>ARTICULO 621 - PILOTES  PREEXCAVADOS</v>
          </cell>
        </row>
        <row r="202">
          <cell r="A202">
            <v>621.1</v>
          </cell>
          <cell r="B202" t="str">
            <v>621-07</v>
          </cell>
          <cell r="D202" t="str">
            <v xml:space="preserve">PILOTE DE CONCRETO FUNDIDO IN SITU, DE DIÁMETRO 1.30 m </v>
          </cell>
          <cell r="F202" t="str">
            <v>ML</v>
          </cell>
        </row>
        <row r="203">
          <cell r="A203">
            <v>621.20000000000005</v>
          </cell>
          <cell r="B203" t="str">
            <v>621-07</v>
          </cell>
          <cell r="D203" t="str">
            <v xml:space="preserve">BASE ACAMPANADA </v>
          </cell>
          <cell r="F203" t="str">
            <v>M³</v>
          </cell>
        </row>
        <row r="204">
          <cell r="A204">
            <v>621.29999999999995</v>
          </cell>
          <cell r="B204" t="str">
            <v>621-07</v>
          </cell>
          <cell r="D204" t="str">
            <v xml:space="preserve">PILOTE DE PRUEBA DE DIÁMETRO _____  </v>
          </cell>
          <cell r="F204" t="str">
            <v>ML</v>
          </cell>
        </row>
        <row r="205">
          <cell r="A205">
            <v>621.4</v>
          </cell>
          <cell r="B205" t="str">
            <v>621-07</v>
          </cell>
          <cell r="D205" t="str">
            <v xml:space="preserve">BASE ACAMPANADA DE PRUEBA </v>
          </cell>
          <cell r="F205" t="str">
            <v>M³</v>
          </cell>
        </row>
        <row r="206">
          <cell r="A206">
            <v>621.5</v>
          </cell>
          <cell r="B206" t="str">
            <v>621-07</v>
          </cell>
          <cell r="D206" t="str">
            <v xml:space="preserve">CAMISA PERMANENTE DE DIÁMETRO EXTERIOR ______ </v>
          </cell>
          <cell r="F206" t="str">
            <v>ML</v>
          </cell>
        </row>
        <row r="207">
          <cell r="A207">
            <v>621.6</v>
          </cell>
          <cell r="B207" t="str">
            <v>621-07</v>
          </cell>
          <cell r="D207" t="str">
            <v>PRUEBA DE CARGA</v>
          </cell>
          <cell r="F207" t="str">
            <v>UN</v>
          </cell>
        </row>
        <row r="208">
          <cell r="A208" t="str">
            <v xml:space="preserve">ARTICULO 622 - TABLESTACADOS </v>
          </cell>
        </row>
        <row r="209">
          <cell r="A209">
            <v>622.1</v>
          </cell>
          <cell r="B209" t="str">
            <v>622-07</v>
          </cell>
          <cell r="D209" t="str">
            <v>TABLESTACADO DE MADERA</v>
          </cell>
          <cell r="F209" t="str">
            <v>M²</v>
          </cell>
        </row>
        <row r="210">
          <cell r="A210">
            <v>622.20000000000005</v>
          </cell>
          <cell r="B210" t="str">
            <v>622-07</v>
          </cell>
          <cell r="D210" t="str">
            <v>TABLESTACADO METALICO</v>
          </cell>
          <cell r="F210" t="str">
            <v>M²</v>
          </cell>
        </row>
        <row r="211">
          <cell r="A211">
            <v>622.29999999999995</v>
          </cell>
          <cell r="B211" t="str">
            <v>622-07</v>
          </cell>
          <cell r="D211" t="str">
            <v>TABLESTACADO DE CONCRETO REFORZADO</v>
          </cell>
          <cell r="F211" t="str">
            <v>M²</v>
          </cell>
        </row>
        <row r="212">
          <cell r="A212">
            <v>622.4</v>
          </cell>
          <cell r="B212" t="str">
            <v>622-07</v>
          </cell>
          <cell r="D212" t="str">
            <v>TABLESTACADO DE CONCRETO PREESFORZADO</v>
          </cell>
          <cell r="F212" t="str">
            <v>M²</v>
          </cell>
        </row>
        <row r="213">
          <cell r="A213">
            <v>622.5</v>
          </cell>
          <cell r="B213" t="str">
            <v>622-07</v>
          </cell>
          <cell r="D213" t="str">
            <v>CORTE DEL EXTREMO SUPERIOR DEL ELEMENTO</v>
          </cell>
          <cell r="F213" t="str">
            <v>ML</v>
          </cell>
        </row>
        <row r="214">
          <cell r="A214" t="str">
            <v xml:space="preserve">ARTICULO 623 - ANCLAJES </v>
          </cell>
        </row>
        <row r="215">
          <cell r="A215">
            <v>623.1</v>
          </cell>
          <cell r="B215" t="str">
            <v>623-07</v>
          </cell>
          <cell r="D215" t="str">
            <v>ANCLAJE TIPO</v>
          </cell>
          <cell r="F215" t="str">
            <v>ML</v>
          </cell>
        </row>
        <row r="216">
          <cell r="A216">
            <v>623.1</v>
          </cell>
          <cell r="B216" t="str">
            <v>623-07</v>
          </cell>
          <cell r="D216" t="str">
            <v xml:space="preserve">PRUEBA DE CARGA </v>
          </cell>
          <cell r="F216" t="str">
            <v>UN</v>
          </cell>
        </row>
        <row r="217">
          <cell r="A217" t="str">
            <v>ARTICULO 630 - CONCRETO ESTRUCTURAL</v>
          </cell>
        </row>
        <row r="218">
          <cell r="A218">
            <v>630.1</v>
          </cell>
          <cell r="B218" t="str">
            <v>630-07</v>
          </cell>
          <cell r="D218" t="str">
            <v xml:space="preserve">CONCRETO CLASE A </v>
          </cell>
          <cell r="E218" t="str">
            <v>3.6.6.6.8</v>
          </cell>
          <cell r="F218" t="str">
            <v>M³</v>
          </cell>
        </row>
        <row r="219">
          <cell r="A219">
            <v>630.20000000000005</v>
          </cell>
          <cell r="B219" t="str">
            <v>630-07</v>
          </cell>
          <cell r="D219" t="str">
            <v xml:space="preserve">CONCRETO CLASE B </v>
          </cell>
          <cell r="E219" t="str">
            <v>3.6.6.6.17</v>
          </cell>
          <cell r="F219" t="str">
            <v>M³</v>
          </cell>
        </row>
        <row r="220">
          <cell r="A220">
            <v>630.29999999999995</v>
          </cell>
          <cell r="B220" t="str">
            <v>630-07</v>
          </cell>
          <cell r="D220" t="str">
            <v xml:space="preserve">CONCRETO CLASE C </v>
          </cell>
          <cell r="E220" t="str">
            <v xml:space="preserve"> 3.6.6.6.26</v>
          </cell>
          <cell r="F220" t="str">
            <v>M³</v>
          </cell>
        </row>
        <row r="221">
          <cell r="A221">
            <v>630.4</v>
          </cell>
          <cell r="B221" t="str">
            <v>630-07</v>
          </cell>
          <cell r="D221" t="str">
            <v xml:space="preserve">CONCRETO CLASE D  </v>
          </cell>
          <cell r="E221" t="str">
            <v xml:space="preserve">3.6.6.6.35 </v>
          </cell>
          <cell r="F221" t="str">
            <v>M³</v>
          </cell>
        </row>
        <row r="222">
          <cell r="A222">
            <v>630.5</v>
          </cell>
          <cell r="B222" t="str">
            <v>630-07</v>
          </cell>
          <cell r="D222" t="str">
            <v xml:space="preserve">CONCRETO CLASE E  </v>
          </cell>
          <cell r="E222" t="str">
            <v>3.6.6.6.44</v>
          </cell>
          <cell r="F222" t="str">
            <v>M³</v>
          </cell>
        </row>
        <row r="223">
          <cell r="A223">
            <v>630.6</v>
          </cell>
          <cell r="B223" t="str">
            <v>630-07</v>
          </cell>
          <cell r="D223" t="str">
            <v xml:space="preserve">CONCRETO CLASE F </v>
          </cell>
          <cell r="E223" t="str">
            <v>3.6.6.6.46</v>
          </cell>
          <cell r="F223" t="str">
            <v>M³</v>
          </cell>
        </row>
        <row r="224">
          <cell r="A224">
            <v>630.70000000000005</v>
          </cell>
          <cell r="B224" t="str">
            <v>630-07</v>
          </cell>
          <cell r="D224" t="str">
            <v xml:space="preserve">CONCRETO CLASE G </v>
          </cell>
          <cell r="E224" t="str">
            <v>3.6.6.6.47</v>
          </cell>
          <cell r="F224" t="str">
            <v>M³</v>
          </cell>
        </row>
        <row r="225">
          <cell r="A225" t="str">
            <v>ARTICULO 631 - LECHADA PARA DUCTOS DE CONCRETO PREESFORZADO</v>
          </cell>
        </row>
        <row r="226">
          <cell r="A226">
            <v>631.1</v>
          </cell>
          <cell r="B226" t="str">
            <v>631-07</v>
          </cell>
          <cell r="D226" t="str">
            <v>LECHADA PARA DUCTOS DE CONCRETO</v>
          </cell>
        </row>
        <row r="227">
          <cell r="A227" t="str">
            <v xml:space="preserve">ARTICULO 631 - BARANDAS DE CONCRETO </v>
          </cell>
        </row>
        <row r="228">
          <cell r="A228">
            <v>632.1</v>
          </cell>
          <cell r="B228" t="str">
            <v>632-07</v>
          </cell>
          <cell r="D228" t="str">
            <v>BARANDA DE CONCRETO</v>
          </cell>
          <cell r="E228" t="str">
            <v> 3.6.6.7.1</v>
          </cell>
          <cell r="F228" t="str">
            <v>ML</v>
          </cell>
        </row>
        <row r="229">
          <cell r="A229" t="str">
            <v xml:space="preserve">ARTICULO 640 - ACERO DE REFUERZO </v>
          </cell>
        </row>
        <row r="230">
          <cell r="A230">
            <v>640.1</v>
          </cell>
          <cell r="B230" t="str">
            <v>640-07</v>
          </cell>
          <cell r="D230" t="str">
            <v xml:space="preserve">ACERO DE REFUERZO fy 4200 MPA  </v>
          </cell>
          <cell r="E230" t="str">
            <v xml:space="preserve">3.6.6.8.3 </v>
          </cell>
          <cell r="F230" t="str">
            <v>KG</v>
          </cell>
        </row>
        <row r="231">
          <cell r="A231">
            <v>640.20000000000005</v>
          </cell>
          <cell r="B231" t="str">
            <v>640-07</v>
          </cell>
          <cell r="D231" t="str">
            <v xml:space="preserve">MALLA DE REFUERZO fy 4200 MPA  </v>
          </cell>
          <cell r="F231" t="str">
            <v>KG</v>
          </cell>
        </row>
        <row r="232">
          <cell r="A232" t="str">
            <v>ARTICULO 641 - ACERO DE PREESFUERZO</v>
          </cell>
        </row>
        <row r="233">
          <cell r="A233">
            <v>641.1</v>
          </cell>
          <cell r="B233" t="str">
            <v>641-07</v>
          </cell>
          <cell r="D233" t="str">
            <v>ACERO DE PREESFUERZO</v>
          </cell>
          <cell r="F233" t="str">
            <v>TON-M</v>
          </cell>
        </row>
        <row r="234">
          <cell r="A234">
            <v>641.20000000000005</v>
          </cell>
          <cell r="B234" t="str">
            <v>641-07</v>
          </cell>
          <cell r="D234" t="str">
            <v xml:space="preserve">ACERO DE PREESFUERZO </v>
          </cell>
          <cell r="F234" t="str">
            <v>KG</v>
          </cell>
        </row>
        <row r="235">
          <cell r="A235" t="str">
            <v xml:space="preserve">ARTICULO 642 - APOYOS Y SELLOS PARA JUNTAS DE PUENTES </v>
          </cell>
        </row>
        <row r="236">
          <cell r="A236">
            <v>642.1</v>
          </cell>
          <cell r="B236" t="str">
            <v>642-07</v>
          </cell>
          <cell r="D236" t="str">
            <v>APOYO ELASTOMÉRICO</v>
          </cell>
          <cell r="F236" t="str">
            <v>U (DM3)</v>
          </cell>
        </row>
        <row r="237">
          <cell r="A237">
            <v>642.20000000000005</v>
          </cell>
          <cell r="B237" t="str">
            <v>642-07</v>
          </cell>
          <cell r="D237" t="str">
            <v>SELLO PARA JUNTAS DE PUENTES</v>
          </cell>
          <cell r="F237" t="str">
            <v>ML</v>
          </cell>
        </row>
        <row r="238">
          <cell r="A238" t="str">
            <v>ARTICULO 650 - ESTRUCTURAS DE ACERO</v>
          </cell>
        </row>
        <row r="239">
          <cell r="A239">
            <v>650.1</v>
          </cell>
          <cell r="B239" t="str">
            <v>650-07</v>
          </cell>
          <cell r="D239" t="str">
            <v>DISEÑO Y FABRICACION DE ESTRUCTURA METALICA</v>
          </cell>
          <cell r="F239" t="str">
            <v>KG</v>
          </cell>
        </row>
        <row r="240">
          <cell r="A240">
            <v>650.20000000000005</v>
          </cell>
          <cell r="B240" t="str">
            <v>650-07</v>
          </cell>
          <cell r="D240" t="str">
            <v>FABRICACION DE LA ESTRUCTURA METALICA</v>
          </cell>
          <cell r="F240" t="str">
            <v>KG</v>
          </cell>
        </row>
        <row r="241">
          <cell r="A241">
            <v>650.29999999999995</v>
          </cell>
          <cell r="B241" t="str">
            <v>650-07</v>
          </cell>
          <cell r="D241" t="str">
            <v>TRANSPORTE DE LA ESTRUCTURA METALICA</v>
          </cell>
          <cell r="F241" t="str">
            <v>KG</v>
          </cell>
        </row>
        <row r="242">
          <cell r="A242">
            <v>650.29999999999995</v>
          </cell>
          <cell r="B242" t="str">
            <v>650-07</v>
          </cell>
          <cell r="C242" t="str">
            <v>650.3 OTRO</v>
          </cell>
          <cell r="D242" t="str">
            <v>TRANSPORTE DE LA ESTRUCTURA METALICA</v>
          </cell>
          <cell r="F242" t="str">
            <v>KG</v>
          </cell>
        </row>
        <row r="243">
          <cell r="A243">
            <v>650.4</v>
          </cell>
          <cell r="B243" t="str">
            <v>650-07</v>
          </cell>
          <cell r="D243" t="str">
            <v>MONTAJE Y PINTURA DE ESTRUCTURA METALICA</v>
          </cell>
          <cell r="F243" t="str">
            <v>KG</v>
          </cell>
        </row>
        <row r="244">
          <cell r="A244" t="str">
            <v xml:space="preserve">ARTICULO 660 - TUBERÍA DE CONCRETO SIMPLE </v>
          </cell>
        </row>
        <row r="245">
          <cell r="A245">
            <v>660.1</v>
          </cell>
          <cell r="B245" t="str">
            <v>660-07</v>
          </cell>
          <cell r="D245" t="str">
            <v xml:space="preserve">TUBERÍA DE CONCRETO SIMPLE DE DIÁMETRO 450 MM  </v>
          </cell>
          <cell r="F245" t="str">
            <v>ML</v>
          </cell>
        </row>
        <row r="246">
          <cell r="A246">
            <v>660.2</v>
          </cell>
          <cell r="B246" t="str">
            <v>660-07</v>
          </cell>
          <cell r="D246" t="str">
            <v xml:space="preserve">TUBERÍA DE CONCRETO SIMPLE DE DIÁMETRO 500 MM  </v>
          </cell>
          <cell r="F246" t="str">
            <v>ML</v>
          </cell>
        </row>
        <row r="247">
          <cell r="A247">
            <v>660.3</v>
          </cell>
          <cell r="B247" t="str">
            <v>660-07</v>
          </cell>
          <cell r="D247" t="str">
            <v xml:space="preserve">TUBERÍA DE CONCRETO SIMPLE DE DIÁMETRO 600 MM </v>
          </cell>
          <cell r="F247" t="str">
            <v>ML</v>
          </cell>
        </row>
        <row r="248">
          <cell r="A248" t="str">
            <v xml:space="preserve">ARTICULO 661 - TUBERÍA DE CONCRETO REFORZADO </v>
          </cell>
        </row>
        <row r="249">
          <cell r="A249">
            <v>661.1</v>
          </cell>
          <cell r="B249" t="str">
            <v>661-07</v>
          </cell>
          <cell r="D249" t="str">
            <v>TUBERÍA DE CONCRETO REFORZADO DE 900 mm DE DIÁMETRO INTERIOR</v>
          </cell>
          <cell r="E249" t="str">
            <v>3.6.6.13.1</v>
          </cell>
          <cell r="F249" t="str">
            <v>ML</v>
          </cell>
        </row>
        <row r="250">
          <cell r="A250">
            <v>661.1</v>
          </cell>
          <cell r="B250" t="str">
            <v>661-07</v>
          </cell>
          <cell r="D250" t="str">
            <v>TUBERÍA DE CONCRETO REFORZADO DE 900 mm DE DIÁMETRO INTERIOR (TIPO 2)</v>
          </cell>
          <cell r="F250" t="str">
            <v>ML</v>
          </cell>
        </row>
        <row r="251">
          <cell r="A251">
            <v>661.1</v>
          </cell>
          <cell r="B251" t="str">
            <v>661-07</v>
          </cell>
          <cell r="C251" t="str">
            <v>661 OTRO</v>
          </cell>
          <cell r="D251" t="str">
            <v>TUBERÍA DE CONCRETO REFORZADO DE 900 mm DE DIÁMETRO INTERIOR (HECHO EN OBRA)</v>
          </cell>
          <cell r="F251" t="str">
            <v>ML</v>
          </cell>
        </row>
        <row r="252">
          <cell r="A252" t="str">
            <v>ARTICULO 662 - TUBERÍA METÁLICA CORRUGADA</v>
          </cell>
        </row>
        <row r="253">
          <cell r="A253">
            <v>662.1</v>
          </cell>
          <cell r="B253" t="str">
            <v>662-07</v>
          </cell>
          <cell r="D253" t="str">
            <v xml:space="preserve">TUBERÍA CORRUGADA DE ACERO GALVANIZADO, DE LÁMINA CALIBRE ___ Y DIÁMETRO ___ (MM) </v>
          </cell>
          <cell r="F253" t="str">
            <v>ML</v>
          </cell>
        </row>
        <row r="254">
          <cell r="A254">
            <v>662.2</v>
          </cell>
          <cell r="B254" t="str">
            <v>662-07</v>
          </cell>
          <cell r="D254" t="str">
            <v>TUBERÍA CORRUGADA DE ACERO CON RECUBRIMIENTO BITUMINOSO, DE LÁMINA CALIBRE ___ Y DIÁMETRO ___ (MM)</v>
          </cell>
          <cell r="F254" t="str">
            <v>ML</v>
          </cell>
        </row>
        <row r="255">
          <cell r="A255" t="str">
            <v>ARTICULO 670 - DISIPADORES DE ENERGÍA Y SEDIMENTADORES</v>
          </cell>
        </row>
        <row r="256">
          <cell r="A256">
            <v>670.1</v>
          </cell>
          <cell r="B256" t="str">
            <v>670-07</v>
          </cell>
          <cell r="D256" t="str">
            <v>DISIPADORES DE ENERGÍA Y SEDIMENTADORES EN GAVIONES.</v>
          </cell>
          <cell r="E256" t="str">
            <v>3.6.6.15.2</v>
          </cell>
          <cell r="F256" t="str">
            <v>M³</v>
          </cell>
        </row>
        <row r="257">
          <cell r="A257">
            <v>670.2</v>
          </cell>
          <cell r="B257" t="str">
            <v>670-07</v>
          </cell>
          <cell r="D257" t="str">
            <v>DISIPADORES DE ENERGÍA Y SEDIMENTADORES EN CONCRETO CICLÓPEO</v>
          </cell>
          <cell r="E257" t="str">
            <v>3.6.6.15.2</v>
          </cell>
          <cell r="F257" t="str">
            <v>M³</v>
          </cell>
        </row>
        <row r="258">
          <cell r="A258" t="str">
            <v xml:space="preserve">ARTICULO 671 - CUNETAS REVESTIDAS EN CONCRETO </v>
          </cell>
        </row>
        <row r="259">
          <cell r="A259">
            <v>671.1</v>
          </cell>
          <cell r="B259" t="str">
            <v>671-07</v>
          </cell>
          <cell r="D259" t="str">
            <v>CUNETA DE CONCRETO FUNDIDA EN EL LUGAR</v>
          </cell>
          <cell r="E259" t="str">
            <v>3.6.6.16.1</v>
          </cell>
          <cell r="F259" t="str">
            <v>M³</v>
          </cell>
        </row>
        <row r="260">
          <cell r="A260">
            <v>671.2</v>
          </cell>
          <cell r="B260" t="str">
            <v>671-07</v>
          </cell>
          <cell r="D260" t="str">
            <v>CUNETA PREFABRICADA DE CONCRETO</v>
          </cell>
          <cell r="F260" t="str">
            <v>ML</v>
          </cell>
        </row>
        <row r="261">
          <cell r="A261" t="str">
            <v xml:space="preserve">ARTICULO 672 - BORDILLOS DE CONCRETO </v>
          </cell>
        </row>
        <row r="262">
          <cell r="A262">
            <v>672.1</v>
          </cell>
          <cell r="B262" t="str">
            <v>672-07</v>
          </cell>
          <cell r="D262" t="str">
            <v xml:space="preserve">BORDILLO DE CONCRETO </v>
          </cell>
          <cell r="F262" t="str">
            <v>ML</v>
          </cell>
        </row>
        <row r="263">
          <cell r="A263" t="str">
            <v>ARTICULO 673 - SUBDRENES CON GEOTEXTIL Y MATERIAL GRANULAR</v>
          </cell>
        </row>
        <row r="264">
          <cell r="A264">
            <v>673.1</v>
          </cell>
          <cell r="B264" t="str">
            <v>673-07</v>
          </cell>
          <cell r="D264" t="str">
            <v>MATERIAL GRANULAR FILTRANTE</v>
          </cell>
          <cell r="E264" t="str">
            <v>3.6.6.19.2</v>
          </cell>
          <cell r="F264" t="str">
            <v>M³</v>
          </cell>
        </row>
        <row r="265">
          <cell r="A265">
            <v>673.2</v>
          </cell>
          <cell r="B265" t="str">
            <v>673-07</v>
          </cell>
          <cell r="D265" t="str">
            <v>GEOTEXTIL</v>
          </cell>
          <cell r="E265" t="str">
            <v>3.6.8.1.2</v>
          </cell>
          <cell r="F265" t="str">
            <v>M²</v>
          </cell>
        </row>
        <row r="266">
          <cell r="A266">
            <v>673.3</v>
          </cell>
          <cell r="B266" t="str">
            <v>673-07</v>
          </cell>
          <cell r="D266" t="str">
            <v>MATERIAL DE COBERTURA</v>
          </cell>
          <cell r="E266" t="str">
            <v>3.6.8.1.2</v>
          </cell>
          <cell r="F266" t="str">
            <v>M³</v>
          </cell>
        </row>
        <row r="267">
          <cell r="A267" t="str">
            <v>ARTICULO 674 - DRENES HORIZONTALES EN TALUDES</v>
          </cell>
        </row>
        <row r="268">
          <cell r="A268">
            <v>674.1</v>
          </cell>
          <cell r="B268" t="str">
            <v>674-07</v>
          </cell>
          <cell r="D268" t="str">
            <v>DREN HORIZONTAL DE LONGITUD MENOR O IGUAL A DIEZ (10) METROS</v>
          </cell>
          <cell r="E268" t="str">
            <v>3.6.6.19.2</v>
          </cell>
          <cell r="F268" t="str">
            <v>ML</v>
          </cell>
        </row>
        <row r="269">
          <cell r="A269">
            <v>674.2</v>
          </cell>
          <cell r="B269" t="str">
            <v>674-07</v>
          </cell>
          <cell r="D269" t="str">
            <v>DREN HORIZONTAL DE LONGITUD MAYOR A DIEZ (10) METROS.</v>
          </cell>
          <cell r="E269" t="str">
            <v>3.6.6.19.2</v>
          </cell>
          <cell r="F269" t="str">
            <v>ML</v>
          </cell>
        </row>
        <row r="270">
          <cell r="A270" t="str">
            <v>ARTICULO 680 - TIERRA ARMADA</v>
          </cell>
        </row>
        <row r="271">
          <cell r="A271">
            <v>680.1</v>
          </cell>
          <cell r="B271" t="str">
            <v>680-07</v>
          </cell>
          <cell r="D271" t="str">
            <v>ESCAMAS EN CONCRETO</v>
          </cell>
          <cell r="F271" t="str">
            <v>M²</v>
          </cell>
        </row>
        <row r="272">
          <cell r="A272">
            <v>680.2</v>
          </cell>
          <cell r="B272" t="str">
            <v>680-07</v>
          </cell>
          <cell r="D272" t="str">
            <v>ARMADURA GALVANIZADA</v>
          </cell>
          <cell r="F272" t="str">
            <v>ML</v>
          </cell>
        </row>
        <row r="273">
          <cell r="A273">
            <v>680.3</v>
          </cell>
          <cell r="B273" t="str">
            <v>680-07</v>
          </cell>
          <cell r="D273" t="str">
            <v>RELLENO GRANULAR PARA TIERRA ARMADA</v>
          </cell>
          <cell r="F273" t="str">
            <v>M³</v>
          </cell>
        </row>
        <row r="274">
          <cell r="A274" t="str">
            <v>ARTICULO 681 - GAVIÓN</v>
          </cell>
        </row>
        <row r="275">
          <cell r="A275">
            <v>681.1</v>
          </cell>
          <cell r="B275" t="str">
            <v>681-07</v>
          </cell>
          <cell r="D275" t="str">
            <v>GAVIÓN</v>
          </cell>
          <cell r="E275" t="str">
            <v>3.6.6.21.1</v>
          </cell>
          <cell r="F275" t="str">
            <v>M³</v>
          </cell>
        </row>
        <row r="276">
          <cell r="A276" t="str">
            <v>ARTICULO 682 - COLCHOGAVIONES</v>
          </cell>
        </row>
        <row r="277">
          <cell r="A277">
            <v>682.1</v>
          </cell>
          <cell r="B277" t="str">
            <v>682-07</v>
          </cell>
          <cell r="D277" t="str">
            <v xml:space="preserve">COLCHOGAVIÓN  </v>
          </cell>
          <cell r="F277" t="str">
            <v>M³</v>
          </cell>
        </row>
        <row r="278">
          <cell r="A278" t="str">
            <v>ARTICULO 690 - IMPERMEABILIZACIÓN DE ESTRUCTURAS</v>
          </cell>
        </row>
        <row r="279">
          <cell r="A279">
            <v>690.1</v>
          </cell>
          <cell r="B279" t="str">
            <v>690-07</v>
          </cell>
          <cell r="D279" t="str">
            <v xml:space="preserve">IMPERMEABILIZACIÓN DE ESTRUCTURAS  </v>
          </cell>
          <cell r="F279" t="str">
            <v>M²</v>
          </cell>
        </row>
        <row r="280">
          <cell r="A280" t="str">
            <v>ARTICULO 700 - LÍNEAS DE DEMARCACIÓN Y MARCAS VIALES</v>
          </cell>
        </row>
        <row r="281">
          <cell r="A281">
            <v>700.1</v>
          </cell>
          <cell r="B281" t="str">
            <v>700-07</v>
          </cell>
          <cell r="D281" t="str">
            <v xml:space="preserve">LÍNEA DE DEMARCACIÓN CON PINTURA EN FRÍO </v>
          </cell>
          <cell r="E281" t="str">
            <v>3.6.7.1.1</v>
          </cell>
          <cell r="F281" t="str">
            <v>ML</v>
          </cell>
        </row>
        <row r="282">
          <cell r="A282">
            <v>700.2</v>
          </cell>
          <cell r="B282" t="str">
            <v>700-07</v>
          </cell>
          <cell r="D282" t="str">
            <v xml:space="preserve">LÍNEA DE DEMARCACIÓN CON RESINA TERMOPLÁSTICA  </v>
          </cell>
          <cell r="E282" t="str">
            <v>3.6.7.1</v>
          </cell>
          <cell r="F282" t="str">
            <v>ML</v>
          </cell>
        </row>
        <row r="283">
          <cell r="A283">
            <v>700.3</v>
          </cell>
          <cell r="B283" t="str">
            <v>700-07</v>
          </cell>
          <cell r="D283" t="str">
            <v xml:space="preserve">MARCA VIAL CON PINTURA EN FRÍO </v>
          </cell>
          <cell r="F283" t="str">
            <v>M²</v>
          </cell>
        </row>
        <row r="284">
          <cell r="A284">
            <v>700.4</v>
          </cell>
          <cell r="B284" t="str">
            <v>700-07</v>
          </cell>
          <cell r="D284" t="str">
            <v xml:space="preserve">MARCA VIAL CON RESINA TERMOPLÁSTICA  </v>
          </cell>
          <cell r="E284" t="str">
            <v>3.6.7.1.6</v>
          </cell>
          <cell r="F284" t="str">
            <v>M²</v>
          </cell>
        </row>
        <row r="285">
          <cell r="A285" t="str">
            <v xml:space="preserve">ARTICULO 701 - TACHAS REFLECTIVAS </v>
          </cell>
        </row>
        <row r="286">
          <cell r="A286">
            <v>701.1</v>
          </cell>
          <cell r="B286" t="str">
            <v>701-07</v>
          </cell>
          <cell r="D286" t="str">
            <v>TACHAS REFLECTIVAS</v>
          </cell>
          <cell r="E286" t="str">
            <v>3.6.7.2.1</v>
          </cell>
          <cell r="F286" t="str">
            <v>UN</v>
          </cell>
        </row>
        <row r="287">
          <cell r="A287" t="str">
            <v>ARTICULO 710 - SEÑALES VERTICALES DE TRÁNSITO</v>
          </cell>
        </row>
        <row r="288">
          <cell r="A288">
            <v>710.1</v>
          </cell>
          <cell r="B288" t="str">
            <v>710-07</v>
          </cell>
          <cell r="D288" t="str">
            <v>SEÑAL VERTICAL DE TRÁNSITO GRUPO 1 (0.75x0.75 m)</v>
          </cell>
          <cell r="E288" t="str">
            <v>3.6.7.3.39</v>
          </cell>
          <cell r="F288" t="str">
            <v>UN</v>
          </cell>
        </row>
        <row r="289">
          <cell r="A289">
            <v>710.1</v>
          </cell>
          <cell r="B289" t="str">
            <v>710-07</v>
          </cell>
          <cell r="D289" t="str">
            <v>SEÑAL VERTICAL DE TRÁNSITO GRUPO 1 (0.90x0.90 m)</v>
          </cell>
          <cell r="E289" t="str">
            <v>3.6.7.3.39</v>
          </cell>
          <cell r="F289" t="str">
            <v>UN</v>
          </cell>
        </row>
        <row r="290">
          <cell r="A290">
            <v>710.1</v>
          </cell>
          <cell r="B290" t="str">
            <v>710-07</v>
          </cell>
          <cell r="D290" t="str">
            <v>SEÑAL VERTICAL DE TRÁNSITO GRUPO 2 (1.20x0.40 m)</v>
          </cell>
          <cell r="E290" t="str">
            <v>3.6.7.3.39</v>
          </cell>
          <cell r="F290" t="str">
            <v>UN</v>
          </cell>
        </row>
        <row r="291">
          <cell r="A291">
            <v>710.1</v>
          </cell>
          <cell r="B291" t="str">
            <v>710-07</v>
          </cell>
          <cell r="D291" t="str">
            <v>SEÑAL VERTICAL DE TRÁNSITO GRUPO 3 (2.40*0.30 m)</v>
          </cell>
          <cell r="E291" t="str">
            <v>3.6.7.3.39</v>
          </cell>
          <cell r="F291" t="str">
            <v>UN</v>
          </cell>
        </row>
        <row r="292">
          <cell r="A292">
            <v>710.1</v>
          </cell>
          <cell r="B292" t="str">
            <v>710-07</v>
          </cell>
          <cell r="D292" t="str">
            <v>SEÑAL VERTICAL DE TRÁNSITO GRUPO 4 (Delineadores de curva)</v>
          </cell>
          <cell r="F292" t="str">
            <v>UN</v>
          </cell>
        </row>
        <row r="293">
          <cell r="A293">
            <v>710.1</v>
          </cell>
          <cell r="B293" t="str">
            <v>710-07</v>
          </cell>
          <cell r="D293" t="str">
            <v>SEÑAL VERTICAL DE TRÁNSITO GRUPO 5 (Informativas)</v>
          </cell>
          <cell r="F293" t="str">
            <v>UN</v>
          </cell>
        </row>
        <row r="294">
          <cell r="A294" t="str">
            <v xml:space="preserve">ARTICULO 720 - POSTES DE REFERENCIA </v>
          </cell>
        </row>
        <row r="295">
          <cell r="A295">
            <v>720.1</v>
          </cell>
          <cell r="B295" t="str">
            <v>720-07</v>
          </cell>
          <cell r="D295" t="str">
            <v xml:space="preserve">POSTE DE REFERENCIA  </v>
          </cell>
          <cell r="F295" t="str">
            <v>UN</v>
          </cell>
        </row>
        <row r="296">
          <cell r="A296" t="str">
            <v>ARTICULO 730 - DEFENSAS METÁLICAS</v>
          </cell>
        </row>
        <row r="297">
          <cell r="A297">
            <v>730.1</v>
          </cell>
          <cell r="B297" t="str">
            <v>730-07</v>
          </cell>
          <cell r="D297" t="str">
            <v xml:space="preserve">DEFENSA METÁLICA  </v>
          </cell>
          <cell r="E297" t="str">
            <v>3.6.7.5.1</v>
          </cell>
          <cell r="F297" t="str">
            <v>ML</v>
          </cell>
        </row>
        <row r="298">
          <cell r="A298">
            <v>730.2</v>
          </cell>
          <cell r="B298" t="str">
            <v>730-07</v>
          </cell>
          <cell r="D298" t="str">
            <v xml:space="preserve">SECCIÓN FINAL </v>
          </cell>
          <cell r="E298" t="str">
            <v>3.6.7.5.2</v>
          </cell>
          <cell r="F298" t="str">
            <v>UN</v>
          </cell>
        </row>
        <row r="299">
          <cell r="A299">
            <v>730.3</v>
          </cell>
          <cell r="B299" t="str">
            <v>730-07</v>
          </cell>
          <cell r="D299" t="str">
            <v xml:space="preserve">SECCIÓN DE TOPE </v>
          </cell>
          <cell r="F299" t="str">
            <v>UN</v>
          </cell>
        </row>
        <row r="300">
          <cell r="A300" t="str">
            <v xml:space="preserve">ARTICULO 731 - DEFENSAS DE CONCRETO </v>
          </cell>
        </row>
        <row r="301">
          <cell r="A301">
            <v>731.1</v>
          </cell>
          <cell r="B301" t="str">
            <v>731-07</v>
          </cell>
          <cell r="D301" t="str">
            <v xml:space="preserve">DEFENSA DE CONCRETO </v>
          </cell>
          <cell r="F301" t="str">
            <v>ML</v>
          </cell>
        </row>
        <row r="302">
          <cell r="A302" t="str">
            <v>ARTICULO 740 - CAPTAFAROS</v>
          </cell>
        </row>
        <row r="303">
          <cell r="A303">
            <v>740.1</v>
          </cell>
          <cell r="B303" t="str">
            <v>740-07</v>
          </cell>
          <cell r="D303" t="str">
            <v>CAPTAFAROS</v>
          </cell>
          <cell r="E303" t="str">
            <v>3.6.7.6.1</v>
          </cell>
          <cell r="F303" t="str">
            <v>UN</v>
          </cell>
        </row>
        <row r="304">
          <cell r="A304" t="str">
            <v>ARTICULO 741 - DELINEADORES DE CORONA</v>
          </cell>
        </row>
        <row r="305">
          <cell r="A305">
            <v>741.1</v>
          </cell>
          <cell r="B305" t="str">
            <v>741-07</v>
          </cell>
          <cell r="D305" t="str">
            <v xml:space="preserve">DELINEADOR DE CORONA  </v>
          </cell>
          <cell r="F305" t="str">
            <v>UN</v>
          </cell>
        </row>
        <row r="306">
          <cell r="A306" t="str">
            <v xml:space="preserve">ARTICULO 800 - CERCAS DE ALAMBRE </v>
          </cell>
        </row>
        <row r="307">
          <cell r="A307">
            <v>800.1</v>
          </cell>
          <cell r="B307" t="str">
            <v>800-07</v>
          </cell>
          <cell r="D307" t="str">
            <v>CERCA DE ALAMBRE DE PUAS CON POSTES DE MADERA</v>
          </cell>
          <cell r="F307" t="str">
            <v>ML</v>
          </cell>
        </row>
        <row r="308">
          <cell r="A308">
            <v>800.2</v>
          </cell>
          <cell r="B308" t="str">
            <v>800-07</v>
          </cell>
          <cell r="D308" t="str">
            <v>CERCA DE ALAMBRE DE PUAS CON POSTES DE CONCRETO</v>
          </cell>
          <cell r="F308" t="str">
            <v>ML</v>
          </cell>
        </row>
        <row r="309">
          <cell r="A309">
            <v>800.3</v>
          </cell>
          <cell r="B309" t="str">
            <v>800-07</v>
          </cell>
          <cell r="D309" t="str">
            <v>CERCAS DE MALLA CON POSTES DE MADERA</v>
          </cell>
          <cell r="F309" t="str">
            <v>ML</v>
          </cell>
        </row>
        <row r="310">
          <cell r="A310">
            <v>800.4</v>
          </cell>
          <cell r="B310" t="str">
            <v>800-07</v>
          </cell>
          <cell r="D310" t="str">
            <v>CERCAS DE MALLA CON POSTES DE CONCRETO</v>
          </cell>
          <cell r="F310" t="str">
            <v>ML</v>
          </cell>
        </row>
        <row r="311">
          <cell r="A311" t="str">
            <v xml:space="preserve">ARTICULO 801 - MANTENIMIENTO  RUTINARIO DE VÍAS </v>
          </cell>
        </row>
        <row r="312">
          <cell r="A312">
            <v>801.1</v>
          </cell>
          <cell r="B312" t="str">
            <v>801-07</v>
          </cell>
          <cell r="D312" t="str">
            <v>ROCERÍA</v>
          </cell>
          <cell r="F312" t="str">
            <v>Ha</v>
          </cell>
        </row>
        <row r="313">
          <cell r="A313">
            <v>801.2</v>
          </cell>
          <cell r="B313" t="str">
            <v>801-07</v>
          </cell>
          <cell r="D313" t="str">
            <v xml:space="preserve">LIMPIEZA DE BERMAS </v>
          </cell>
          <cell r="F313" t="str">
            <v>M²</v>
          </cell>
        </row>
        <row r="314">
          <cell r="A314">
            <v>801.3</v>
          </cell>
          <cell r="B314" t="str">
            <v>801-07</v>
          </cell>
          <cell r="D314" t="str">
            <v xml:space="preserve">LIMPIEZA A MANO DE CUNETAS EN TIERRA </v>
          </cell>
          <cell r="F314" t="str">
            <v>ML</v>
          </cell>
        </row>
        <row r="315">
          <cell r="A315">
            <v>801.4</v>
          </cell>
          <cell r="B315" t="str">
            <v>801-07</v>
          </cell>
          <cell r="D315" t="str">
            <v xml:space="preserve">LIMPIEZA A MANO DE CUNETAS EN CONCRETO </v>
          </cell>
          <cell r="F315" t="str">
            <v>ML</v>
          </cell>
        </row>
        <row r="316">
          <cell r="A316">
            <v>801.5</v>
          </cell>
          <cell r="B316" t="str">
            <v>801-07</v>
          </cell>
          <cell r="D316" t="str">
            <v xml:space="preserve">LIMPIEZA A MANO DE ENCOLES Y DESCOLES  </v>
          </cell>
          <cell r="F316" t="str">
            <v>ML</v>
          </cell>
        </row>
        <row r="317">
          <cell r="A317">
            <v>801.6</v>
          </cell>
          <cell r="B317" t="str">
            <v>801-07</v>
          </cell>
          <cell r="D317" t="str">
            <v xml:space="preserve">LIMPIEZA A MANO DE ALCANTARILLAS DE TUBO DE 600 Ó 900 MM  </v>
          </cell>
          <cell r="F317" t="str">
            <v>UN</v>
          </cell>
        </row>
        <row r="318">
          <cell r="A318">
            <v>801.7</v>
          </cell>
          <cell r="B318" t="str">
            <v>801-07</v>
          </cell>
          <cell r="D318" t="str">
            <v xml:space="preserve">LIMPIEZA A MANO DE PONTONES Y PUENTES </v>
          </cell>
          <cell r="F318" t="str">
            <v>ML</v>
          </cell>
        </row>
        <row r="319">
          <cell r="A319" t="str">
            <v xml:space="preserve">ARTICULO 810 - PROTECCIÓN VEGETAL DE TALUDES </v>
          </cell>
        </row>
        <row r="320">
          <cell r="A320">
            <v>810.1</v>
          </cell>
          <cell r="B320" t="str">
            <v>810-07</v>
          </cell>
          <cell r="D320" t="str">
            <v xml:space="preserve">PROTECCIÓN DE TALUDES CON BLOQUES DE CÉSPED </v>
          </cell>
          <cell r="E320" t="str">
            <v>3.6.9.2.1</v>
          </cell>
          <cell r="F320" t="str">
            <v>M²</v>
          </cell>
        </row>
        <row r="321">
          <cell r="A321">
            <v>810.2</v>
          </cell>
          <cell r="B321" t="str">
            <v>810-07</v>
          </cell>
          <cell r="D321" t="str">
            <v xml:space="preserve">PROTECCIÓN DE TALUDES CON TIERRA ORGÁNICA </v>
          </cell>
          <cell r="E321" t="str">
            <v>3.6.9.2.2</v>
          </cell>
          <cell r="F321" t="str">
            <v>M²</v>
          </cell>
        </row>
        <row r="322">
          <cell r="A322">
            <v>810.3</v>
          </cell>
          <cell r="B322" t="str">
            <v>810-07</v>
          </cell>
          <cell r="D322" t="str">
            <v xml:space="preserve">PROTECCIÓN DE TALUDES CON HIDROSIEMBRA CONTROLADA  </v>
          </cell>
          <cell r="F322" t="str">
            <v>M²</v>
          </cell>
        </row>
        <row r="323">
          <cell r="A323" t="str">
            <v xml:space="preserve">ARTICULO 900 - TRANSPORTE DE MATERIALES PROVENIENTES DE EXCAVACIONES Y DERRUMBES </v>
          </cell>
        </row>
        <row r="324">
          <cell r="A324">
            <v>900.1</v>
          </cell>
          <cell r="B324" t="str">
            <v>900-07</v>
          </cell>
          <cell r="D324" t="str">
            <v xml:space="preserve">TRANSPORTE DE MATERIALES PROVENIENTES DE LA EXCAVACIÓN DE LA EXPLANACIÓN, CANALES Y PRÉSTAMOS, ENTRE CIEN METROS (100 m) Y MIL METROS (1.000 m) DE DISTANCIA. </v>
          </cell>
          <cell r="F324" t="str">
            <v>M³-estacion</v>
          </cell>
        </row>
        <row r="325">
          <cell r="A325">
            <v>900.2</v>
          </cell>
          <cell r="B325" t="str">
            <v>900-07</v>
          </cell>
          <cell r="D325" t="str">
            <v xml:space="preserve">TRANSPORTE DE MATERIALES PROVENIENTES DE LA EXCAVACIÓN DE LA EXPLANACIÓN, CANALES Y PRÉSTAMOS PARA DISTANCIAS MAYORES DE MIL METROS (1.000 m) </v>
          </cell>
          <cell r="E325" t="str">
            <v>3.6.9.3.1</v>
          </cell>
          <cell r="F325" t="str">
            <v>M³-KM</v>
          </cell>
        </row>
        <row r="326">
          <cell r="A326">
            <v>900.3</v>
          </cell>
          <cell r="B326" t="str">
            <v>900-07</v>
          </cell>
          <cell r="D326" t="str">
            <v xml:space="preserve">TRANSPORTE DE MATERIALES PROVENIENTES DE DERRUMBES </v>
          </cell>
          <cell r="E326" t="str">
            <v>3.6.9.3.1</v>
          </cell>
          <cell r="F326" t="str">
            <v>M³-KM</v>
          </cell>
        </row>
        <row r="327">
          <cell r="A327" t="str">
            <v>ESPECIFICACIONES PARTICULARES</v>
          </cell>
        </row>
        <row r="328">
          <cell r="A328">
            <v>504</v>
          </cell>
          <cell r="D328" t="str">
            <v>PLACA HUELLA</v>
          </cell>
          <cell r="F328" t="str">
            <v>ML</v>
          </cell>
        </row>
        <row r="329">
          <cell r="A329" t="str">
            <v>110.1P</v>
          </cell>
          <cell r="C329" t="str">
            <v>110.1P</v>
          </cell>
          <cell r="D329" t="str">
            <v>LOCALIZACION Y REPLANTEO DE CARRETERA</v>
          </cell>
          <cell r="F329" t="str">
            <v>M</v>
          </cell>
        </row>
        <row r="330">
          <cell r="A330" t="str">
            <v>110.2P</v>
          </cell>
          <cell r="C330" t="str">
            <v>110.2P</v>
          </cell>
          <cell r="D330" t="str">
            <v>LOCALIZACION Y REPLANTEO DE ESTRUCTURAS</v>
          </cell>
          <cell r="F330" t="str">
            <v>M²</v>
          </cell>
        </row>
        <row r="331">
          <cell r="A331" t="str">
            <v>201.1P</v>
          </cell>
          <cell r="B331" t="str">
            <v>201-07</v>
          </cell>
          <cell r="C331" t="str">
            <v>201.1P</v>
          </cell>
          <cell r="D331" t="str">
            <v>DEMOLICIÓN DE EDIFICACIONES.</v>
          </cell>
          <cell r="F331" t="str">
            <v>M²</v>
          </cell>
        </row>
        <row r="332">
          <cell r="A332" t="str">
            <v>201.2P</v>
          </cell>
          <cell r="B332" t="str">
            <v>201-07</v>
          </cell>
          <cell r="C332" t="str">
            <v>201.2P</v>
          </cell>
          <cell r="D332" t="str">
            <v>DEMOLICION DE ESTRUCTURAS (CONCRETO CICLOPEO)</v>
          </cell>
          <cell r="E332" t="str">
            <v> 3.6.1.3</v>
          </cell>
          <cell r="F332" t="str">
            <v>M³</v>
          </cell>
        </row>
        <row r="333">
          <cell r="A333" t="str">
            <v>211.1P1</v>
          </cell>
          <cell r="B333" t="str">
            <v>211-07</v>
          </cell>
          <cell r="C333" t="str">
            <v>211.1P1</v>
          </cell>
          <cell r="D333" t="str">
            <v>FRAGMENTACION DE ROCA</v>
          </cell>
          <cell r="E333" t="str">
            <v>3.6.1.3</v>
          </cell>
          <cell r="F333" t="str">
            <v>M³</v>
          </cell>
        </row>
        <row r="334">
          <cell r="A334" t="str">
            <v>225P</v>
          </cell>
          <cell r="C334" t="str">
            <v>225P</v>
          </cell>
          <cell r="D334" t="str">
            <v xml:space="preserve">CONFORMACION DE BOTADERO O ESCOMBRERAS </v>
          </cell>
          <cell r="F334" t="str">
            <v>M³</v>
          </cell>
        </row>
        <row r="335">
          <cell r="A335" t="str">
            <v>311P1</v>
          </cell>
          <cell r="B335" t="str">
            <v>311-07</v>
          </cell>
          <cell r="C335" t="str">
            <v>311P1</v>
          </cell>
          <cell r="D335" t="str">
            <v>AFIRMADO ESTABILIZADO CON CEMENTO</v>
          </cell>
          <cell r="F335" t="str">
            <v>M³</v>
          </cell>
        </row>
        <row r="336">
          <cell r="A336" t="str">
            <v>311P2</v>
          </cell>
          <cell r="B336" t="str">
            <v>311-07</v>
          </cell>
          <cell r="C336" t="str">
            <v>311P2</v>
          </cell>
          <cell r="D336" t="str">
            <v>AFIRMADO ESTABILIZADO CON CAL</v>
          </cell>
          <cell r="F336" t="str">
            <v>M³</v>
          </cell>
        </row>
        <row r="337">
          <cell r="A337" t="str">
            <v>311P3</v>
          </cell>
          <cell r="B337" t="str">
            <v>311-07</v>
          </cell>
          <cell r="C337" t="str">
            <v>311P3</v>
          </cell>
          <cell r="D337" t="str">
            <v>BACHEO DE CARRETERAS EN AFIRMADO</v>
          </cell>
          <cell r="F337" t="str">
            <v>M³</v>
          </cell>
        </row>
        <row r="338">
          <cell r="A338" t="str">
            <v>311P4</v>
          </cell>
          <cell r="B338" t="str">
            <v>311-07</v>
          </cell>
          <cell r="C338" t="str">
            <v>311P4</v>
          </cell>
          <cell r="D338" t="str">
            <v>AFIRMADO CON MATERIAL DE LA ZONA</v>
          </cell>
          <cell r="E338" t="str">
            <v>3.6.3.2</v>
          </cell>
          <cell r="F338" t="str">
            <v>M³</v>
          </cell>
        </row>
        <row r="339">
          <cell r="A339" t="str">
            <v>342P</v>
          </cell>
          <cell r="C339" t="str">
            <v>342P</v>
          </cell>
          <cell r="D339" t="str">
            <v>BASE GRANULAR ESTABILIZADA CON CAL</v>
          </cell>
          <cell r="F339" t="str">
            <v>M³</v>
          </cell>
        </row>
        <row r="340">
          <cell r="A340" t="str">
            <v>343P</v>
          </cell>
          <cell r="B340" t="str">
            <v>340-02</v>
          </cell>
          <cell r="C340" t="str">
            <v>343P</v>
          </cell>
          <cell r="D340" t="str">
            <v>BASE GRANULAR RECICLADA ESTABILIZADA CON EMULSION ASFALTICA</v>
          </cell>
          <cell r="F340" t="str">
            <v>M³</v>
          </cell>
        </row>
        <row r="341">
          <cell r="A341" t="str">
            <v>500P</v>
          </cell>
          <cell r="C341" t="str">
            <v>500P</v>
          </cell>
          <cell r="D341" t="str">
            <v>PAVIMENTO DE CONCRETO HIDRAULICO (FASTRACK</v>
          </cell>
          <cell r="F341" t="str">
            <v>M³</v>
          </cell>
        </row>
        <row r="342">
          <cell r="A342" t="str">
            <v>510P1</v>
          </cell>
          <cell r="C342" t="str">
            <v>510P1</v>
          </cell>
          <cell r="D342" t="str">
            <v>ADOQUIN GRAMA</v>
          </cell>
          <cell r="F342" t="str">
            <v>M²</v>
          </cell>
        </row>
        <row r="343">
          <cell r="A343" t="str">
            <v>510P2</v>
          </cell>
          <cell r="C343" t="str">
            <v>510P2</v>
          </cell>
          <cell r="D343" t="str">
            <v>ADOQUIN COLOR</v>
          </cell>
          <cell r="E343" t="str">
            <v>3.6.5.2.6</v>
          </cell>
          <cell r="F343" t="str">
            <v>M²</v>
          </cell>
        </row>
        <row r="344">
          <cell r="A344" t="str">
            <v>510P3</v>
          </cell>
          <cell r="C344" t="str">
            <v>510P3</v>
          </cell>
          <cell r="D344" t="str">
            <v>DILATACION EN ADOQUIN</v>
          </cell>
          <cell r="F344" t="str">
            <v>M²</v>
          </cell>
        </row>
        <row r="345">
          <cell r="A345" t="str">
            <v>600.4P</v>
          </cell>
          <cell r="B345" t="str">
            <v>600-07</v>
          </cell>
          <cell r="C345" t="str">
            <v>600.4P</v>
          </cell>
          <cell r="D345" t="str">
            <v xml:space="preserve">EXCAVACIONES VARIAS EN MATERIAL COMUN EN SECO  A MANO </v>
          </cell>
          <cell r="E345" t="str">
            <v>3.6.6.1</v>
          </cell>
          <cell r="F345" t="str">
            <v>M³</v>
          </cell>
        </row>
        <row r="346">
          <cell r="A346" t="str">
            <v>600.5P</v>
          </cell>
          <cell r="B346" t="str">
            <v>600-07</v>
          </cell>
          <cell r="C346" t="str">
            <v>600.5P</v>
          </cell>
          <cell r="D346" t="str">
            <v xml:space="preserve">EXCAVACIONES VARIAS EN MATERIAL COMUN BAJO AGUA A  A MANO </v>
          </cell>
          <cell r="F346" t="str">
            <v>M³</v>
          </cell>
        </row>
        <row r="347">
          <cell r="A347" t="str">
            <v>610.1P</v>
          </cell>
          <cell r="B347" t="str">
            <v>610-07</v>
          </cell>
          <cell r="C347" t="str">
            <v>610.1P</v>
          </cell>
          <cell r="D347" t="str">
            <v>RELLENO PARA ESTRUCTURAS CON MATERIAL DE LA ZONA</v>
          </cell>
          <cell r="F347" t="str">
            <v>M³</v>
          </cell>
        </row>
        <row r="348">
          <cell r="A348" t="str">
            <v>620.1P</v>
          </cell>
          <cell r="D348" t="str">
            <v>CAISSONS PREFABRICADOS DE CONCRETO DE DIAMETRO 1,10 M</v>
          </cell>
          <cell r="F348" t="str">
            <v>ML</v>
          </cell>
        </row>
        <row r="349">
          <cell r="A349" t="str">
            <v>620.4P.1</v>
          </cell>
          <cell r="C349" t="str">
            <v>620.4P.1</v>
          </cell>
          <cell r="D349" t="str">
            <v>SUMINISTRO, INSTALACIÓN E HINCAMIENTO DE PILOTES DE TUBERÍA PETROLERA DE 7 PULGADAS DE DIÁMETRO:Suministro e hincamiento de tubería reutilizada de siete (7) pulgadas de diámetro</v>
          </cell>
          <cell r="E349" t="str">
            <v>3.6.6.4.1</v>
          </cell>
          <cell r="F349" t="str">
            <v>ML</v>
          </cell>
        </row>
        <row r="350">
          <cell r="A350" t="str">
            <v>620.4P.2</v>
          </cell>
          <cell r="C350" t="str">
            <v>620.4P.2</v>
          </cell>
          <cell r="D350" t="str">
            <v>SUMINISTRO, INSTALACIÓN E HINCAMIENTO DE PILOTES DE TUBERÍA PETROLERA DE 7 PULGADAS DE DIÁMETRO:Suministro e instalación de tubería reutilizada de siete (7) pulgadas de diámetro para arriostramiento</v>
          </cell>
          <cell r="E350" t="str">
            <v>3.6.6.4.1</v>
          </cell>
          <cell r="F350" t="str">
            <v>ML</v>
          </cell>
        </row>
        <row r="351">
          <cell r="A351" t="str">
            <v>620.P</v>
          </cell>
          <cell r="B351" t="str">
            <v>620-07</v>
          </cell>
          <cell r="C351" t="str">
            <v>620.P</v>
          </cell>
          <cell r="D351" t="str">
            <v>PILOTE EN MADERA DE D=15CM</v>
          </cell>
          <cell r="F351" t="str">
            <v>ML</v>
          </cell>
        </row>
        <row r="352">
          <cell r="A352" t="str">
            <v>621,5P</v>
          </cell>
          <cell r="B352" t="str">
            <v>621-07</v>
          </cell>
          <cell r="C352" t="str">
            <v>621,5P</v>
          </cell>
          <cell r="D352" t="str">
            <v>CAMISA PERMANENTE DE DIAMETRO INTERIOR D=1M EN CONCRETO</v>
          </cell>
          <cell r="F352" t="str">
            <v>ML</v>
          </cell>
        </row>
        <row r="353">
          <cell r="A353" t="str">
            <v>621.1P1</v>
          </cell>
          <cell r="B353" t="str">
            <v>621-07</v>
          </cell>
          <cell r="C353" t="str">
            <v>621.1P1</v>
          </cell>
          <cell r="D353" t="str">
            <v>PILOTES PREEXCAVADOS : Pilote de concreto fundico en situ, diametro 1.2 mts, mas anillos de 15 cms. No incluye hierro</v>
          </cell>
          <cell r="E353" t="str">
            <v>3.6.6.4</v>
          </cell>
          <cell r="F353" t="str">
            <v>ML</v>
          </cell>
        </row>
        <row r="354">
          <cell r="A354" t="str">
            <v>622.1P</v>
          </cell>
          <cell r="C354" t="str">
            <v>622.1P</v>
          </cell>
          <cell r="D354" t="str">
            <v>TRINCHO DE MADERA VIVA</v>
          </cell>
          <cell r="E354" t="str">
            <v>3.2.10.3</v>
          </cell>
          <cell r="F354" t="str">
            <v>ML</v>
          </cell>
        </row>
        <row r="355">
          <cell r="A355" t="str">
            <v>622.6P</v>
          </cell>
          <cell r="C355" t="str">
            <v>622.6P</v>
          </cell>
          <cell r="D355" t="str">
            <v xml:space="preserve">PILOTE DE MADERA DIAMETRO 18 CM </v>
          </cell>
          <cell r="F355" t="str">
            <v>ML</v>
          </cell>
        </row>
        <row r="356">
          <cell r="A356" t="str">
            <v>630P</v>
          </cell>
          <cell r="C356" t="str">
            <v>630P</v>
          </cell>
          <cell r="D356" t="str">
            <v>MORTERO 1.3</v>
          </cell>
          <cell r="E356" t="str">
            <v>3.3.5.3.6</v>
          </cell>
          <cell r="F356" t="str">
            <v>M³</v>
          </cell>
        </row>
        <row r="357">
          <cell r="A357" t="str">
            <v>631P</v>
          </cell>
          <cell r="C357" t="str">
            <v>631P</v>
          </cell>
          <cell r="D357" t="str">
            <v>BOLSACRETOS</v>
          </cell>
          <cell r="E357" t="str">
            <v>3.6.6.21.2</v>
          </cell>
          <cell r="F357" t="str">
            <v>M³</v>
          </cell>
        </row>
        <row r="358">
          <cell r="A358" t="str">
            <v>632P</v>
          </cell>
          <cell r="C358" t="str">
            <v>632P</v>
          </cell>
          <cell r="D358" t="str">
            <v>BARANDA METALICA</v>
          </cell>
          <cell r="E358" t="str">
            <v> 3.6.6.7.2</v>
          </cell>
          <cell r="F358" t="str">
            <v>ML</v>
          </cell>
        </row>
        <row r="359">
          <cell r="A359" t="str">
            <v>641P</v>
          </cell>
          <cell r="C359" t="str">
            <v>641P</v>
          </cell>
          <cell r="D359" t="str">
            <v>ANCLAJE EN ROCA DE D=4" CON 3 TORONES DE 1/2" POSTENSADOS</v>
          </cell>
          <cell r="F359" t="str">
            <v>TON-M</v>
          </cell>
        </row>
        <row r="360">
          <cell r="A360" t="str">
            <v>642P1</v>
          </cell>
          <cell r="B360" t="str">
            <v>642-07</v>
          </cell>
          <cell r="C360" t="str">
            <v>642P1</v>
          </cell>
          <cell r="D360" t="str">
            <v>CONSTRUCCION JUNTAS ELASTOMERICAS DE 30CM DE ANCHO</v>
          </cell>
          <cell r="F360" t="str">
            <v>ML</v>
          </cell>
        </row>
        <row r="361">
          <cell r="A361" t="str">
            <v>642P2</v>
          </cell>
          <cell r="B361" t="str">
            <v>642-07</v>
          </cell>
          <cell r="C361" t="str">
            <v>642P2</v>
          </cell>
          <cell r="D361" t="str">
            <v>JUNTA ELASTOMERICA M100</v>
          </cell>
          <cell r="F361" t="str">
            <v>ML</v>
          </cell>
        </row>
        <row r="362">
          <cell r="A362" t="str">
            <v>642P3</v>
          </cell>
          <cell r="B362" t="str">
            <v>642-07</v>
          </cell>
          <cell r="C362" t="str">
            <v>642P3</v>
          </cell>
          <cell r="D362" t="str">
            <v>JUNTA ELASTOMERICA M60</v>
          </cell>
          <cell r="F362" t="str">
            <v>ML</v>
          </cell>
        </row>
        <row r="363">
          <cell r="A363" t="str">
            <v>673.4P</v>
          </cell>
          <cell r="C363" t="str">
            <v>673.4P</v>
          </cell>
          <cell r="D363" t="str">
            <v>GEODREN CIRCULAR DIAMETRO 100 mm Y ALTURA 2.00 M</v>
          </cell>
          <cell r="E363" t="str">
            <v>3.6.8.3.6</v>
          </cell>
          <cell r="F363" t="str">
            <v>ML</v>
          </cell>
        </row>
        <row r="364">
          <cell r="A364" t="str">
            <v>680P</v>
          </cell>
          <cell r="C364" t="str">
            <v>680P</v>
          </cell>
          <cell r="D364" t="str">
            <v>EMPEDRADO PARA TALUDES</v>
          </cell>
          <cell r="F364" t="str">
            <v>M²</v>
          </cell>
        </row>
        <row r="365">
          <cell r="A365" t="str">
            <v>683P1</v>
          </cell>
          <cell r="B365" t="str">
            <v>683P</v>
          </cell>
          <cell r="C365" t="str">
            <v>683P1</v>
          </cell>
          <cell r="D365" t="str">
            <v>GEODREN</v>
          </cell>
          <cell r="F365" t="str">
            <v>ML</v>
          </cell>
        </row>
        <row r="366">
          <cell r="A366" t="str">
            <v>700P</v>
          </cell>
          <cell r="C366" t="str">
            <v>700P</v>
          </cell>
          <cell r="D366" t="str">
            <v>BANDAS SONORAS REDUCTORAS DE VELOCIDAD</v>
          </cell>
          <cell r="F366" t="str">
            <v>M²</v>
          </cell>
        </row>
        <row r="367">
          <cell r="A367" t="str">
            <v>815P</v>
          </cell>
          <cell r="B367" t="str">
            <v>815P</v>
          </cell>
          <cell r="C367" t="str">
            <v>815P</v>
          </cell>
          <cell r="D367" t="str">
            <v>ARBORIZACION</v>
          </cell>
          <cell r="E367" t="str">
            <v>3.2.10.3.1</v>
          </cell>
          <cell r="F367" t="str">
            <v>U</v>
          </cell>
        </row>
        <row r="368">
          <cell r="A368" t="str">
            <v>900.3P1</v>
          </cell>
          <cell r="B368" t="str">
            <v>900-07</v>
          </cell>
          <cell r="C368" t="str">
            <v>900.3P1</v>
          </cell>
          <cell r="D368" t="str">
            <v>TRANSPORTE DE MATERIAL PROVENIENTE DE EXCAVACIONES Y DERRUMBES: Transporte de materiales provenientes de derrumbes &gt; a 0.1 KM hasta 3.0 KM</v>
          </cell>
          <cell r="F368" t="str">
            <v>M³-KM</v>
          </cell>
        </row>
        <row r="369">
          <cell r="A369" t="str">
            <v>900.3P2</v>
          </cell>
          <cell r="B369" t="str">
            <v>900-07</v>
          </cell>
          <cell r="C369" t="str">
            <v>900.3P2</v>
          </cell>
          <cell r="D369" t="str">
            <v>TRANSPORTE DE MATERIAL PROVENIENTE DE EXCAVACIONES Y DERRUMBES: Transporte de materiales provenientes de derrumbes &gt; 3.0 KM hasta 5.0 KM</v>
          </cell>
          <cell r="F369" t="str">
            <v>M³-KM</v>
          </cell>
        </row>
        <row r="370">
          <cell r="A370" t="str">
            <v>900.3P3</v>
          </cell>
          <cell r="B370" t="str">
            <v>900-07</v>
          </cell>
          <cell r="C370" t="str">
            <v>900.3P3</v>
          </cell>
          <cell r="D370" t="str">
            <v>TRANSPORTE DE MATERIAL PROVENIENTE DE EXCAVACIONES Y DERRUMBES: Transporte de materiales provenientes de derrumbes &gt; a  5 KM</v>
          </cell>
          <cell r="F370" t="str">
            <v>M³-KM</v>
          </cell>
        </row>
        <row r="371">
          <cell r="D371" t="str">
            <v>MURO DE CONTENCION DE SUELO REFORZADO CON GEOTEXTIL</v>
          </cell>
          <cell r="E371" t="str">
            <v>3.6.6.22.1</v>
          </cell>
          <cell r="F371" t="str">
            <v>M³</v>
          </cell>
        </row>
        <row r="372">
          <cell r="D372" t="str">
            <v>SUBBASE GRANULAR CBR&gt;20%</v>
          </cell>
          <cell r="F372" t="str">
            <v>M³</v>
          </cell>
        </row>
        <row r="373">
          <cell r="D373" t="str">
            <v>SUBBASE GRANULAR CBR&gt;40%</v>
          </cell>
          <cell r="E373" t="str">
            <v>3.6.3.4.4</v>
          </cell>
          <cell r="F373" t="str">
            <v>M³</v>
          </cell>
        </row>
        <row r="374">
          <cell r="C374" t="str">
            <v>800P</v>
          </cell>
          <cell r="D374" t="str">
            <v>CERRAMIENTO EN MALLA ESLABONADA</v>
          </cell>
          <cell r="F374" t="str">
            <v>ML</v>
          </cell>
        </row>
        <row r="375">
          <cell r="A375">
            <v>441.1</v>
          </cell>
          <cell r="B375" t="str">
            <v>441-07</v>
          </cell>
          <cell r="D375" t="str">
            <v>MEZCLA ABIERTA EN FRIO TIPO MAF-1</v>
          </cell>
          <cell r="F375" t="str">
            <v>M³</v>
          </cell>
        </row>
        <row r="376">
          <cell r="A376">
            <v>441.2</v>
          </cell>
          <cell r="B376" t="str">
            <v>441-07</v>
          </cell>
          <cell r="D376" t="str">
            <v>MEZCLA ABIERTA EN FRIO TIPO MAF-2</v>
          </cell>
          <cell r="F376" t="str">
            <v>M³</v>
          </cell>
        </row>
        <row r="377">
          <cell r="A377" t="str">
            <v>450.1P</v>
          </cell>
          <cell r="B377" t="str">
            <v>450-02</v>
          </cell>
          <cell r="C377" t="str">
            <v>450,1P</v>
          </cell>
          <cell r="D377" t="str">
            <v>MEZCLA DENSA EN CALIENTE MDC-0</v>
          </cell>
          <cell r="F377" t="str">
            <v>M³</v>
          </cell>
        </row>
        <row r="378">
          <cell r="A378">
            <v>450.1</v>
          </cell>
          <cell r="B378" t="str">
            <v>450-07</v>
          </cell>
          <cell r="D378" t="str">
            <v>MEZCLA DENSA EN CALIENTE MDC-1</v>
          </cell>
          <cell r="F378" t="str">
            <v>M³</v>
          </cell>
        </row>
        <row r="379">
          <cell r="A379">
            <v>450.2</v>
          </cell>
          <cell r="B379" t="str">
            <v>450-07</v>
          </cell>
          <cell r="D379" t="str">
            <v>MEZCLA DENSA EN CALIENTE MDC-2</v>
          </cell>
          <cell r="F379" t="str">
            <v>M³</v>
          </cell>
        </row>
        <row r="380">
          <cell r="A380">
            <v>450.3</v>
          </cell>
          <cell r="B380" t="str">
            <v>450-07</v>
          </cell>
          <cell r="D380" t="str">
            <v>MEZCLA DENSA EN CALIENTE MDC-3</v>
          </cell>
          <cell r="F380" t="str">
            <v>M³</v>
          </cell>
        </row>
        <row r="381">
          <cell r="A381">
            <v>451.1</v>
          </cell>
          <cell r="B381" t="str">
            <v>451-07</v>
          </cell>
          <cell r="D381" t="str">
            <v>MEZCLA ABIERTA EN CALIENTE TIPO MAC-1</v>
          </cell>
          <cell r="F381" t="str">
            <v>M³</v>
          </cell>
        </row>
        <row r="382">
          <cell r="A382">
            <v>452.1</v>
          </cell>
          <cell r="B382" t="str">
            <v>452-07</v>
          </cell>
          <cell r="D382" t="str">
            <v>MEZCLA DISCONTINUA EN CALIENTE TIPO M-1</v>
          </cell>
          <cell r="F382" t="str">
            <v>M³</v>
          </cell>
        </row>
        <row r="383">
          <cell r="A383">
            <v>452.2</v>
          </cell>
          <cell r="B383" t="str">
            <v>452-07</v>
          </cell>
          <cell r="D383" t="str">
            <v>MEZCLA DISCONTINUA EN CALIENTE TIPO M-2</v>
          </cell>
          <cell r="F383" t="str">
            <v>M³</v>
          </cell>
        </row>
        <row r="384">
          <cell r="A384">
            <v>452.3</v>
          </cell>
          <cell r="B384" t="str">
            <v>452-07</v>
          </cell>
          <cell r="D384" t="str">
            <v>MEZCLA DISCONTINUA EN CALIENTE TIPO F-1</v>
          </cell>
          <cell r="F384" t="str">
            <v>M³</v>
          </cell>
        </row>
        <row r="385">
          <cell r="A385">
            <v>452.4</v>
          </cell>
          <cell r="B385" t="str">
            <v>452-07</v>
          </cell>
          <cell r="D385" t="str">
            <v>MEZCLA DISCONTINUA EN CALIENTE TIPO F-2</v>
          </cell>
          <cell r="F385" t="str">
            <v>M³</v>
          </cell>
        </row>
        <row r="386">
          <cell r="A386" t="str">
            <v>462,1P</v>
          </cell>
          <cell r="C386" t="str">
            <v>462,1P</v>
          </cell>
          <cell r="D386" t="str">
            <v>PAVIMENTO ASFALTICO RECICLADO EN CALIENTE MDC-0</v>
          </cell>
          <cell r="F386" t="str">
            <v>M³</v>
          </cell>
        </row>
      </sheetData>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sheetName val="precios"/>
      <sheetName val="LISTA"/>
      <sheetName val="Programacion"/>
      <sheetName val="Presupuesto"/>
      <sheetName val="PUC"/>
      <sheetName val="PAGOS"/>
      <sheetName val="Flujo Caja"/>
      <sheetName val="TOTAL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AIU"/>
      <sheetName val="SALARIO"/>
      <sheetName val="EQUIPO"/>
      <sheetName val="Poliza"/>
      <sheetName val="AYUDANTE"/>
      <sheetName val="OFICIAL"/>
      <sheetName val="RESUMEN CUENTAS"/>
    </sheetNames>
    <sheetDataSet>
      <sheetData sheetId="0" refreshError="1"/>
      <sheetData sheetId="1" refreshError="1">
        <row r="168">
          <cell r="D168">
            <v>0.16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s>
    <sheetDataSet>
      <sheetData sheetId="0"/>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5.2"/>
      <sheetName val="PR 1"/>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DATOS"/>
      <sheetName val="RESULTADOS"/>
    </sheetNames>
    <sheetDataSet>
      <sheetData sheetId="0" refreshError="1">
        <row r="8">
          <cell r="A8">
            <v>2.5</v>
          </cell>
        </row>
      </sheetData>
      <sheetData sheetId="1"/>
      <sheetData sheetId="2"/>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BASE"/>
      <sheetName val="PRECIOS"/>
      <sheetName val="Index"/>
      <sheetName val="materiales"/>
      <sheetName val="otros"/>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LISTA CORTA"/>
      <sheetName val="PRESUPUESTOS"/>
      <sheetName val="PROPONENTES"/>
      <sheetName val="CO"/>
      <sheetName val="EXPER.GRAL-PRECAL"/>
      <sheetName val="RESUMEN EXP. GENERAL"/>
      <sheetName val="RESUMEN PRECALIFICACION"/>
      <sheetName val="EXP.ESPECIFICA"/>
      <sheetName val="RES. ESPECIFICA"/>
      <sheetName val="EXP. PROF. PROP-1"/>
      <sheetName val="EXP. PROF. PROP-2"/>
      <sheetName val="EXP. PROF. PROP-3"/>
      <sheetName val="EXP. PROF. PROP-4"/>
      <sheetName val="EXP. PROF. PROP-5"/>
      <sheetName val="EXP. PROF. PROP-6"/>
      <sheetName val="EVAL. PROFESIONALES"/>
      <sheetName val="APOYO A IND. NAL."/>
      <sheetName val="RESUMEN"/>
      <sheetName val="ELEGIBILIDAD"/>
      <sheetName val="datos"/>
      <sheetName val="DEPENDENCIAS"/>
      <sheetName val="Resumen de profesionales"/>
      <sheetName val="SMLM"/>
      <sheetName val="SMMLV"/>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
          <cell r="E2" t="str">
            <v>PREGRADO</v>
          </cell>
          <cell r="F2" t="str">
            <v>DOCTOR EN AMBIENTAL</v>
          </cell>
        </row>
        <row r="3">
          <cell r="E3" t="str">
            <v>ESPECIALIZACIÓN - POSTGRADO</v>
          </cell>
          <cell r="F3" t="str">
            <v>DOCTOR EN ASEGURAMIENTO DE LA CALIDAD</v>
          </cell>
        </row>
        <row r="5">
          <cell r="E5" t="str">
            <v>MAESTRIA</v>
          </cell>
          <cell r="F5" t="str">
            <v>DOCTOR EN ESTRUCTURAS</v>
          </cell>
        </row>
        <row r="6">
          <cell r="E6" t="str">
            <v>DOCTORADO O SUPERIOR</v>
          </cell>
        </row>
        <row r="7">
          <cell r="E7" t="str">
            <v>OTRO</v>
          </cell>
          <cell r="F7" t="str">
            <v>DOCTOR EN GEOTECNIA</v>
          </cell>
        </row>
        <row r="8">
          <cell r="F8" t="str">
            <v>DOCTOR EN HIDRAULICA</v>
          </cell>
        </row>
        <row r="9">
          <cell r="F9" t="str">
            <v>DOCTOR EN PAVIMENTOS</v>
          </cell>
        </row>
        <row r="10">
          <cell r="F10" t="str">
            <v>ESPECIALISTA EN ADMINISTRACION DE EMPRESAS</v>
          </cell>
        </row>
        <row r="11">
          <cell r="F11" t="str">
            <v>ESPECIALISTA EN ADMINISTRACION DE OBRAS CIVILES</v>
          </cell>
        </row>
        <row r="12">
          <cell r="F12" t="str">
            <v>ESPECIALISTA EN ADMINISTRACION TOTAL DE LA CALIDAD Y PRODUCTIVIDAD</v>
          </cell>
        </row>
        <row r="13">
          <cell r="F13" t="str">
            <v>ESPECIALISTA EN ADMINISTRACION Y GERENCIA DE SISTEMAS DE CALIDAD</v>
          </cell>
        </row>
        <row r="14">
          <cell r="F14" t="str">
            <v>ESPECIALISTA EN ALTA GERENCIA (ENFASIS EN CALIDAD)</v>
          </cell>
        </row>
        <row r="15">
          <cell r="F15" t="str">
            <v>ESPECIALISTA EN AMBIENTAL</v>
          </cell>
        </row>
        <row r="16">
          <cell r="F16" t="str">
            <v>ESPECIALISTA EN ASEGURAMIENTO DE LA CALIDAD</v>
          </cell>
        </row>
        <row r="17">
          <cell r="F17" t="str">
            <v>ESPECIALISTA EN ASFALTOS PARA PAVIMENTOS</v>
          </cell>
        </row>
        <row r="18">
          <cell r="F18" t="str">
            <v>ESPECIALISTA EN GERENCIA DE OBRA</v>
          </cell>
        </row>
        <row r="19">
          <cell r="F19" t="str">
            <v>ESPECIALISTA EN CONSTRUCCIÓN</v>
          </cell>
        </row>
        <row r="20">
          <cell r="F20" t="str">
            <v>ESPECIALISTA EN DISEÑO DE VIAS URBANAS, TRÁNSITO Y TRANSPORTE</v>
          </cell>
        </row>
        <row r="21">
          <cell r="F21" t="str">
            <v>ESPECIALISTA EN DISEÑO Y CONSERVACION DE VIAS</v>
          </cell>
        </row>
        <row r="22">
          <cell r="F22" t="str">
            <v>ESPECIALISTA EN DISEÑO Y CONSTRUCCION DE VIAS Y AEROPISTAS</v>
          </cell>
        </row>
        <row r="23">
          <cell r="F23" t="str">
            <v>ESPECIALISTA EN DISEÑO Y CONSTRUCCION DE PUENTES</v>
          </cell>
        </row>
        <row r="24">
          <cell r="F24" t="str">
            <v>ESPECIALISTA EN ESTRUCTURAS</v>
          </cell>
        </row>
        <row r="25">
          <cell r="F25" t="str">
            <v>ESPECIALISTA EN ESTUDIOS Y EVALUACION DEL IMPACTO AMBIENTAL</v>
          </cell>
        </row>
        <row r="26">
          <cell r="F26" t="str">
            <v>ESPECIALISTA EN EVALUACIÓN DE RIESGOS Y PREVENCIÓN DE DESASTRES</v>
          </cell>
        </row>
        <row r="27">
          <cell r="F27" t="str">
            <v>ESPECIALISTA EN EVALUACIÓN Y DESARROLLO DE PROYECTOS</v>
          </cell>
        </row>
        <row r="28">
          <cell r="F28" t="str">
            <v>ESPECIALISTA EN FOTOINTERPRETACIÓNAPLICADA A LA INGENIERIA CIVIL</v>
          </cell>
        </row>
        <row r="29">
          <cell r="F29" t="str">
            <v>ESPECIALISTA EN GEOTECNIA</v>
          </cell>
        </row>
        <row r="30">
          <cell r="F30" t="str">
            <v>ESPECIALISTA EN GEOTECNIA VIAL</v>
          </cell>
        </row>
        <row r="31">
          <cell r="F31" t="str">
            <v>ESPECIALISTA EN GERENCIA AMBIENTAL</v>
          </cell>
        </row>
        <row r="32">
          <cell r="F32" t="str">
            <v>ESPECIALISTA EN GERENCIA DE CONSTRUCCIONES</v>
          </cell>
        </row>
        <row r="33">
          <cell r="F33" t="str">
            <v>ESPECIALISTA EN GERENCIA DE EMPRESAS CONSTRUCTORAS</v>
          </cell>
        </row>
        <row r="34">
          <cell r="F34" t="str">
            <v>ESPECIALISTA EN GERENCIA DE LA CALIDAD</v>
          </cell>
        </row>
        <row r="35">
          <cell r="F35" t="str">
            <v>ESPECIALISTA EN GERENCIA DE PROYECTOS</v>
          </cell>
        </row>
        <row r="36">
          <cell r="F36" t="str">
            <v>ESPECIALISTA EN GERENCIA DE PROYECTOS DE CONSTRUCCIÓN</v>
          </cell>
        </row>
        <row r="37">
          <cell r="F37" t="str">
            <v>ESPECIALISTA EN GERENCIA E INTERVENTORÍA DE OBRAS CIVILES</v>
          </cell>
        </row>
        <row r="38">
          <cell r="F38" t="str">
            <v>ESPECIALISTA EN HIDRAULICA</v>
          </cell>
        </row>
        <row r="39">
          <cell r="F39" t="str">
            <v>ESPECIALISTA EN HIDROLOGIA</v>
          </cell>
        </row>
        <row r="40">
          <cell r="F40" t="str">
            <v>ESPECIALISTA EN INFRAESTRUCTURA VIAL</v>
          </cell>
        </row>
        <row r="41">
          <cell r="F41" t="str">
            <v>ESPECIALISTA EN INGENIERIA DE LA CALIDAD Y EL COMPORTAMIENTO</v>
          </cell>
        </row>
        <row r="42">
          <cell r="F42" t="str">
            <v>ESPECIALISTA EN INGENIERIA DE PAVIMENTOS</v>
          </cell>
        </row>
        <row r="43">
          <cell r="F43" t="str">
            <v>ESPECIALISTA EN INGENIERIA DE PAVIMENTOS URBANOS</v>
          </cell>
        </row>
        <row r="44">
          <cell r="F44" t="str">
            <v>ESPECIALISTA EN INGENIERIA AMBIENTAL</v>
          </cell>
        </row>
        <row r="45">
          <cell r="F45" t="str">
            <v>ESPECIALISTA EN PAVIMENTOS</v>
          </cell>
        </row>
        <row r="46">
          <cell r="F46" t="str">
            <v>ESPECIALISTA EN RELACIONES INDUSTRIALES</v>
          </cell>
        </row>
        <row r="47">
          <cell r="F47" t="str">
            <v>ESPECIALISTA EN SANEAMIENTO AMBIENTAL</v>
          </cell>
        </row>
        <row r="48">
          <cell r="F48" t="str">
            <v>ESPECIALISTA EN SISTEMAS DE CONTROL ORGANIZACIONAL Y CONTROL</v>
          </cell>
        </row>
        <row r="49">
          <cell r="F49" t="str">
            <v>ESPECIALISTA EN SISTEMAS GERENCIALES DE INGENIERIA</v>
          </cell>
        </row>
        <row r="50">
          <cell r="F50" t="str">
            <v>ESPECIALISTA EN TRANSPORTE</v>
          </cell>
        </row>
        <row r="51">
          <cell r="F51" t="str">
            <v>ESPECIALISTA EN VIAS</v>
          </cell>
        </row>
        <row r="52">
          <cell r="F52" t="str">
            <v>ESPECIALISTA EN VIAS TERRESTRES</v>
          </cell>
        </row>
        <row r="53">
          <cell r="F53" t="str">
            <v>ESPECIALISTA EN VIAS Y TRANSPORTE</v>
          </cell>
        </row>
        <row r="54">
          <cell r="F54" t="str">
            <v>MAESTRIA EN ADMINISTRACION</v>
          </cell>
        </row>
        <row r="55">
          <cell r="F55" t="str">
            <v>MAESTRIA EN AMBIENTAL</v>
          </cell>
        </row>
        <row r="56">
          <cell r="F56" t="str">
            <v>MAESTRIA EN ASEGURAMIENTO DE LA CALIDAD</v>
          </cell>
        </row>
        <row r="57">
          <cell r="F57" t="str">
            <v>MAESTRIA EN CIENCIAS DE LA INGENIERIA. ESPECIALIDAD TRANSPORTES</v>
          </cell>
        </row>
        <row r="58">
          <cell r="F58" t="str">
            <v>MAESTRIA EN ESTRUCTURAS</v>
          </cell>
        </row>
        <row r="59">
          <cell r="F59" t="str">
            <v>MAESTRIA EN EVALUACIÓN DE IMPACTO AMBIENTAL</v>
          </cell>
        </row>
        <row r="60">
          <cell r="F60" t="str">
            <v>MAESTRIA EN GEOTECNIA</v>
          </cell>
        </row>
        <row r="61">
          <cell r="F61" t="str">
            <v>MAESTRIA EN GESTIÓN AMBIENTAL</v>
          </cell>
        </row>
        <row r="62">
          <cell r="F62" t="str">
            <v>MAESTRIA EN HIDRAULICA</v>
          </cell>
        </row>
        <row r="63">
          <cell r="F63" t="str">
            <v>MAESTRIA EN INFRAESTRUCTURA VIAL</v>
          </cell>
        </row>
        <row r="64">
          <cell r="F64" t="str">
            <v>MAESTRIA EN INGENIERIA CIVIL</v>
          </cell>
        </row>
        <row r="65">
          <cell r="F65" t="str">
            <v>MAESTRIA EN INGENIERIA DE TRANSITO</v>
          </cell>
        </row>
        <row r="66">
          <cell r="F66" t="str">
            <v>MAESTRIA EN INGENIERIA DE TRANSPORTES</v>
          </cell>
        </row>
        <row r="67">
          <cell r="F67" t="str">
            <v>MAESTRIA EN INGENIERIA DE VIAS TERRESTRES</v>
          </cell>
        </row>
        <row r="68">
          <cell r="F68" t="str">
            <v>MAESTRIA EN MECANICA DE SUELOS</v>
          </cell>
        </row>
        <row r="69">
          <cell r="F69" t="str">
            <v>MAESTRIA EN PAVIMENTOS</v>
          </cell>
        </row>
        <row r="70">
          <cell r="F70" t="str">
            <v>MAESTRIA EN PROCESOS CONTAMINATES Y DEFENSA DEL MEDIO NATURAL</v>
          </cell>
        </row>
        <row r="71">
          <cell r="F71" t="str">
            <v>MAESTRIA EN SANEAMIENTO Y DESARROLLO AMBIENTAL,</v>
          </cell>
        </row>
        <row r="72">
          <cell r="F72" t="str">
            <v>POSGRADO EN ADMINISTRACIÓN DE EMPRESAS Y FINANZAS</v>
          </cell>
        </row>
      </sheetData>
      <sheetData sheetId="22" refreshError="1"/>
      <sheetData sheetId="23" refreshError="1"/>
      <sheetData sheetId="2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
    </sheetNames>
    <sheetDataSet>
      <sheetData sheetId="0"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INTERESADOS"/>
      <sheetName val="CO"/>
      <sheetName val="EXPER.GRAL-PRECAL"/>
      <sheetName val="RESUMEN-M1"/>
      <sheetName val="RESUMEN-M2"/>
      <sheetName val="RESUMEN-M3"/>
      <sheetName val="RESUMEN-M4"/>
      <sheetName val="RESUMEN-M5"/>
      <sheetName val="RESUMEN-M6"/>
      <sheetName val="NOTAS"/>
      <sheetName val="DATOS"/>
      <sheetName val="LISTAS"/>
      <sheetName val="SMLM"/>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ow r="2">
          <cell r="G2" t="str">
            <v>COLOMBIA</v>
          </cell>
        </row>
        <row r="3">
          <cell r="G3" t="str">
            <v>EXTRANJERO</v>
          </cell>
        </row>
      </sheetData>
      <sheetData sheetId="13"/>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LISTA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ESTADO RED TEC"/>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Insum"/>
      <sheetName val="Excavación Mat. Común Estacione"/>
      <sheetName val="Demolición Pavimento"/>
      <sheetName val="SUB APU"/>
      <sheetName val="TRANSPORTE"/>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refreshError="1"/>
      <sheetData sheetId="1" refreshError="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INVIAS"/>
      <sheetName val="EQUIPOS"/>
      <sheetName val="MATERIALES"/>
      <sheetName val="MANO DE OBRA "/>
      <sheetName val="PRESUPUESTO OBRA"/>
      <sheetName val="630.3"/>
      <sheetName val="640.1"/>
      <sheetName val="900"/>
      <sheetName val="NP1"/>
    </sheetNames>
    <sheetDataSet>
      <sheetData sheetId="0" refreshError="1"/>
      <sheetData sheetId="1" refreshError="1">
        <row r="3">
          <cell r="A3" t="str">
            <v>HERRAMIENTA MENOR (1%MO)</v>
          </cell>
        </row>
        <row r="4">
          <cell r="A4" t="str">
            <v>HERRAMIENTA MENOR (10%MO)</v>
          </cell>
        </row>
        <row r="5">
          <cell r="A5" t="str">
            <v>HERRAMIENTA MENOR (2%MO)</v>
          </cell>
        </row>
        <row r="6">
          <cell r="A6" t="str">
            <v>HERRAMIENTA MENOR (5%MO)</v>
          </cell>
        </row>
        <row r="7">
          <cell r="A7" t="str">
            <v>BULLDOZER</v>
          </cell>
          <cell r="B7" t="str">
            <v>HORA</v>
          </cell>
          <cell r="C7">
            <v>166600</v>
          </cell>
        </row>
        <row r="8">
          <cell r="A8" t="str">
            <v>CAMION</v>
          </cell>
          <cell r="B8" t="str">
            <v>HORA</v>
          </cell>
          <cell r="C8">
            <v>38675</v>
          </cell>
        </row>
        <row r="9">
          <cell r="A9" t="str">
            <v>CAMIONETA</v>
          </cell>
          <cell r="B9" t="str">
            <v>HORA</v>
          </cell>
          <cell r="C9">
            <v>29767.5</v>
          </cell>
        </row>
        <row r="10">
          <cell r="A10" t="str">
            <v>CARGADOR</v>
          </cell>
          <cell r="B10" t="str">
            <v>HORA</v>
          </cell>
          <cell r="C10">
            <v>115500</v>
          </cell>
        </row>
        <row r="11">
          <cell r="A11" t="str">
            <v>CARGADOR FRONTAL 966H</v>
          </cell>
          <cell r="B11" t="str">
            <v>HORA</v>
          </cell>
          <cell r="C11">
            <v>136850</v>
          </cell>
        </row>
        <row r="12">
          <cell r="A12" t="str">
            <v>CARROTANQUE DE AGUA 1000 LITROS</v>
          </cell>
          <cell r="B12" t="str">
            <v>HORA</v>
          </cell>
          <cell r="C12">
            <v>59500</v>
          </cell>
        </row>
        <row r="13">
          <cell r="A13" t="str">
            <v>CARROTANQUE IRRIGADOR DE ASFALTO</v>
          </cell>
          <cell r="B13" t="str">
            <v>HORA</v>
          </cell>
          <cell r="C13">
            <v>65452</v>
          </cell>
        </row>
        <row r="14">
          <cell r="A14" t="str">
            <v>CIZALLA</v>
          </cell>
          <cell r="C14">
            <v>1641</v>
          </cell>
        </row>
        <row r="15">
          <cell r="A15" t="str">
            <v>COMPACTADOR MANUAL (RANA)</v>
          </cell>
          <cell r="B15" t="str">
            <v>HORA</v>
          </cell>
          <cell r="C15">
            <v>10380</v>
          </cell>
        </row>
        <row r="16">
          <cell r="A16" t="str">
            <v>COMPACTADOR MANUAL VIBRATORIO (RANA)</v>
          </cell>
          <cell r="B16" t="str">
            <v>HORA</v>
          </cell>
          <cell r="C16">
            <v>10380</v>
          </cell>
        </row>
        <row r="17">
          <cell r="A17" t="str">
            <v xml:space="preserve">COMPACTADOR NEUMATICO </v>
          </cell>
          <cell r="B17" t="str">
            <v>HORA</v>
          </cell>
          <cell r="C17">
            <v>95200</v>
          </cell>
        </row>
        <row r="18">
          <cell r="A18" t="str">
            <v xml:space="preserve">COMPACTADOR VIBRATORIO </v>
          </cell>
          <cell r="B18" t="str">
            <v>HORA</v>
          </cell>
          <cell r="C18">
            <v>107100</v>
          </cell>
        </row>
        <row r="19">
          <cell r="A19" t="str">
            <v>COMPRESOR  CON MARTILLO</v>
          </cell>
          <cell r="B19" t="str">
            <v>HORA</v>
          </cell>
          <cell r="C19">
            <v>62700</v>
          </cell>
        </row>
        <row r="20">
          <cell r="A20" t="str">
            <v>COMPRESOR (BARRIDO Y SOPLADO)</v>
          </cell>
          <cell r="B20" t="str">
            <v>HORA</v>
          </cell>
          <cell r="C20">
            <v>63000</v>
          </cell>
        </row>
        <row r="21">
          <cell r="A21" t="str">
            <v>COMPRESOR CON MARTILLO</v>
          </cell>
          <cell r="B21" t="str">
            <v>HORA</v>
          </cell>
          <cell r="C21">
            <v>62700</v>
          </cell>
        </row>
        <row r="22">
          <cell r="A22" t="str">
            <v>DIFERENCIAL</v>
          </cell>
          <cell r="B22" t="str">
            <v>HORA</v>
          </cell>
          <cell r="C22">
            <v>2461</v>
          </cell>
        </row>
        <row r="23">
          <cell r="A23" t="str">
            <v>EQUIPO DE OXICORTE</v>
          </cell>
          <cell r="B23" t="str">
            <v>HORA</v>
          </cell>
          <cell r="C23">
            <v>16000</v>
          </cell>
        </row>
        <row r="24">
          <cell r="A24" t="str">
            <v>EQUIPO DE PERFORACION TRACKDRILL</v>
          </cell>
          <cell r="B24" t="str">
            <v>HORA</v>
          </cell>
          <cell r="C24">
            <v>147000</v>
          </cell>
        </row>
        <row r="25">
          <cell r="A25" t="str">
            <v xml:space="preserve">EQUIPO DE PINTURA (COMPRESOR) </v>
          </cell>
          <cell r="B25" t="str">
            <v>HORA</v>
          </cell>
          <cell r="C25">
            <v>8700</v>
          </cell>
        </row>
        <row r="26">
          <cell r="A26" t="str">
            <v>GUADAÑADORA</v>
          </cell>
          <cell r="B26" t="str">
            <v>HORA</v>
          </cell>
          <cell r="C26">
            <v>9932</v>
          </cell>
        </row>
        <row r="27">
          <cell r="A27" t="str">
            <v>MAQUINA TERMICA (PEGATACHAS)</v>
          </cell>
          <cell r="B27" t="str">
            <v>HORA</v>
          </cell>
          <cell r="C27">
            <v>10775</v>
          </cell>
        </row>
        <row r="28">
          <cell r="A28" t="str">
            <v>MEZCLADORA DE CONCRETO TROMPO</v>
          </cell>
          <cell r="B28" t="str">
            <v>HORA</v>
          </cell>
          <cell r="C28">
            <v>8925</v>
          </cell>
        </row>
        <row r="29">
          <cell r="A29" t="str">
            <v>MOTOBOMBA 4"</v>
          </cell>
          <cell r="B29" t="str">
            <v>HORA</v>
          </cell>
          <cell r="C29">
            <v>11120</v>
          </cell>
        </row>
        <row r="30">
          <cell r="A30" t="str">
            <v xml:space="preserve">MOTONIVELADORA </v>
          </cell>
          <cell r="B30" t="str">
            <v>HORA</v>
          </cell>
          <cell r="C30">
            <v>166600</v>
          </cell>
        </row>
        <row r="31">
          <cell r="A31" t="str">
            <v>MOTOSIERRA</v>
          </cell>
          <cell r="B31" t="str">
            <v>HORA</v>
          </cell>
          <cell r="C31">
            <v>9942</v>
          </cell>
        </row>
        <row r="32">
          <cell r="A32" t="str">
            <v xml:space="preserve">RETROEXCAVADORA </v>
          </cell>
          <cell r="B32" t="str">
            <v>HORA</v>
          </cell>
          <cell r="C32">
            <v>215000</v>
          </cell>
        </row>
        <row r="33">
          <cell r="A33" t="str">
            <v>TERMINADORA DE ASFALTO</v>
          </cell>
          <cell r="B33" t="str">
            <v>HORA</v>
          </cell>
          <cell r="C33">
            <v>113050</v>
          </cell>
        </row>
        <row r="34">
          <cell r="A34" t="str">
            <v>VIBRADOR DE CONCRETO</v>
          </cell>
          <cell r="B34" t="str">
            <v>HORA</v>
          </cell>
          <cell r="C34">
            <v>9634</v>
          </cell>
        </row>
        <row r="35">
          <cell r="A35" t="str">
            <v xml:space="preserve">VIBROCOMPACTADOR </v>
          </cell>
          <cell r="B35" t="str">
            <v>HORA</v>
          </cell>
          <cell r="C35">
            <v>107100</v>
          </cell>
        </row>
        <row r="36">
          <cell r="A36" t="str">
            <v>VOLQUETA DOBLETROQUE</v>
          </cell>
          <cell r="B36" t="str">
            <v>DIA</v>
          </cell>
          <cell r="C36">
            <v>75000</v>
          </cell>
        </row>
        <row r="37">
          <cell r="A37" t="str">
            <v>VEHÍCULO DELINEADOR</v>
          </cell>
          <cell r="B37" t="str">
            <v>HORA</v>
          </cell>
          <cell r="C37">
            <v>95200</v>
          </cell>
        </row>
      </sheetData>
      <sheetData sheetId="2" refreshError="1">
        <row r="3">
          <cell r="A3" t="str">
            <v>ABONO ORGANICO</v>
          </cell>
          <cell r="B3" t="str">
            <v>KG</v>
          </cell>
          <cell r="C3">
            <v>8000</v>
          </cell>
        </row>
        <row r="4">
          <cell r="A4" t="str">
            <v>ABONO QUIMICO</v>
          </cell>
          <cell r="B4" t="str">
            <v>KG</v>
          </cell>
          <cell r="C4">
            <v>7500</v>
          </cell>
        </row>
        <row r="5">
          <cell r="A5" t="str">
            <v>ACERO DE REFUERZO Fy= 420 Mpa (incluye transporte)</v>
          </cell>
          <cell r="B5" t="str">
            <v>KG</v>
          </cell>
          <cell r="C5">
            <v>3451</v>
          </cell>
        </row>
        <row r="6">
          <cell r="A6" t="str">
            <v>AGREGADO PARA CONCRETO HIDRAULICO</v>
          </cell>
          <cell r="B6" t="str">
            <v>M3</v>
          </cell>
          <cell r="C6">
            <v>80000</v>
          </cell>
        </row>
        <row r="7">
          <cell r="A7" t="str">
            <v>AGUA</v>
          </cell>
          <cell r="B7" t="str">
            <v>LT</v>
          </cell>
          <cell r="C7">
            <v>50</v>
          </cell>
        </row>
        <row r="8">
          <cell r="A8" t="str">
            <v>ALAMBRE DE PUAS</v>
          </cell>
          <cell r="B8" t="str">
            <v>ML</v>
          </cell>
          <cell r="C8">
            <v>450</v>
          </cell>
        </row>
        <row r="9">
          <cell r="A9" t="str">
            <v>ALAMBRE GALVANIZADO No.14</v>
          </cell>
          <cell r="B9" t="str">
            <v>KG</v>
          </cell>
          <cell r="C9">
            <v>4770</v>
          </cell>
        </row>
        <row r="10">
          <cell r="A10" t="str">
            <v>ALAMBRE NEGRO PARA AMARRE PUESTO EN OBRA</v>
          </cell>
          <cell r="B10" t="str">
            <v>KG</v>
          </cell>
          <cell r="C10">
            <v>3451</v>
          </cell>
        </row>
        <row r="11">
          <cell r="A11" t="str">
            <v>AMORTIGUADORES</v>
          </cell>
          <cell r="B11" t="str">
            <v>U</v>
          </cell>
          <cell r="C11">
            <v>26250</v>
          </cell>
        </row>
        <row r="12">
          <cell r="A12" t="str">
            <v>ARBOL DE 0,60 M. DE ALTURA PROMEDIO A LA SIEMBRA</v>
          </cell>
          <cell r="B12" t="str">
            <v>U</v>
          </cell>
          <cell r="C12">
            <v>49000</v>
          </cell>
        </row>
        <row r="13">
          <cell r="A13" t="str">
            <v xml:space="preserve">ARENA </v>
          </cell>
          <cell r="B13" t="str">
            <v>M3</v>
          </cell>
          <cell r="C13">
            <v>50000</v>
          </cell>
        </row>
        <row r="14">
          <cell r="A14" t="str">
            <v>ARENA LAVADA</v>
          </cell>
          <cell r="B14" t="str">
            <v>M3</v>
          </cell>
          <cell r="C14">
            <v>50000</v>
          </cell>
        </row>
        <row r="15">
          <cell r="A15" t="str">
            <v>CAPTAFARO (INC. TUERCA, GUASA, ARANDELA Y PEGANTE)</v>
          </cell>
          <cell r="B15" t="str">
            <v>U</v>
          </cell>
          <cell r="C15">
            <v>9140</v>
          </cell>
        </row>
        <row r="16">
          <cell r="A16" t="str">
            <v>CEMENTO</v>
          </cell>
          <cell r="B16" t="str">
            <v>KG</v>
          </cell>
          <cell r="C16">
            <v>520</v>
          </cell>
        </row>
        <row r="17">
          <cell r="A17" t="str">
            <v>CONCRETO CLASE D</v>
          </cell>
          <cell r="B17" t="str">
            <v>M3</v>
          </cell>
          <cell r="C17">
            <v>392385.02179166663</v>
          </cell>
        </row>
        <row r="18">
          <cell r="A18" t="str">
            <v>CONCRETO CLASE F</v>
          </cell>
          <cell r="B18" t="str">
            <v>M3</v>
          </cell>
          <cell r="C18">
            <v>324137.8</v>
          </cell>
        </row>
        <row r="19">
          <cell r="A19" t="str">
            <v>CORDON DETONANTE</v>
          </cell>
          <cell r="B19" t="str">
            <v>ML</v>
          </cell>
          <cell r="C19">
            <v>3970</v>
          </cell>
        </row>
        <row r="20">
          <cell r="A20" t="str">
            <v>DEFENSAS METALICAS</v>
          </cell>
          <cell r="B20" t="str">
            <v>ML</v>
          </cell>
          <cell r="C20">
            <v>73527</v>
          </cell>
        </row>
        <row r="21">
          <cell r="A21" t="str">
            <v>DERECHOS DISPOSICION DE MATERIALES</v>
          </cell>
          <cell r="B21" t="str">
            <v>M3</v>
          </cell>
          <cell r="C21">
            <v>2000</v>
          </cell>
        </row>
        <row r="22">
          <cell r="A22" t="str">
            <v>DESPERDICIO (2%)</v>
          </cell>
        </row>
        <row r="23">
          <cell r="A23" t="str">
            <v>DISOLVENTE (3%) TINER</v>
          </cell>
          <cell r="B23" t="str">
            <v>GALON</v>
          </cell>
          <cell r="C23">
            <v>12495</v>
          </cell>
        </row>
        <row r="24">
          <cell r="A24" t="str">
            <v>EMULSIÓN  ASFALTICA CRL-1</v>
          </cell>
          <cell r="B24" t="str">
            <v>LT</v>
          </cell>
          <cell r="C24">
            <v>912</v>
          </cell>
        </row>
        <row r="25">
          <cell r="A25" t="str">
            <v>ESCOLTA Y TRANSPORTE</v>
          </cell>
          <cell r="C25">
            <v>25091.460000000003</v>
          </cell>
        </row>
        <row r="26">
          <cell r="A26" t="str">
            <v>ESFERAS REFLECTIVAS</v>
          </cell>
          <cell r="B26" t="str">
            <v>KG</v>
          </cell>
          <cell r="C26">
            <v>2052</v>
          </cell>
        </row>
        <row r="27">
          <cell r="A27" t="str">
            <v>EXPLOSIVOS 75%</v>
          </cell>
          <cell r="B27" t="str">
            <v>LB</v>
          </cell>
          <cell r="C27">
            <v>11243</v>
          </cell>
        </row>
        <row r="28">
          <cell r="A28" t="str">
            <v>FORMALETA</v>
          </cell>
          <cell r="B28" t="str">
            <v>M2</v>
          </cell>
          <cell r="C28">
            <v>13200</v>
          </cell>
        </row>
        <row r="29">
          <cell r="A29" t="str">
            <v>FORMALETA PARA JUNTAS</v>
          </cell>
          <cell r="B29" t="str">
            <v>M2</v>
          </cell>
          <cell r="C29">
            <v>13200</v>
          </cell>
        </row>
        <row r="30">
          <cell r="A30" t="str">
            <v>FULMINANTES</v>
          </cell>
          <cell r="B30" t="str">
            <v>U</v>
          </cell>
          <cell r="C30">
            <v>1508</v>
          </cell>
        </row>
        <row r="31">
          <cell r="A31" t="str">
            <v>GEOTEXTIL TIPO II NO TEJIDO (incluye transporte)</v>
          </cell>
          <cell r="B31" t="str">
            <v>M2</v>
          </cell>
          <cell r="C31">
            <v>5800</v>
          </cell>
        </row>
        <row r="32">
          <cell r="A32" t="str">
            <v xml:space="preserve">INSECTICIDA </v>
          </cell>
          <cell r="B32" t="str">
            <v>KG</v>
          </cell>
          <cell r="C32">
            <v>20000</v>
          </cell>
        </row>
        <row r="33">
          <cell r="A33" t="str">
            <v>MALLA GAVIONES CLASE 1 - ALAMBRE TRIPLE TORSIÓN (2 M3)</v>
          </cell>
          <cell r="B33" t="str">
            <v>U</v>
          </cell>
          <cell r="C33">
            <v>145000</v>
          </cell>
        </row>
        <row r="34">
          <cell r="A34" t="str">
            <v>MATERIAL DE AFIRMADO</v>
          </cell>
          <cell r="B34" t="str">
            <v>M3</v>
          </cell>
          <cell r="C34">
            <v>10000</v>
          </cell>
        </row>
        <row r="35">
          <cell r="A35" t="str">
            <v>MATERIAL DE BASE PROCESADO EN PLANTA CLASE A</v>
          </cell>
          <cell r="B35" t="str">
            <v>M3</v>
          </cell>
          <cell r="C35">
            <v>42840</v>
          </cell>
        </row>
        <row r="36">
          <cell r="A36" t="str">
            <v>MATERIAL DE SUBBASE CLASE A</v>
          </cell>
          <cell r="B36" t="str">
            <v>M3</v>
          </cell>
          <cell r="C36">
            <v>29750</v>
          </cell>
        </row>
        <row r="37">
          <cell r="A37" t="str">
            <v>MATERIAL MEZCLA DENSA MDC-19</v>
          </cell>
          <cell r="B37" t="str">
            <v>M3</v>
          </cell>
          <cell r="C37">
            <v>386750</v>
          </cell>
        </row>
        <row r="38">
          <cell r="A38" t="str">
            <v>MATERIAL MEZCLA DENSA MDC-25</v>
          </cell>
          <cell r="B38" t="str">
            <v>M3</v>
          </cell>
          <cell r="C38">
            <v>392700</v>
          </cell>
        </row>
        <row r="39">
          <cell r="A39" t="str">
            <v>MATERIAL RECEBO</v>
          </cell>
          <cell r="B39" t="str">
            <v>M3</v>
          </cell>
          <cell r="C39">
            <v>15000</v>
          </cell>
        </row>
        <row r="40">
          <cell r="A40" t="str">
            <v>MATERIAL SELECCIONADO PARA RELLENO</v>
          </cell>
          <cell r="B40" t="str">
            <v>M3</v>
          </cell>
          <cell r="C40">
            <v>10000</v>
          </cell>
        </row>
        <row r="41">
          <cell r="A41" t="str">
            <v>MATERIAL TIPO SUBBASE GRANULAR</v>
          </cell>
          <cell r="B41" t="str">
            <v>M3</v>
          </cell>
          <cell r="C41">
            <v>29750</v>
          </cell>
        </row>
        <row r="42">
          <cell r="A42" t="str">
            <v>MATERIAL TRITURADO PARA FILTROS</v>
          </cell>
          <cell r="B42" t="str">
            <v>M3</v>
          </cell>
          <cell r="C42">
            <v>39270</v>
          </cell>
        </row>
        <row r="43">
          <cell r="A43" t="str">
            <v>MECHA LENTA</v>
          </cell>
          <cell r="B43" t="str">
            <v>ML</v>
          </cell>
          <cell r="C43">
            <v>1497</v>
          </cell>
        </row>
        <row r="44">
          <cell r="A44" t="str">
            <v>MEZCLA DENSA MDC-19</v>
          </cell>
          <cell r="B44" t="str">
            <v>M3</v>
          </cell>
          <cell r="C44">
            <v>386750</v>
          </cell>
        </row>
        <row r="45">
          <cell r="A45" t="str">
            <v>MEZCLA SEMIDENSA MSC-25</v>
          </cell>
          <cell r="B45" t="str">
            <v>M3</v>
          </cell>
          <cell r="C45">
            <v>392700</v>
          </cell>
        </row>
        <row r="46">
          <cell r="A46" t="str">
            <v>MORTERO 1:3 PARA ANILLOS</v>
          </cell>
          <cell r="B46" t="str">
            <v>M3</v>
          </cell>
          <cell r="C46">
            <v>434319</v>
          </cell>
        </row>
        <row r="47">
          <cell r="A47" t="str">
            <v>PIEDRA PARA GAVION</v>
          </cell>
          <cell r="B47" t="str">
            <v>M3</v>
          </cell>
          <cell r="C47">
            <v>35700</v>
          </cell>
        </row>
        <row r="48">
          <cell r="A48" t="str">
            <v>PINTURA ACRILICA PURA PARA TRAFICO</v>
          </cell>
          <cell r="B48" t="str">
            <v>GALON</v>
          </cell>
          <cell r="C48">
            <v>71400</v>
          </cell>
        </row>
        <row r="49">
          <cell r="A49" t="str">
            <v>POSTE DE CONCRETO</v>
          </cell>
          <cell r="B49" t="str">
            <v>U</v>
          </cell>
          <cell r="C49">
            <v>27840</v>
          </cell>
        </row>
        <row r="50">
          <cell r="A50" t="str">
            <v>POSTE DE KILOMETRAJE</v>
          </cell>
          <cell r="B50" t="str">
            <v>U</v>
          </cell>
          <cell r="C50">
            <v>101150</v>
          </cell>
        </row>
        <row r="51">
          <cell r="A51" t="str">
            <v>POSTES</v>
          </cell>
          <cell r="B51" t="str">
            <v>U</v>
          </cell>
          <cell r="C51">
            <v>154105</v>
          </cell>
        </row>
        <row r="52">
          <cell r="A52" t="str">
            <v>RESINA TERMOPLASTICA (PEGANTE EPOXICO)</v>
          </cell>
          <cell r="B52" t="str">
            <v>GALON</v>
          </cell>
          <cell r="C52">
            <v>4270</v>
          </cell>
        </row>
        <row r="53">
          <cell r="A53" t="str">
            <v xml:space="preserve">SECCION FINAL </v>
          </cell>
          <cell r="B53" t="str">
            <v>U</v>
          </cell>
          <cell r="C53">
            <v>51440</v>
          </cell>
        </row>
        <row r="54">
          <cell r="A54" t="str">
            <v>TABLERO EN LAMINA GALVANIZADA DE 0,6 M* 0,75 M CALIBRE 16, REFLECTIVO TIPO I. SEÑAL GRUPO IV (DELINEADOR DE CURVA HORIZONTAL)</v>
          </cell>
          <cell r="B54" t="str">
            <v>U</v>
          </cell>
          <cell r="C54">
            <v>159348</v>
          </cell>
        </row>
        <row r="55">
          <cell r="A55" t="str">
            <v>TABLERO EN LAMINA GALVANIZADA DE 75CM*75CM, CALIBRE 16 REFLECTIVO TIPO 1 INCLUYE POSTE EN ANGUNDLO DE 2*2*1/14 DE 3,5M</v>
          </cell>
          <cell r="B55" t="str">
            <v>U</v>
          </cell>
          <cell r="C55">
            <v>183400</v>
          </cell>
        </row>
        <row r="56">
          <cell r="A56" t="str">
            <v>TACHA REFLECTIVA</v>
          </cell>
          <cell r="B56" t="str">
            <v>KG</v>
          </cell>
          <cell r="C56">
            <v>5596</v>
          </cell>
        </row>
        <row r="57">
          <cell r="A57" t="str">
            <v>TIERRA NEGRA ABONADA</v>
          </cell>
          <cell r="B57" t="str">
            <v>M3</v>
          </cell>
          <cell r="C57">
            <v>23800</v>
          </cell>
        </row>
        <row r="58">
          <cell r="A58" t="str">
            <v>TUBERÍA PERFORADA DIAMETRO 4 PULG</v>
          </cell>
          <cell r="B58" t="str">
            <v>M</v>
          </cell>
          <cell r="C58">
            <v>19000</v>
          </cell>
        </row>
        <row r="59">
          <cell r="A59" t="str">
            <v>TUBO DE CONCRETO REFORZADO D=900MM CLASE III (incluye transporte)</v>
          </cell>
          <cell r="B59" t="str">
            <v>ML</v>
          </cell>
          <cell r="C59">
            <v>360000</v>
          </cell>
        </row>
      </sheetData>
      <sheetData sheetId="3" refreshError="1">
        <row r="3">
          <cell r="A3" t="str">
            <v>OBRERO</v>
          </cell>
          <cell r="B3">
            <v>37641.63636363636</v>
          </cell>
          <cell r="C3">
            <v>1.85</v>
          </cell>
        </row>
        <row r="4">
          <cell r="A4" t="str">
            <v xml:space="preserve">OFICIAL </v>
          </cell>
          <cell r="B4">
            <v>60000</v>
          </cell>
          <cell r="C4">
            <v>1.85</v>
          </cell>
        </row>
        <row r="5">
          <cell r="A5" t="str">
            <v xml:space="preserve">CADENERO </v>
          </cell>
          <cell r="B5">
            <v>37641.63636363636</v>
          </cell>
          <cell r="C5">
            <v>1.85</v>
          </cell>
        </row>
        <row r="6">
          <cell r="A6" t="str">
            <v>OFICIAL EXPERTO EN EXPLOSIVOS</v>
          </cell>
          <cell r="B6">
            <v>75283.272727272721</v>
          </cell>
          <cell r="C6">
            <v>1.85</v>
          </cell>
        </row>
        <row r="7">
          <cell r="A7" t="str">
            <v>TOPOGRAFO</v>
          </cell>
          <cell r="B7">
            <v>75283.272727272721</v>
          </cell>
          <cell r="C7">
            <v>1.85</v>
          </cell>
        </row>
        <row r="8">
          <cell r="A8" t="str">
            <v>PALETEROS</v>
          </cell>
          <cell r="B8">
            <v>37641.63636363636</v>
          </cell>
          <cell r="C8">
            <v>1.85</v>
          </cell>
        </row>
        <row r="9">
          <cell r="A9" t="str">
            <v>RASTRILLEROS</v>
          </cell>
          <cell r="B9">
            <v>37641.63636363636</v>
          </cell>
          <cell r="C9">
            <v>1.85</v>
          </cell>
        </row>
        <row r="10">
          <cell r="A10" t="str">
            <v>POLVORERO</v>
          </cell>
          <cell r="B10">
            <v>37641.63636363636</v>
          </cell>
          <cell r="C10">
            <v>1.85</v>
          </cell>
        </row>
        <row r="11">
          <cell r="A11" t="str">
            <v>MAESTRO</v>
          </cell>
          <cell r="B11">
            <v>75283.272727272721</v>
          </cell>
          <cell r="C11">
            <v>1.85</v>
          </cell>
        </row>
      </sheetData>
      <sheetData sheetId="4" refreshError="1"/>
      <sheetData sheetId="5" refreshError="1"/>
      <sheetData sheetId="6" refreshError="1"/>
      <sheetData sheetId="7" refreshError="1"/>
      <sheetData sheetId="8"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0000000}" name="Equipos" displayName="Equipos" ref="A2:C74" totalsRowShown="0" headerRowDxfId="21" dataDxfId="19" headerRowBorderDxfId="20" tableBorderDxfId="18" totalsRowBorderDxfId="17">
  <autoFilter ref="A2:C74" xr:uid="{00000000-0009-0000-0100-000006000000}"/>
  <sortState xmlns:xlrd2="http://schemas.microsoft.com/office/spreadsheetml/2017/richdata2" ref="A3:C47">
    <sortCondition ref="A2:A47"/>
  </sortState>
  <tableColumns count="3">
    <tableColumn id="1" xr3:uid="{00000000-0010-0000-0000-000001000000}" name="EQUIPO" dataDxfId="16" dataCellStyle="Normal 2"/>
    <tableColumn id="2" xr3:uid="{00000000-0010-0000-0000-000002000000}" name="UNIDAD" dataDxfId="15" dataCellStyle="Normal 2"/>
    <tableColumn id="3" xr3:uid="{00000000-0010-0000-0000-000003000000}" name="TARIFA" dataDxfId="14" dataCellStyle="Moneda 10"/>
  </tableColumns>
  <tableStyleInfo name="TableStyleMedium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1000000}" name="Materiales" displayName="Materiales" ref="A2:C59" totalsRowShown="0" headerRowDxfId="13" dataDxfId="11" headerRowBorderDxfId="12" tableBorderDxfId="10">
  <autoFilter ref="A2:C59" xr:uid="{00000000-0009-0000-0100-000005000000}"/>
  <sortState xmlns:xlrd2="http://schemas.microsoft.com/office/spreadsheetml/2017/richdata2" ref="A3:C132">
    <sortCondition ref="A2:A132"/>
  </sortState>
  <tableColumns count="3">
    <tableColumn id="1" xr3:uid="{00000000-0010-0000-0100-000001000000}" name="MATERIALES" dataDxfId="9" dataCellStyle="Normal 2"/>
    <tableColumn id="2" xr3:uid="{00000000-0010-0000-0100-000002000000}" name="UNIDAD" dataDxfId="8" dataCellStyle="Normal 2"/>
    <tableColumn id="3" xr3:uid="{00000000-0010-0000-0100-000003000000}" name="COSTO" dataDxfId="7" dataCellStyle="Moneda 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ManoDeObra" displayName="ManoDeObra" ref="A2:C11" totalsRowShown="0" headerRowDxfId="6" headerRowBorderDxfId="5" tableBorderDxfId="4" totalsRowBorderDxfId="3" headerRowCellStyle="Normal 2">
  <autoFilter ref="A2:C11" xr:uid="{00000000-0009-0000-0100-000004000000}"/>
  <sortState xmlns:xlrd2="http://schemas.microsoft.com/office/spreadsheetml/2017/richdata2" ref="A3:C26">
    <sortCondition ref="A2:A19"/>
  </sortState>
  <tableColumns count="3">
    <tableColumn id="1" xr3:uid="{00000000-0010-0000-0200-000001000000}" name="CARGO" dataDxfId="2" dataCellStyle="Normal 2"/>
    <tableColumn id="3" xr3:uid="{00000000-0010-0000-0200-000003000000}" name="SALARIO BASICO DIARIO " dataDxfId="1" dataCellStyle="Normal 2"/>
    <tableColumn id="4" xr3:uid="{00000000-0010-0000-0200-000004000000}" name="FACTOR PRESTACIONAL" dataDxfId="0" dataCellStyle="Porcentual 2"/>
  </tableColumns>
  <tableStyleInfo name="TableStyleMedium4"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6.xml"/><Relationship Id="rId13" Type="http://schemas.openxmlformats.org/officeDocument/2006/relationships/ctrlProp" Target="../ctrlProps/ctrlProp11.xml"/><Relationship Id="rId18" Type="http://schemas.openxmlformats.org/officeDocument/2006/relationships/ctrlProp" Target="../ctrlProps/ctrlProp16.xml"/><Relationship Id="rId3" Type="http://schemas.openxmlformats.org/officeDocument/2006/relationships/ctrlProp" Target="../ctrlProps/ctrlProp1.xml"/><Relationship Id="rId21" Type="http://schemas.openxmlformats.org/officeDocument/2006/relationships/ctrlProp" Target="../ctrlProps/ctrlProp19.xml"/><Relationship Id="rId7" Type="http://schemas.openxmlformats.org/officeDocument/2006/relationships/ctrlProp" Target="../ctrlProps/ctrlProp5.xml"/><Relationship Id="rId12" Type="http://schemas.openxmlformats.org/officeDocument/2006/relationships/ctrlProp" Target="../ctrlProps/ctrlProp10.xml"/><Relationship Id="rId17" Type="http://schemas.openxmlformats.org/officeDocument/2006/relationships/ctrlProp" Target="../ctrlProps/ctrlProp15.xml"/><Relationship Id="rId2" Type="http://schemas.openxmlformats.org/officeDocument/2006/relationships/vmlDrawing" Target="../drawings/vmlDrawing1.vml"/><Relationship Id="rId16" Type="http://schemas.openxmlformats.org/officeDocument/2006/relationships/ctrlProp" Target="../ctrlProps/ctrlProp14.xml"/><Relationship Id="rId20" Type="http://schemas.openxmlformats.org/officeDocument/2006/relationships/ctrlProp" Target="../ctrlProps/ctrlProp18.xml"/><Relationship Id="rId1" Type="http://schemas.openxmlformats.org/officeDocument/2006/relationships/drawing" Target="../drawings/drawing2.xml"/><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5" Type="http://schemas.openxmlformats.org/officeDocument/2006/relationships/ctrlProp" Target="../ctrlProps/ctrlProp13.xml"/><Relationship Id="rId10" Type="http://schemas.openxmlformats.org/officeDocument/2006/relationships/ctrlProp" Target="../ctrlProps/ctrlProp8.xml"/><Relationship Id="rId19" Type="http://schemas.openxmlformats.org/officeDocument/2006/relationships/ctrlProp" Target="../ctrlProps/ctrlProp17.xml"/><Relationship Id="rId4" Type="http://schemas.openxmlformats.org/officeDocument/2006/relationships/ctrlProp" Target="../ctrlProps/ctrlProp2.xml"/><Relationship Id="rId9" Type="http://schemas.openxmlformats.org/officeDocument/2006/relationships/ctrlProp" Target="../ctrlProps/ctrlProp7.xml"/><Relationship Id="rId14" Type="http://schemas.openxmlformats.org/officeDocument/2006/relationships/ctrlProp" Target="../ctrlProps/ctrlProp12.xml"/><Relationship Id="rId22" Type="http://schemas.openxmlformats.org/officeDocument/2006/relationships/ctrlProp" Target="../ctrlProps/ctrlProp20.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26.xml"/><Relationship Id="rId13" Type="http://schemas.openxmlformats.org/officeDocument/2006/relationships/ctrlProp" Target="../ctrlProps/ctrlProp31.xml"/><Relationship Id="rId18" Type="http://schemas.openxmlformats.org/officeDocument/2006/relationships/ctrlProp" Target="../ctrlProps/ctrlProp36.xml"/><Relationship Id="rId3" Type="http://schemas.openxmlformats.org/officeDocument/2006/relationships/ctrlProp" Target="../ctrlProps/ctrlProp21.xml"/><Relationship Id="rId21" Type="http://schemas.openxmlformats.org/officeDocument/2006/relationships/ctrlProp" Target="../ctrlProps/ctrlProp39.xml"/><Relationship Id="rId7" Type="http://schemas.openxmlformats.org/officeDocument/2006/relationships/ctrlProp" Target="../ctrlProps/ctrlProp25.xml"/><Relationship Id="rId12" Type="http://schemas.openxmlformats.org/officeDocument/2006/relationships/ctrlProp" Target="../ctrlProps/ctrlProp30.xml"/><Relationship Id="rId17" Type="http://schemas.openxmlformats.org/officeDocument/2006/relationships/ctrlProp" Target="../ctrlProps/ctrlProp35.xml"/><Relationship Id="rId2" Type="http://schemas.openxmlformats.org/officeDocument/2006/relationships/vmlDrawing" Target="../drawings/vmlDrawing2.vml"/><Relationship Id="rId16" Type="http://schemas.openxmlformats.org/officeDocument/2006/relationships/ctrlProp" Target="../ctrlProps/ctrlProp34.xml"/><Relationship Id="rId20" Type="http://schemas.openxmlformats.org/officeDocument/2006/relationships/ctrlProp" Target="../ctrlProps/ctrlProp38.xml"/><Relationship Id="rId1" Type="http://schemas.openxmlformats.org/officeDocument/2006/relationships/drawing" Target="../drawings/drawing3.xml"/><Relationship Id="rId6" Type="http://schemas.openxmlformats.org/officeDocument/2006/relationships/ctrlProp" Target="../ctrlProps/ctrlProp24.xml"/><Relationship Id="rId11" Type="http://schemas.openxmlformats.org/officeDocument/2006/relationships/ctrlProp" Target="../ctrlProps/ctrlProp29.xml"/><Relationship Id="rId5" Type="http://schemas.openxmlformats.org/officeDocument/2006/relationships/ctrlProp" Target="../ctrlProps/ctrlProp23.xml"/><Relationship Id="rId15" Type="http://schemas.openxmlformats.org/officeDocument/2006/relationships/ctrlProp" Target="../ctrlProps/ctrlProp33.xml"/><Relationship Id="rId10" Type="http://schemas.openxmlformats.org/officeDocument/2006/relationships/ctrlProp" Target="../ctrlProps/ctrlProp28.xml"/><Relationship Id="rId19" Type="http://schemas.openxmlformats.org/officeDocument/2006/relationships/ctrlProp" Target="../ctrlProps/ctrlProp37.xml"/><Relationship Id="rId4" Type="http://schemas.openxmlformats.org/officeDocument/2006/relationships/ctrlProp" Target="../ctrlProps/ctrlProp22.xml"/><Relationship Id="rId9" Type="http://schemas.openxmlformats.org/officeDocument/2006/relationships/ctrlProp" Target="../ctrlProps/ctrlProp27.xml"/><Relationship Id="rId14" Type="http://schemas.openxmlformats.org/officeDocument/2006/relationships/ctrlProp" Target="../ctrlProps/ctrlProp32.xml"/><Relationship Id="rId22" Type="http://schemas.openxmlformats.org/officeDocument/2006/relationships/ctrlProp" Target="../ctrlProps/ctrlProp40.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46.xml"/><Relationship Id="rId13" Type="http://schemas.openxmlformats.org/officeDocument/2006/relationships/ctrlProp" Target="../ctrlProps/ctrlProp51.xml"/><Relationship Id="rId18" Type="http://schemas.openxmlformats.org/officeDocument/2006/relationships/ctrlProp" Target="../ctrlProps/ctrlProp56.xml"/><Relationship Id="rId3" Type="http://schemas.openxmlformats.org/officeDocument/2006/relationships/ctrlProp" Target="../ctrlProps/ctrlProp41.xml"/><Relationship Id="rId21" Type="http://schemas.openxmlformats.org/officeDocument/2006/relationships/ctrlProp" Target="../ctrlProps/ctrlProp59.xml"/><Relationship Id="rId7" Type="http://schemas.openxmlformats.org/officeDocument/2006/relationships/ctrlProp" Target="../ctrlProps/ctrlProp45.xml"/><Relationship Id="rId12" Type="http://schemas.openxmlformats.org/officeDocument/2006/relationships/ctrlProp" Target="../ctrlProps/ctrlProp50.xml"/><Relationship Id="rId17" Type="http://schemas.openxmlformats.org/officeDocument/2006/relationships/ctrlProp" Target="../ctrlProps/ctrlProp55.xml"/><Relationship Id="rId2" Type="http://schemas.openxmlformats.org/officeDocument/2006/relationships/vmlDrawing" Target="../drawings/vmlDrawing3.vml"/><Relationship Id="rId16" Type="http://schemas.openxmlformats.org/officeDocument/2006/relationships/ctrlProp" Target="../ctrlProps/ctrlProp54.xml"/><Relationship Id="rId20" Type="http://schemas.openxmlformats.org/officeDocument/2006/relationships/ctrlProp" Target="../ctrlProps/ctrlProp58.xml"/><Relationship Id="rId1" Type="http://schemas.openxmlformats.org/officeDocument/2006/relationships/drawing" Target="../drawings/drawing4.xml"/><Relationship Id="rId6" Type="http://schemas.openxmlformats.org/officeDocument/2006/relationships/ctrlProp" Target="../ctrlProps/ctrlProp44.xml"/><Relationship Id="rId11" Type="http://schemas.openxmlformats.org/officeDocument/2006/relationships/ctrlProp" Target="../ctrlProps/ctrlProp49.xml"/><Relationship Id="rId5" Type="http://schemas.openxmlformats.org/officeDocument/2006/relationships/ctrlProp" Target="../ctrlProps/ctrlProp43.xml"/><Relationship Id="rId15" Type="http://schemas.openxmlformats.org/officeDocument/2006/relationships/ctrlProp" Target="../ctrlProps/ctrlProp53.xml"/><Relationship Id="rId10" Type="http://schemas.openxmlformats.org/officeDocument/2006/relationships/ctrlProp" Target="../ctrlProps/ctrlProp48.xml"/><Relationship Id="rId19" Type="http://schemas.openxmlformats.org/officeDocument/2006/relationships/ctrlProp" Target="../ctrlProps/ctrlProp57.xml"/><Relationship Id="rId4" Type="http://schemas.openxmlformats.org/officeDocument/2006/relationships/ctrlProp" Target="../ctrlProps/ctrlProp42.xml"/><Relationship Id="rId9" Type="http://schemas.openxmlformats.org/officeDocument/2006/relationships/ctrlProp" Target="../ctrlProps/ctrlProp47.xml"/><Relationship Id="rId14" Type="http://schemas.openxmlformats.org/officeDocument/2006/relationships/ctrlProp" Target="../ctrlProps/ctrlProp52.xml"/><Relationship Id="rId22" Type="http://schemas.openxmlformats.org/officeDocument/2006/relationships/ctrlProp" Target="../ctrlProps/ctrlProp60.xml"/></Relationships>
</file>

<file path=xl/worksheets/_rels/sheet9.xml.rels><?xml version="1.0" encoding="UTF-8" standalone="yes"?>
<Relationships xmlns="http://schemas.openxmlformats.org/package/2006/relationships"><Relationship Id="rId26" Type="http://schemas.openxmlformats.org/officeDocument/2006/relationships/ctrlProp" Target="../ctrlProps/ctrlProp83.xml"/><Relationship Id="rId21" Type="http://schemas.openxmlformats.org/officeDocument/2006/relationships/ctrlProp" Target="../ctrlProps/ctrlProp78.xml"/><Relationship Id="rId42" Type="http://schemas.openxmlformats.org/officeDocument/2006/relationships/ctrlProp" Target="../ctrlProps/ctrlProp99.xml"/><Relationship Id="rId47" Type="http://schemas.openxmlformats.org/officeDocument/2006/relationships/ctrlProp" Target="../ctrlProps/ctrlProp104.xml"/><Relationship Id="rId63" Type="http://schemas.openxmlformats.org/officeDocument/2006/relationships/ctrlProp" Target="../ctrlProps/ctrlProp120.xml"/><Relationship Id="rId68" Type="http://schemas.openxmlformats.org/officeDocument/2006/relationships/ctrlProp" Target="../ctrlProps/ctrlProp125.xml"/><Relationship Id="rId84" Type="http://schemas.openxmlformats.org/officeDocument/2006/relationships/ctrlProp" Target="../ctrlProps/ctrlProp141.xml"/><Relationship Id="rId89" Type="http://schemas.openxmlformats.org/officeDocument/2006/relationships/ctrlProp" Target="../ctrlProps/ctrlProp146.xml"/><Relationship Id="rId16" Type="http://schemas.openxmlformats.org/officeDocument/2006/relationships/ctrlProp" Target="../ctrlProps/ctrlProp73.xml"/><Relationship Id="rId11" Type="http://schemas.openxmlformats.org/officeDocument/2006/relationships/ctrlProp" Target="../ctrlProps/ctrlProp68.xml"/><Relationship Id="rId32" Type="http://schemas.openxmlformats.org/officeDocument/2006/relationships/ctrlProp" Target="../ctrlProps/ctrlProp89.xml"/><Relationship Id="rId37" Type="http://schemas.openxmlformats.org/officeDocument/2006/relationships/ctrlProp" Target="../ctrlProps/ctrlProp94.xml"/><Relationship Id="rId53" Type="http://schemas.openxmlformats.org/officeDocument/2006/relationships/ctrlProp" Target="../ctrlProps/ctrlProp110.xml"/><Relationship Id="rId58" Type="http://schemas.openxmlformats.org/officeDocument/2006/relationships/ctrlProp" Target="../ctrlProps/ctrlProp115.xml"/><Relationship Id="rId74" Type="http://schemas.openxmlformats.org/officeDocument/2006/relationships/ctrlProp" Target="../ctrlProps/ctrlProp131.xml"/><Relationship Id="rId79" Type="http://schemas.openxmlformats.org/officeDocument/2006/relationships/ctrlProp" Target="../ctrlProps/ctrlProp136.xml"/><Relationship Id="rId102" Type="http://schemas.openxmlformats.org/officeDocument/2006/relationships/ctrlProp" Target="../ctrlProps/ctrlProp159.xml"/><Relationship Id="rId5" Type="http://schemas.openxmlformats.org/officeDocument/2006/relationships/ctrlProp" Target="../ctrlProps/ctrlProp62.xml"/><Relationship Id="rId90" Type="http://schemas.openxmlformats.org/officeDocument/2006/relationships/ctrlProp" Target="../ctrlProps/ctrlProp147.xml"/><Relationship Id="rId95" Type="http://schemas.openxmlformats.org/officeDocument/2006/relationships/ctrlProp" Target="../ctrlProps/ctrlProp152.xml"/><Relationship Id="rId22" Type="http://schemas.openxmlformats.org/officeDocument/2006/relationships/ctrlProp" Target="../ctrlProps/ctrlProp79.xml"/><Relationship Id="rId27" Type="http://schemas.openxmlformats.org/officeDocument/2006/relationships/ctrlProp" Target="../ctrlProps/ctrlProp84.xml"/><Relationship Id="rId43" Type="http://schemas.openxmlformats.org/officeDocument/2006/relationships/ctrlProp" Target="../ctrlProps/ctrlProp100.xml"/><Relationship Id="rId48" Type="http://schemas.openxmlformats.org/officeDocument/2006/relationships/ctrlProp" Target="../ctrlProps/ctrlProp105.xml"/><Relationship Id="rId64" Type="http://schemas.openxmlformats.org/officeDocument/2006/relationships/ctrlProp" Target="../ctrlProps/ctrlProp121.xml"/><Relationship Id="rId69" Type="http://schemas.openxmlformats.org/officeDocument/2006/relationships/ctrlProp" Target="../ctrlProps/ctrlProp126.xml"/><Relationship Id="rId80" Type="http://schemas.openxmlformats.org/officeDocument/2006/relationships/ctrlProp" Target="../ctrlProps/ctrlProp137.xml"/><Relationship Id="rId85" Type="http://schemas.openxmlformats.org/officeDocument/2006/relationships/ctrlProp" Target="../ctrlProps/ctrlProp142.xml"/><Relationship Id="rId12" Type="http://schemas.openxmlformats.org/officeDocument/2006/relationships/ctrlProp" Target="../ctrlProps/ctrlProp69.xml"/><Relationship Id="rId17" Type="http://schemas.openxmlformats.org/officeDocument/2006/relationships/ctrlProp" Target="../ctrlProps/ctrlProp74.xml"/><Relationship Id="rId25" Type="http://schemas.openxmlformats.org/officeDocument/2006/relationships/ctrlProp" Target="../ctrlProps/ctrlProp82.xml"/><Relationship Id="rId33" Type="http://schemas.openxmlformats.org/officeDocument/2006/relationships/ctrlProp" Target="../ctrlProps/ctrlProp90.xml"/><Relationship Id="rId38" Type="http://schemas.openxmlformats.org/officeDocument/2006/relationships/ctrlProp" Target="../ctrlProps/ctrlProp95.xml"/><Relationship Id="rId46" Type="http://schemas.openxmlformats.org/officeDocument/2006/relationships/ctrlProp" Target="../ctrlProps/ctrlProp103.xml"/><Relationship Id="rId59" Type="http://schemas.openxmlformats.org/officeDocument/2006/relationships/ctrlProp" Target="../ctrlProps/ctrlProp116.xml"/><Relationship Id="rId67" Type="http://schemas.openxmlformats.org/officeDocument/2006/relationships/ctrlProp" Target="../ctrlProps/ctrlProp124.xml"/><Relationship Id="rId103" Type="http://schemas.openxmlformats.org/officeDocument/2006/relationships/ctrlProp" Target="../ctrlProps/ctrlProp160.xml"/><Relationship Id="rId20" Type="http://schemas.openxmlformats.org/officeDocument/2006/relationships/ctrlProp" Target="../ctrlProps/ctrlProp77.xml"/><Relationship Id="rId41" Type="http://schemas.openxmlformats.org/officeDocument/2006/relationships/ctrlProp" Target="../ctrlProps/ctrlProp98.xml"/><Relationship Id="rId54" Type="http://schemas.openxmlformats.org/officeDocument/2006/relationships/ctrlProp" Target="../ctrlProps/ctrlProp111.xml"/><Relationship Id="rId62" Type="http://schemas.openxmlformats.org/officeDocument/2006/relationships/ctrlProp" Target="../ctrlProps/ctrlProp119.xml"/><Relationship Id="rId70" Type="http://schemas.openxmlformats.org/officeDocument/2006/relationships/ctrlProp" Target="../ctrlProps/ctrlProp127.xml"/><Relationship Id="rId75" Type="http://schemas.openxmlformats.org/officeDocument/2006/relationships/ctrlProp" Target="../ctrlProps/ctrlProp132.xml"/><Relationship Id="rId83" Type="http://schemas.openxmlformats.org/officeDocument/2006/relationships/ctrlProp" Target="../ctrlProps/ctrlProp140.xml"/><Relationship Id="rId88" Type="http://schemas.openxmlformats.org/officeDocument/2006/relationships/ctrlProp" Target="../ctrlProps/ctrlProp145.xml"/><Relationship Id="rId91" Type="http://schemas.openxmlformats.org/officeDocument/2006/relationships/ctrlProp" Target="../ctrlProps/ctrlProp148.xml"/><Relationship Id="rId96" Type="http://schemas.openxmlformats.org/officeDocument/2006/relationships/ctrlProp" Target="../ctrlProps/ctrlProp153.xml"/><Relationship Id="rId1" Type="http://schemas.openxmlformats.org/officeDocument/2006/relationships/printerSettings" Target="../printerSettings/printerSettings6.bin"/><Relationship Id="rId6" Type="http://schemas.openxmlformats.org/officeDocument/2006/relationships/ctrlProp" Target="../ctrlProps/ctrlProp63.xml"/><Relationship Id="rId15" Type="http://schemas.openxmlformats.org/officeDocument/2006/relationships/ctrlProp" Target="../ctrlProps/ctrlProp72.xml"/><Relationship Id="rId23" Type="http://schemas.openxmlformats.org/officeDocument/2006/relationships/ctrlProp" Target="../ctrlProps/ctrlProp80.xml"/><Relationship Id="rId28" Type="http://schemas.openxmlformats.org/officeDocument/2006/relationships/ctrlProp" Target="../ctrlProps/ctrlProp85.xml"/><Relationship Id="rId36" Type="http://schemas.openxmlformats.org/officeDocument/2006/relationships/ctrlProp" Target="../ctrlProps/ctrlProp93.xml"/><Relationship Id="rId49" Type="http://schemas.openxmlformats.org/officeDocument/2006/relationships/ctrlProp" Target="../ctrlProps/ctrlProp106.xml"/><Relationship Id="rId57" Type="http://schemas.openxmlformats.org/officeDocument/2006/relationships/ctrlProp" Target="../ctrlProps/ctrlProp114.xml"/><Relationship Id="rId10" Type="http://schemas.openxmlformats.org/officeDocument/2006/relationships/ctrlProp" Target="../ctrlProps/ctrlProp67.xml"/><Relationship Id="rId31" Type="http://schemas.openxmlformats.org/officeDocument/2006/relationships/ctrlProp" Target="../ctrlProps/ctrlProp88.xml"/><Relationship Id="rId44" Type="http://schemas.openxmlformats.org/officeDocument/2006/relationships/ctrlProp" Target="../ctrlProps/ctrlProp101.xml"/><Relationship Id="rId52" Type="http://schemas.openxmlformats.org/officeDocument/2006/relationships/ctrlProp" Target="../ctrlProps/ctrlProp109.xml"/><Relationship Id="rId60" Type="http://schemas.openxmlformats.org/officeDocument/2006/relationships/ctrlProp" Target="../ctrlProps/ctrlProp117.xml"/><Relationship Id="rId65" Type="http://schemas.openxmlformats.org/officeDocument/2006/relationships/ctrlProp" Target="../ctrlProps/ctrlProp122.xml"/><Relationship Id="rId73" Type="http://schemas.openxmlformats.org/officeDocument/2006/relationships/ctrlProp" Target="../ctrlProps/ctrlProp130.xml"/><Relationship Id="rId78" Type="http://schemas.openxmlformats.org/officeDocument/2006/relationships/ctrlProp" Target="../ctrlProps/ctrlProp135.xml"/><Relationship Id="rId81" Type="http://schemas.openxmlformats.org/officeDocument/2006/relationships/ctrlProp" Target="../ctrlProps/ctrlProp138.xml"/><Relationship Id="rId86" Type="http://schemas.openxmlformats.org/officeDocument/2006/relationships/ctrlProp" Target="../ctrlProps/ctrlProp143.xml"/><Relationship Id="rId94" Type="http://schemas.openxmlformats.org/officeDocument/2006/relationships/ctrlProp" Target="../ctrlProps/ctrlProp151.xml"/><Relationship Id="rId99" Type="http://schemas.openxmlformats.org/officeDocument/2006/relationships/ctrlProp" Target="../ctrlProps/ctrlProp156.xml"/><Relationship Id="rId101" Type="http://schemas.openxmlformats.org/officeDocument/2006/relationships/ctrlProp" Target="../ctrlProps/ctrlProp158.xml"/><Relationship Id="rId4" Type="http://schemas.openxmlformats.org/officeDocument/2006/relationships/ctrlProp" Target="../ctrlProps/ctrlProp61.xml"/><Relationship Id="rId9" Type="http://schemas.openxmlformats.org/officeDocument/2006/relationships/ctrlProp" Target="../ctrlProps/ctrlProp66.xml"/><Relationship Id="rId13" Type="http://schemas.openxmlformats.org/officeDocument/2006/relationships/ctrlProp" Target="../ctrlProps/ctrlProp70.xml"/><Relationship Id="rId18" Type="http://schemas.openxmlformats.org/officeDocument/2006/relationships/ctrlProp" Target="../ctrlProps/ctrlProp75.xml"/><Relationship Id="rId39" Type="http://schemas.openxmlformats.org/officeDocument/2006/relationships/ctrlProp" Target="../ctrlProps/ctrlProp96.xml"/><Relationship Id="rId34" Type="http://schemas.openxmlformats.org/officeDocument/2006/relationships/ctrlProp" Target="../ctrlProps/ctrlProp91.xml"/><Relationship Id="rId50" Type="http://schemas.openxmlformats.org/officeDocument/2006/relationships/ctrlProp" Target="../ctrlProps/ctrlProp107.xml"/><Relationship Id="rId55" Type="http://schemas.openxmlformats.org/officeDocument/2006/relationships/ctrlProp" Target="../ctrlProps/ctrlProp112.xml"/><Relationship Id="rId76" Type="http://schemas.openxmlformats.org/officeDocument/2006/relationships/ctrlProp" Target="../ctrlProps/ctrlProp133.xml"/><Relationship Id="rId97" Type="http://schemas.openxmlformats.org/officeDocument/2006/relationships/ctrlProp" Target="../ctrlProps/ctrlProp154.xml"/><Relationship Id="rId7" Type="http://schemas.openxmlformats.org/officeDocument/2006/relationships/ctrlProp" Target="../ctrlProps/ctrlProp64.xml"/><Relationship Id="rId71" Type="http://schemas.openxmlformats.org/officeDocument/2006/relationships/ctrlProp" Target="../ctrlProps/ctrlProp128.xml"/><Relationship Id="rId92" Type="http://schemas.openxmlformats.org/officeDocument/2006/relationships/ctrlProp" Target="../ctrlProps/ctrlProp149.xml"/><Relationship Id="rId2" Type="http://schemas.openxmlformats.org/officeDocument/2006/relationships/drawing" Target="../drawings/drawing5.xml"/><Relationship Id="rId29" Type="http://schemas.openxmlformats.org/officeDocument/2006/relationships/ctrlProp" Target="../ctrlProps/ctrlProp86.xml"/><Relationship Id="rId24" Type="http://schemas.openxmlformats.org/officeDocument/2006/relationships/ctrlProp" Target="../ctrlProps/ctrlProp81.xml"/><Relationship Id="rId40" Type="http://schemas.openxmlformats.org/officeDocument/2006/relationships/ctrlProp" Target="../ctrlProps/ctrlProp97.xml"/><Relationship Id="rId45" Type="http://schemas.openxmlformats.org/officeDocument/2006/relationships/ctrlProp" Target="../ctrlProps/ctrlProp102.xml"/><Relationship Id="rId66" Type="http://schemas.openxmlformats.org/officeDocument/2006/relationships/ctrlProp" Target="../ctrlProps/ctrlProp123.xml"/><Relationship Id="rId87" Type="http://schemas.openxmlformats.org/officeDocument/2006/relationships/ctrlProp" Target="../ctrlProps/ctrlProp144.xml"/><Relationship Id="rId61" Type="http://schemas.openxmlformats.org/officeDocument/2006/relationships/ctrlProp" Target="../ctrlProps/ctrlProp118.xml"/><Relationship Id="rId82" Type="http://schemas.openxmlformats.org/officeDocument/2006/relationships/ctrlProp" Target="../ctrlProps/ctrlProp139.xml"/><Relationship Id="rId19" Type="http://schemas.openxmlformats.org/officeDocument/2006/relationships/ctrlProp" Target="../ctrlProps/ctrlProp76.xml"/><Relationship Id="rId14" Type="http://schemas.openxmlformats.org/officeDocument/2006/relationships/ctrlProp" Target="../ctrlProps/ctrlProp71.xml"/><Relationship Id="rId30" Type="http://schemas.openxmlformats.org/officeDocument/2006/relationships/ctrlProp" Target="../ctrlProps/ctrlProp87.xml"/><Relationship Id="rId35" Type="http://schemas.openxmlformats.org/officeDocument/2006/relationships/ctrlProp" Target="../ctrlProps/ctrlProp92.xml"/><Relationship Id="rId56" Type="http://schemas.openxmlformats.org/officeDocument/2006/relationships/ctrlProp" Target="../ctrlProps/ctrlProp113.xml"/><Relationship Id="rId77" Type="http://schemas.openxmlformats.org/officeDocument/2006/relationships/ctrlProp" Target="../ctrlProps/ctrlProp134.xml"/><Relationship Id="rId100" Type="http://schemas.openxmlformats.org/officeDocument/2006/relationships/ctrlProp" Target="../ctrlProps/ctrlProp157.xml"/><Relationship Id="rId8" Type="http://schemas.openxmlformats.org/officeDocument/2006/relationships/ctrlProp" Target="../ctrlProps/ctrlProp65.xml"/><Relationship Id="rId51" Type="http://schemas.openxmlformats.org/officeDocument/2006/relationships/ctrlProp" Target="../ctrlProps/ctrlProp108.xml"/><Relationship Id="rId72" Type="http://schemas.openxmlformats.org/officeDocument/2006/relationships/ctrlProp" Target="../ctrlProps/ctrlProp129.xml"/><Relationship Id="rId93" Type="http://schemas.openxmlformats.org/officeDocument/2006/relationships/ctrlProp" Target="../ctrlProps/ctrlProp150.xml"/><Relationship Id="rId98" Type="http://schemas.openxmlformats.org/officeDocument/2006/relationships/ctrlProp" Target="../ctrlProps/ctrlProp155.xml"/><Relationship Id="rId3" Type="http://schemas.openxmlformats.org/officeDocument/2006/relationships/vmlDrawing" Target="../drawings/vmlDrawing4.vml"/></Relationships>
</file>

<file path=xl/worksheets/_rels/sheet10.xml.rels><?xml version="1.0" encoding="UTF-8" standalone="yes"?>
<Relationships xmlns="http://schemas.openxmlformats.org/package/2006/relationships"><Relationship Id="rId13" Type="http://schemas.openxmlformats.org/officeDocument/2006/relationships/ctrlProp" Target="../ctrlProps/ctrlProp170.xml"/><Relationship Id="rId18" Type="http://schemas.openxmlformats.org/officeDocument/2006/relationships/ctrlProp" Target="../ctrlProps/ctrlProp175.xml"/><Relationship Id="rId26" Type="http://schemas.openxmlformats.org/officeDocument/2006/relationships/ctrlProp" Target="../ctrlProps/ctrlProp183.xml"/><Relationship Id="rId39" Type="http://schemas.openxmlformats.org/officeDocument/2006/relationships/ctrlProp" Target="../ctrlProps/ctrlProp196.xml"/><Relationship Id="rId21" Type="http://schemas.openxmlformats.org/officeDocument/2006/relationships/ctrlProp" Target="../ctrlProps/ctrlProp178.xml"/><Relationship Id="rId34" Type="http://schemas.openxmlformats.org/officeDocument/2006/relationships/ctrlProp" Target="../ctrlProps/ctrlProp191.xml"/><Relationship Id="rId42" Type="http://schemas.openxmlformats.org/officeDocument/2006/relationships/ctrlProp" Target="../ctrlProps/ctrlProp199.xml"/><Relationship Id="rId47" Type="http://schemas.openxmlformats.org/officeDocument/2006/relationships/ctrlProp" Target="../ctrlProps/ctrlProp204.xml"/><Relationship Id="rId7" Type="http://schemas.openxmlformats.org/officeDocument/2006/relationships/ctrlProp" Target="../ctrlProps/ctrlProp164.xml"/><Relationship Id="rId2" Type="http://schemas.openxmlformats.org/officeDocument/2006/relationships/drawing" Target="../drawings/drawing6.xml"/><Relationship Id="rId16" Type="http://schemas.openxmlformats.org/officeDocument/2006/relationships/ctrlProp" Target="../ctrlProps/ctrlProp173.xml"/><Relationship Id="rId29" Type="http://schemas.openxmlformats.org/officeDocument/2006/relationships/ctrlProp" Target="../ctrlProps/ctrlProp186.xml"/><Relationship Id="rId1" Type="http://schemas.openxmlformats.org/officeDocument/2006/relationships/printerSettings" Target="../printerSettings/printerSettings7.bin"/><Relationship Id="rId6" Type="http://schemas.openxmlformats.org/officeDocument/2006/relationships/ctrlProp" Target="../ctrlProps/ctrlProp163.xml"/><Relationship Id="rId11" Type="http://schemas.openxmlformats.org/officeDocument/2006/relationships/ctrlProp" Target="../ctrlProps/ctrlProp168.xml"/><Relationship Id="rId24" Type="http://schemas.openxmlformats.org/officeDocument/2006/relationships/ctrlProp" Target="../ctrlProps/ctrlProp181.xml"/><Relationship Id="rId32" Type="http://schemas.openxmlformats.org/officeDocument/2006/relationships/ctrlProp" Target="../ctrlProps/ctrlProp189.xml"/><Relationship Id="rId37" Type="http://schemas.openxmlformats.org/officeDocument/2006/relationships/ctrlProp" Target="../ctrlProps/ctrlProp194.xml"/><Relationship Id="rId40" Type="http://schemas.openxmlformats.org/officeDocument/2006/relationships/ctrlProp" Target="../ctrlProps/ctrlProp197.xml"/><Relationship Id="rId45" Type="http://schemas.openxmlformats.org/officeDocument/2006/relationships/ctrlProp" Target="../ctrlProps/ctrlProp202.xml"/><Relationship Id="rId5" Type="http://schemas.openxmlformats.org/officeDocument/2006/relationships/ctrlProp" Target="../ctrlProps/ctrlProp162.xml"/><Relationship Id="rId15" Type="http://schemas.openxmlformats.org/officeDocument/2006/relationships/ctrlProp" Target="../ctrlProps/ctrlProp172.xml"/><Relationship Id="rId23" Type="http://schemas.openxmlformats.org/officeDocument/2006/relationships/ctrlProp" Target="../ctrlProps/ctrlProp180.xml"/><Relationship Id="rId28" Type="http://schemas.openxmlformats.org/officeDocument/2006/relationships/ctrlProp" Target="../ctrlProps/ctrlProp185.xml"/><Relationship Id="rId36" Type="http://schemas.openxmlformats.org/officeDocument/2006/relationships/ctrlProp" Target="../ctrlProps/ctrlProp193.xml"/><Relationship Id="rId10" Type="http://schemas.openxmlformats.org/officeDocument/2006/relationships/ctrlProp" Target="../ctrlProps/ctrlProp167.xml"/><Relationship Id="rId19" Type="http://schemas.openxmlformats.org/officeDocument/2006/relationships/ctrlProp" Target="../ctrlProps/ctrlProp176.xml"/><Relationship Id="rId31" Type="http://schemas.openxmlformats.org/officeDocument/2006/relationships/ctrlProp" Target="../ctrlProps/ctrlProp188.xml"/><Relationship Id="rId44" Type="http://schemas.openxmlformats.org/officeDocument/2006/relationships/ctrlProp" Target="../ctrlProps/ctrlProp201.xml"/><Relationship Id="rId4" Type="http://schemas.openxmlformats.org/officeDocument/2006/relationships/ctrlProp" Target="../ctrlProps/ctrlProp161.xml"/><Relationship Id="rId9" Type="http://schemas.openxmlformats.org/officeDocument/2006/relationships/ctrlProp" Target="../ctrlProps/ctrlProp166.xml"/><Relationship Id="rId14" Type="http://schemas.openxmlformats.org/officeDocument/2006/relationships/ctrlProp" Target="../ctrlProps/ctrlProp171.xml"/><Relationship Id="rId22" Type="http://schemas.openxmlformats.org/officeDocument/2006/relationships/ctrlProp" Target="../ctrlProps/ctrlProp179.xml"/><Relationship Id="rId27" Type="http://schemas.openxmlformats.org/officeDocument/2006/relationships/ctrlProp" Target="../ctrlProps/ctrlProp184.xml"/><Relationship Id="rId30" Type="http://schemas.openxmlformats.org/officeDocument/2006/relationships/ctrlProp" Target="../ctrlProps/ctrlProp187.xml"/><Relationship Id="rId35" Type="http://schemas.openxmlformats.org/officeDocument/2006/relationships/ctrlProp" Target="../ctrlProps/ctrlProp192.xml"/><Relationship Id="rId43" Type="http://schemas.openxmlformats.org/officeDocument/2006/relationships/ctrlProp" Target="../ctrlProps/ctrlProp200.xml"/><Relationship Id="rId8" Type="http://schemas.openxmlformats.org/officeDocument/2006/relationships/ctrlProp" Target="../ctrlProps/ctrlProp165.xml"/><Relationship Id="rId3" Type="http://schemas.openxmlformats.org/officeDocument/2006/relationships/vmlDrawing" Target="../drawings/vmlDrawing5.vml"/><Relationship Id="rId12" Type="http://schemas.openxmlformats.org/officeDocument/2006/relationships/ctrlProp" Target="../ctrlProps/ctrlProp169.xml"/><Relationship Id="rId17" Type="http://schemas.openxmlformats.org/officeDocument/2006/relationships/ctrlProp" Target="../ctrlProps/ctrlProp174.xml"/><Relationship Id="rId25" Type="http://schemas.openxmlformats.org/officeDocument/2006/relationships/ctrlProp" Target="../ctrlProps/ctrlProp182.xml"/><Relationship Id="rId33" Type="http://schemas.openxmlformats.org/officeDocument/2006/relationships/ctrlProp" Target="../ctrlProps/ctrlProp190.xml"/><Relationship Id="rId38" Type="http://schemas.openxmlformats.org/officeDocument/2006/relationships/ctrlProp" Target="../ctrlProps/ctrlProp195.xml"/><Relationship Id="rId46" Type="http://schemas.openxmlformats.org/officeDocument/2006/relationships/ctrlProp" Target="../ctrlProps/ctrlProp203.xml"/><Relationship Id="rId20" Type="http://schemas.openxmlformats.org/officeDocument/2006/relationships/ctrlProp" Target="../ctrlProps/ctrlProp177.xml"/><Relationship Id="rId41" Type="http://schemas.openxmlformats.org/officeDocument/2006/relationships/ctrlProp" Target="../ctrlProps/ctrlProp198.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8.bin"/><Relationship Id="rId5" Type="http://schemas.openxmlformats.org/officeDocument/2006/relationships/ctrlProp" Target="../ctrlProps/ctrlProp206.xml"/><Relationship Id="rId4" Type="http://schemas.openxmlformats.org/officeDocument/2006/relationships/ctrlProp" Target="../ctrlProps/ctrlProp20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1"/>
  <sheetViews>
    <sheetView view="pageBreakPreview" topLeftCell="A16" zoomScale="93" zoomScaleNormal="100" zoomScaleSheetLayoutView="93" workbookViewId="0">
      <selection activeCell="I23" sqref="I23"/>
    </sheetView>
  </sheetViews>
  <sheetFormatPr baseColWidth="10" defaultRowHeight="16.5"/>
  <cols>
    <col min="1" max="1" width="12" style="76"/>
    <col min="2" max="2" width="4.6640625" style="76" customWidth="1"/>
    <col min="3" max="3" width="11" style="76" customWidth="1"/>
    <col min="4" max="4" width="10.5" style="76" customWidth="1"/>
    <col min="5" max="5" width="8.5" style="76" customWidth="1"/>
    <col min="6" max="6" width="71.33203125" style="76" customWidth="1"/>
    <col min="7" max="7" width="13.6640625" style="76" customWidth="1"/>
    <col min="8" max="8" width="15.1640625" style="76" customWidth="1"/>
    <col min="9" max="9" width="17" style="76" bestFit="1" customWidth="1"/>
    <col min="10" max="10" width="31" style="76" customWidth="1"/>
    <col min="11" max="11" width="18.1640625" style="181" bestFit="1" customWidth="1"/>
    <col min="12" max="16384" width="12" style="76"/>
  </cols>
  <sheetData>
    <row r="1" spans="2:11">
      <c r="B1" s="571" t="s">
        <v>35</v>
      </c>
      <c r="C1" s="571"/>
      <c r="D1" s="571"/>
      <c r="E1" s="571"/>
      <c r="F1" s="571"/>
      <c r="G1" s="571"/>
      <c r="H1" s="571"/>
      <c r="I1" s="571"/>
      <c r="J1" s="571"/>
      <c r="K1" s="130"/>
    </row>
    <row r="2" spans="2:11" ht="16.5" customHeight="1">
      <c r="B2" s="571" t="s">
        <v>36</v>
      </c>
      <c r="C2" s="571"/>
      <c r="D2" s="571"/>
      <c r="E2" s="571"/>
      <c r="F2" s="571"/>
      <c r="G2" s="571"/>
      <c r="H2" s="571"/>
      <c r="I2" s="571"/>
      <c r="J2" s="571"/>
      <c r="K2" s="131"/>
    </row>
    <row r="3" spans="2:11">
      <c r="B3" s="571" t="s">
        <v>37</v>
      </c>
      <c r="C3" s="571"/>
      <c r="D3" s="571"/>
      <c r="E3" s="571"/>
      <c r="F3" s="571"/>
      <c r="G3" s="571"/>
      <c r="H3" s="571"/>
      <c r="I3" s="571"/>
      <c r="J3" s="571"/>
      <c r="K3" s="130"/>
    </row>
    <row r="4" spans="2:11">
      <c r="B4" s="571" t="s">
        <v>38</v>
      </c>
      <c r="C4" s="571"/>
      <c r="D4" s="571"/>
      <c r="E4" s="571"/>
      <c r="F4" s="571"/>
      <c r="G4" s="571"/>
      <c r="H4" s="571"/>
      <c r="I4" s="571"/>
      <c r="J4" s="571"/>
      <c r="K4" s="130"/>
    </row>
    <row r="5" spans="2:11">
      <c r="B5" s="571" t="s">
        <v>39</v>
      </c>
      <c r="C5" s="571"/>
      <c r="D5" s="571"/>
      <c r="E5" s="571"/>
      <c r="F5" s="571"/>
      <c r="G5" s="571"/>
      <c r="H5" s="571"/>
      <c r="I5" s="571"/>
      <c r="J5" s="571"/>
      <c r="K5" s="130"/>
    </row>
    <row r="6" spans="2:11" ht="32.25" customHeight="1">
      <c r="B6" s="571" t="s">
        <v>40</v>
      </c>
      <c r="C6" s="571"/>
      <c r="D6" s="571"/>
      <c r="E6" s="571"/>
      <c r="F6" s="571"/>
      <c r="G6" s="571"/>
      <c r="H6" s="571"/>
      <c r="I6" s="571"/>
      <c r="J6" s="571"/>
      <c r="K6" s="132"/>
    </row>
    <row r="7" spans="2:11">
      <c r="B7" s="133" t="s">
        <v>33</v>
      </c>
      <c r="C7" s="77"/>
      <c r="D7" s="77"/>
      <c r="E7" s="77"/>
      <c r="F7" s="77"/>
      <c r="G7" s="77"/>
      <c r="H7" s="77"/>
      <c r="I7" s="77"/>
      <c r="J7" s="77"/>
      <c r="K7" s="134"/>
    </row>
    <row r="8" spans="2:11">
      <c r="B8" s="135"/>
      <c r="C8" s="136"/>
      <c r="D8" s="136"/>
      <c r="E8" s="136"/>
      <c r="F8" s="136"/>
      <c r="G8" s="136"/>
      <c r="H8" s="136"/>
      <c r="I8" s="136"/>
      <c r="J8" s="136"/>
      <c r="K8" s="134"/>
    </row>
    <row r="9" spans="2:11">
      <c r="B9" s="135"/>
      <c r="C9" s="136"/>
      <c r="D9" s="136"/>
      <c r="E9" s="136"/>
      <c r="F9" s="78"/>
      <c r="G9" s="78"/>
      <c r="H9" s="78"/>
      <c r="I9" s="137"/>
      <c r="J9" s="138"/>
      <c r="K9" s="134"/>
    </row>
    <row r="10" spans="2:11">
      <c r="B10" s="573"/>
      <c r="C10" s="573"/>
      <c r="D10" s="573"/>
      <c r="E10" s="573"/>
      <c r="F10" s="573"/>
      <c r="G10" s="573"/>
      <c r="H10" s="573"/>
      <c r="I10" s="573"/>
      <c r="J10" s="573"/>
      <c r="K10" s="139"/>
    </row>
    <row r="11" spans="2:11" ht="17.25" thickBot="1">
      <c r="B11" s="574" t="s">
        <v>179</v>
      </c>
      <c r="C11" s="574"/>
      <c r="D11" s="574"/>
      <c r="E11" s="574"/>
      <c r="F11" s="574"/>
      <c r="G11" s="574"/>
      <c r="H11" s="574"/>
      <c r="I11" s="574"/>
      <c r="J11" s="574"/>
      <c r="K11" s="140"/>
    </row>
    <row r="12" spans="2:11" ht="23.25" customHeight="1">
      <c r="B12" s="575" t="s">
        <v>41</v>
      </c>
      <c r="C12" s="577" t="s">
        <v>42</v>
      </c>
      <c r="D12" s="587" t="s">
        <v>43</v>
      </c>
      <c r="E12" s="588"/>
      <c r="F12" s="579" t="s">
        <v>44</v>
      </c>
      <c r="G12" s="581" t="s">
        <v>1</v>
      </c>
      <c r="H12" s="583" t="s">
        <v>2</v>
      </c>
      <c r="I12" s="581" t="s">
        <v>45</v>
      </c>
      <c r="J12" s="585" t="s">
        <v>46</v>
      </c>
      <c r="K12" s="140"/>
    </row>
    <row r="13" spans="2:11" ht="23.25" customHeight="1" thickBot="1">
      <c r="B13" s="576"/>
      <c r="C13" s="578"/>
      <c r="D13" s="79" t="s">
        <v>47</v>
      </c>
      <c r="E13" s="80" t="s">
        <v>48</v>
      </c>
      <c r="F13" s="580"/>
      <c r="G13" s="582"/>
      <c r="H13" s="584"/>
      <c r="I13" s="582"/>
      <c r="J13" s="586"/>
      <c r="K13" s="141"/>
    </row>
    <row r="14" spans="2:11" ht="26.25" customHeight="1" thickBot="1">
      <c r="B14" s="565" t="s">
        <v>49</v>
      </c>
      <c r="C14" s="566"/>
      <c r="D14" s="566"/>
      <c r="E14" s="566"/>
      <c r="F14" s="566"/>
      <c r="G14" s="566"/>
      <c r="H14" s="566"/>
      <c r="I14" s="566"/>
      <c r="J14" s="142">
        <f>SUM(J15:J20)</f>
        <v>167189830</v>
      </c>
      <c r="K14" s="143"/>
    </row>
    <row r="15" spans="2:11" ht="24.75" customHeight="1">
      <c r="B15" s="81">
        <v>1</v>
      </c>
      <c r="C15" s="83" t="s">
        <v>50</v>
      </c>
      <c r="D15" s="144" t="s">
        <v>51</v>
      </c>
      <c r="E15" s="83"/>
      <c r="F15" s="83" t="s">
        <v>52</v>
      </c>
      <c r="G15" s="82" t="s">
        <v>53</v>
      </c>
      <c r="H15" s="84">
        <v>140</v>
      </c>
      <c r="I15" s="145">
        <v>120456</v>
      </c>
      <c r="J15" s="84">
        <f t="shared" ref="J15:J47" si="0">ROUND(I15*H15,0)</f>
        <v>16863840</v>
      </c>
      <c r="K15" s="143"/>
    </row>
    <row r="16" spans="2:11" ht="24.75" customHeight="1">
      <c r="B16" s="85">
        <v>2</v>
      </c>
      <c r="C16" s="119" t="s">
        <v>54</v>
      </c>
      <c r="D16" s="146" t="s">
        <v>55</v>
      </c>
      <c r="E16" s="119"/>
      <c r="F16" s="87" t="s">
        <v>56</v>
      </c>
      <c r="G16" s="86" t="s">
        <v>53</v>
      </c>
      <c r="H16" s="88">
        <v>2760.0000000000005</v>
      </c>
      <c r="I16" s="147">
        <v>6931</v>
      </c>
      <c r="J16" s="88">
        <f t="shared" si="0"/>
        <v>19129560</v>
      </c>
      <c r="K16" s="143"/>
    </row>
    <row r="17" spans="2:11" ht="24.75" customHeight="1">
      <c r="B17" s="85">
        <v>3</v>
      </c>
      <c r="C17" s="119" t="s">
        <v>57</v>
      </c>
      <c r="D17" s="146" t="s">
        <v>55</v>
      </c>
      <c r="E17" s="119"/>
      <c r="F17" s="87" t="s">
        <v>58</v>
      </c>
      <c r="G17" s="86" t="s">
        <v>53</v>
      </c>
      <c r="H17" s="88">
        <v>414.00000000000006</v>
      </c>
      <c r="I17" s="147">
        <v>71675</v>
      </c>
      <c r="J17" s="88">
        <f t="shared" si="0"/>
        <v>29673450</v>
      </c>
      <c r="K17" s="143"/>
    </row>
    <row r="18" spans="2:11" ht="24.75" customHeight="1">
      <c r="B18" s="85">
        <v>4</v>
      </c>
      <c r="C18" s="119" t="s">
        <v>59</v>
      </c>
      <c r="D18" s="146" t="s">
        <v>55</v>
      </c>
      <c r="E18" s="119"/>
      <c r="F18" s="87" t="s">
        <v>60</v>
      </c>
      <c r="G18" s="86" t="s">
        <v>53</v>
      </c>
      <c r="H18" s="88">
        <v>720</v>
      </c>
      <c r="I18" s="147">
        <v>6931</v>
      </c>
      <c r="J18" s="88">
        <f t="shared" si="0"/>
        <v>4990320</v>
      </c>
      <c r="K18" s="143"/>
    </row>
    <row r="19" spans="2:11" ht="24.75" customHeight="1">
      <c r="B19" s="85">
        <v>4</v>
      </c>
      <c r="C19" s="119" t="s">
        <v>61</v>
      </c>
      <c r="D19" s="146" t="s">
        <v>62</v>
      </c>
      <c r="E19" s="119"/>
      <c r="F19" s="87" t="s">
        <v>63</v>
      </c>
      <c r="G19" s="86" t="s">
        <v>53</v>
      </c>
      <c r="H19" s="88">
        <v>2850</v>
      </c>
      <c r="I19" s="147">
        <v>5845</v>
      </c>
      <c r="J19" s="88">
        <f t="shared" si="0"/>
        <v>16658250</v>
      </c>
      <c r="K19" s="143"/>
    </row>
    <row r="20" spans="2:11" ht="24.75" customHeight="1" thickBot="1">
      <c r="B20" s="148">
        <v>5</v>
      </c>
      <c r="C20" s="149" t="s">
        <v>64</v>
      </c>
      <c r="D20" s="150" t="s">
        <v>65</v>
      </c>
      <c r="E20" s="149"/>
      <c r="F20" s="90" t="s">
        <v>66</v>
      </c>
      <c r="G20" s="89" t="s">
        <v>67</v>
      </c>
      <c r="H20" s="91">
        <v>5110</v>
      </c>
      <c r="I20" s="151">
        <v>15631</v>
      </c>
      <c r="J20" s="91">
        <f t="shared" si="0"/>
        <v>79874410</v>
      </c>
      <c r="K20" s="143"/>
    </row>
    <row r="21" spans="2:11" ht="24.75" customHeight="1" thickBot="1">
      <c r="B21" s="565" t="s">
        <v>68</v>
      </c>
      <c r="C21" s="566"/>
      <c r="D21" s="566"/>
      <c r="E21" s="566"/>
      <c r="F21" s="566"/>
      <c r="G21" s="566"/>
      <c r="H21" s="566"/>
      <c r="I21" s="566"/>
      <c r="J21" s="142">
        <f>SUM(J22:J23)</f>
        <v>316230326</v>
      </c>
      <c r="K21" s="143"/>
    </row>
    <row r="22" spans="2:11" ht="24.75" customHeight="1">
      <c r="B22" s="82">
        <v>6</v>
      </c>
      <c r="C22" s="92" t="s">
        <v>69</v>
      </c>
      <c r="D22" s="93" t="s">
        <v>70</v>
      </c>
      <c r="E22" s="93" t="s">
        <v>69</v>
      </c>
      <c r="F22" s="94" t="s">
        <v>71</v>
      </c>
      <c r="G22" s="82" t="s">
        <v>53</v>
      </c>
      <c r="H22" s="88">
        <v>1330</v>
      </c>
      <c r="I22" s="145">
        <v>73469</v>
      </c>
      <c r="J22" s="88">
        <f t="shared" si="0"/>
        <v>97713770</v>
      </c>
      <c r="K22" s="143"/>
    </row>
    <row r="23" spans="2:11" ht="24.75" customHeight="1" thickBot="1">
      <c r="B23" s="89">
        <v>7</v>
      </c>
      <c r="C23" s="95" t="s">
        <v>72</v>
      </c>
      <c r="D23" s="96" t="s">
        <v>73</v>
      </c>
      <c r="E23" s="96"/>
      <c r="F23" s="97" t="s">
        <v>74</v>
      </c>
      <c r="G23" s="89" t="s">
        <v>53</v>
      </c>
      <c r="H23" s="91">
        <v>1654</v>
      </c>
      <c r="I23" s="151">
        <v>132114</v>
      </c>
      <c r="J23" s="91">
        <f t="shared" si="0"/>
        <v>218516556</v>
      </c>
      <c r="K23" s="143"/>
    </row>
    <row r="24" spans="2:11" ht="24.75" customHeight="1" thickBot="1">
      <c r="B24" s="565" t="s">
        <v>75</v>
      </c>
      <c r="C24" s="566"/>
      <c r="D24" s="566"/>
      <c r="E24" s="566"/>
      <c r="F24" s="566"/>
      <c r="G24" s="566"/>
      <c r="H24" s="566"/>
      <c r="I24" s="566"/>
      <c r="J24" s="142">
        <f>SUM(J25:J29)</f>
        <v>909032795</v>
      </c>
      <c r="K24" s="143"/>
    </row>
    <row r="25" spans="2:11" ht="24.75" customHeight="1">
      <c r="B25" s="82">
        <v>8</v>
      </c>
      <c r="C25" s="98" t="s">
        <v>76</v>
      </c>
      <c r="D25" s="152" t="s">
        <v>77</v>
      </c>
      <c r="E25" s="153" t="s">
        <v>33</v>
      </c>
      <c r="F25" s="94" t="s">
        <v>78</v>
      </c>
      <c r="G25" s="82" t="s">
        <v>67</v>
      </c>
      <c r="H25" s="84">
        <v>6650</v>
      </c>
      <c r="I25" s="145">
        <v>2251</v>
      </c>
      <c r="J25" s="84">
        <f t="shared" si="0"/>
        <v>14969150</v>
      </c>
      <c r="K25" s="143"/>
    </row>
    <row r="26" spans="2:11" ht="42" customHeight="1">
      <c r="B26" s="86">
        <v>9</v>
      </c>
      <c r="C26" s="99" t="s">
        <v>79</v>
      </c>
      <c r="D26" s="154" t="s">
        <v>80</v>
      </c>
      <c r="E26" s="155" t="s">
        <v>79</v>
      </c>
      <c r="F26" s="100" t="s">
        <v>81</v>
      </c>
      <c r="G26" s="101" t="s">
        <v>82</v>
      </c>
      <c r="H26" s="88">
        <v>120</v>
      </c>
      <c r="I26" s="147">
        <v>655219</v>
      </c>
      <c r="J26" s="88">
        <f t="shared" si="0"/>
        <v>78626280</v>
      </c>
      <c r="K26" s="156"/>
    </row>
    <row r="27" spans="2:11" ht="33.75" customHeight="1">
      <c r="B27" s="86">
        <v>9</v>
      </c>
      <c r="C27" s="99" t="s">
        <v>83</v>
      </c>
      <c r="D27" s="154" t="s">
        <v>80</v>
      </c>
      <c r="E27" s="155" t="s">
        <v>83</v>
      </c>
      <c r="F27" s="102" t="s">
        <v>84</v>
      </c>
      <c r="G27" s="86" t="s">
        <v>82</v>
      </c>
      <c r="H27" s="88">
        <v>1197</v>
      </c>
      <c r="I27" s="147">
        <v>655219</v>
      </c>
      <c r="J27" s="88">
        <f t="shared" si="0"/>
        <v>784297143</v>
      </c>
      <c r="K27" s="143"/>
    </row>
    <row r="28" spans="2:11" ht="24.75" customHeight="1">
      <c r="B28" s="86">
        <v>10</v>
      </c>
      <c r="C28" s="99" t="s">
        <v>85</v>
      </c>
      <c r="D28" s="154" t="s">
        <v>80</v>
      </c>
      <c r="E28" s="155" t="s">
        <v>85</v>
      </c>
      <c r="F28" s="103" t="s">
        <v>86</v>
      </c>
      <c r="G28" s="86" t="s">
        <v>82</v>
      </c>
      <c r="H28" s="88">
        <v>665</v>
      </c>
      <c r="I28" s="147">
        <v>35382</v>
      </c>
      <c r="J28" s="88">
        <f t="shared" si="0"/>
        <v>23529030</v>
      </c>
      <c r="K28" s="143"/>
    </row>
    <row r="29" spans="2:11" ht="46.5" customHeight="1" thickBot="1">
      <c r="B29" s="104">
        <v>3</v>
      </c>
      <c r="C29" s="99" t="s">
        <v>87</v>
      </c>
      <c r="D29" s="157" t="s">
        <v>87</v>
      </c>
      <c r="E29" s="155" t="str">
        <f>IF(D29="-",C29,"")</f>
        <v/>
      </c>
      <c r="F29" s="105" t="s">
        <v>88</v>
      </c>
      <c r="G29" s="86" t="s">
        <v>82</v>
      </c>
      <c r="H29" s="88">
        <v>108</v>
      </c>
      <c r="I29" s="147">
        <v>70474</v>
      </c>
      <c r="J29" s="88">
        <f t="shared" si="0"/>
        <v>7611192</v>
      </c>
      <c r="K29" s="143"/>
    </row>
    <row r="30" spans="2:11" ht="24.75" customHeight="1" thickBot="1">
      <c r="B30" s="565" t="s">
        <v>89</v>
      </c>
      <c r="C30" s="566"/>
      <c r="D30" s="566"/>
      <c r="E30" s="566"/>
      <c r="F30" s="566"/>
      <c r="G30" s="566"/>
      <c r="H30" s="566"/>
      <c r="I30" s="566"/>
      <c r="J30" s="142">
        <f>SUM(J31:J47)</f>
        <v>4201691104</v>
      </c>
      <c r="K30" s="143"/>
    </row>
    <row r="31" spans="2:11" ht="24.75" customHeight="1">
      <c r="B31" s="106">
        <v>11</v>
      </c>
      <c r="C31" s="153" t="s">
        <v>90</v>
      </c>
      <c r="D31" s="158" t="s">
        <v>91</v>
      </c>
      <c r="E31" s="153" t="s">
        <v>33</v>
      </c>
      <c r="F31" s="107" t="s">
        <v>92</v>
      </c>
      <c r="G31" s="82" t="s">
        <v>82</v>
      </c>
      <c r="H31" s="84">
        <v>770</v>
      </c>
      <c r="I31" s="159">
        <v>14649</v>
      </c>
      <c r="J31" s="84">
        <f t="shared" si="0"/>
        <v>11279730</v>
      </c>
      <c r="K31" s="143"/>
    </row>
    <row r="32" spans="2:11" ht="24.75" customHeight="1">
      <c r="B32" s="108">
        <v>12</v>
      </c>
      <c r="C32" s="155" t="s">
        <v>93</v>
      </c>
      <c r="D32" s="154" t="s">
        <v>91</v>
      </c>
      <c r="E32" s="155" t="s">
        <v>33</v>
      </c>
      <c r="F32" s="87" t="s">
        <v>94</v>
      </c>
      <c r="G32" s="86" t="s">
        <v>82</v>
      </c>
      <c r="H32" s="88">
        <v>231</v>
      </c>
      <c r="I32" s="160">
        <v>93166</v>
      </c>
      <c r="J32" s="88">
        <f t="shared" si="0"/>
        <v>21521346</v>
      </c>
      <c r="K32" s="143"/>
    </row>
    <row r="33" spans="1:11" ht="24.75" customHeight="1">
      <c r="B33" s="108">
        <v>12</v>
      </c>
      <c r="C33" s="155" t="s">
        <v>95</v>
      </c>
      <c r="D33" s="154" t="s">
        <v>91</v>
      </c>
      <c r="E33" s="155" t="s">
        <v>33</v>
      </c>
      <c r="F33" s="87" t="s">
        <v>96</v>
      </c>
      <c r="G33" s="86" t="s">
        <v>82</v>
      </c>
      <c r="H33" s="88">
        <v>231</v>
      </c>
      <c r="I33" s="160">
        <v>14858</v>
      </c>
      <c r="J33" s="88">
        <f t="shared" si="0"/>
        <v>3432198</v>
      </c>
      <c r="K33" s="143">
        <v>240</v>
      </c>
    </row>
    <row r="34" spans="1:11" ht="24.75" customHeight="1">
      <c r="B34" s="108">
        <v>13</v>
      </c>
      <c r="C34" s="155" t="s">
        <v>97</v>
      </c>
      <c r="D34" s="154" t="s">
        <v>98</v>
      </c>
      <c r="E34" s="155" t="s">
        <v>33</v>
      </c>
      <c r="F34" s="87" t="s">
        <v>99</v>
      </c>
      <c r="G34" s="86" t="s">
        <v>82</v>
      </c>
      <c r="H34" s="88">
        <v>2892</v>
      </c>
      <c r="I34" s="160">
        <v>68453</v>
      </c>
      <c r="J34" s="88">
        <f t="shared" si="0"/>
        <v>197966076</v>
      </c>
      <c r="K34" s="143">
        <v>240</v>
      </c>
    </row>
    <row r="35" spans="1:11" ht="49.5" customHeight="1">
      <c r="A35" s="161"/>
      <c r="B35" s="108">
        <v>14</v>
      </c>
      <c r="C35" s="155" t="s">
        <v>100</v>
      </c>
      <c r="D35" s="162" t="s">
        <v>80</v>
      </c>
      <c r="E35" s="155" t="str">
        <f>IF(D35="-",C35,"")</f>
        <v>621.1P</v>
      </c>
      <c r="F35" s="109" t="s">
        <v>101</v>
      </c>
      <c r="G35" s="86" t="s">
        <v>102</v>
      </c>
      <c r="H35" s="88">
        <v>1038</v>
      </c>
      <c r="I35" s="110">
        <v>2463303</v>
      </c>
      <c r="J35" s="88">
        <f t="shared" si="0"/>
        <v>2556908514</v>
      </c>
      <c r="K35" s="143"/>
    </row>
    <row r="36" spans="1:11" ht="24.75" customHeight="1">
      <c r="B36" s="108">
        <v>15</v>
      </c>
      <c r="C36" s="163" t="s">
        <v>103</v>
      </c>
      <c r="D36" s="164" t="s">
        <v>80</v>
      </c>
      <c r="E36" s="155" t="str">
        <f>IF(D36="-",C36,"")</f>
        <v>623.1P</v>
      </c>
      <c r="F36" s="87" t="s">
        <v>104</v>
      </c>
      <c r="G36" s="110" t="s">
        <v>102</v>
      </c>
      <c r="H36" s="88">
        <v>825</v>
      </c>
      <c r="I36" s="110">
        <v>472334</v>
      </c>
      <c r="J36" s="88">
        <f t="shared" si="0"/>
        <v>389675550</v>
      </c>
      <c r="K36" s="143"/>
    </row>
    <row r="37" spans="1:11" ht="24.75" customHeight="1">
      <c r="B37" s="108">
        <v>13</v>
      </c>
      <c r="C37" s="155">
        <v>630.4</v>
      </c>
      <c r="D37" s="154" t="s">
        <v>105</v>
      </c>
      <c r="E37" s="155" t="s">
        <v>33</v>
      </c>
      <c r="F37" s="111" t="s">
        <v>106</v>
      </c>
      <c r="G37" s="86" t="s">
        <v>82</v>
      </c>
      <c r="H37" s="112">
        <v>140</v>
      </c>
      <c r="I37" s="160">
        <v>548648</v>
      </c>
      <c r="J37" s="88">
        <f t="shared" si="0"/>
        <v>76810720</v>
      </c>
      <c r="K37" s="143">
        <v>240</v>
      </c>
    </row>
    <row r="38" spans="1:11" ht="24.75" customHeight="1">
      <c r="B38" s="108">
        <v>14</v>
      </c>
      <c r="C38" s="155">
        <v>630.5</v>
      </c>
      <c r="D38" s="154" t="s">
        <v>105</v>
      </c>
      <c r="E38" s="155" t="s">
        <v>33</v>
      </c>
      <c r="F38" s="111" t="s">
        <v>107</v>
      </c>
      <c r="G38" s="86" t="s">
        <v>82</v>
      </c>
      <c r="H38" s="112">
        <v>20</v>
      </c>
      <c r="I38" s="160">
        <v>478775</v>
      </c>
      <c r="J38" s="88">
        <f t="shared" si="0"/>
        <v>9575500</v>
      </c>
      <c r="K38" s="143"/>
    </row>
    <row r="39" spans="1:11" ht="24.75" customHeight="1">
      <c r="B39" s="108">
        <v>14</v>
      </c>
      <c r="C39" s="155" t="s">
        <v>108</v>
      </c>
      <c r="D39" s="154" t="s">
        <v>105</v>
      </c>
      <c r="E39" s="155" t="s">
        <v>33</v>
      </c>
      <c r="F39" s="111" t="s">
        <v>109</v>
      </c>
      <c r="G39" s="86" t="s">
        <v>82</v>
      </c>
      <c r="H39" s="112">
        <v>30</v>
      </c>
      <c r="I39" s="160">
        <v>397110</v>
      </c>
      <c r="J39" s="88">
        <f t="shared" si="0"/>
        <v>11913300</v>
      </c>
      <c r="K39" s="165"/>
    </row>
    <row r="40" spans="1:11" ht="24.75" customHeight="1">
      <c r="B40" s="108">
        <v>15</v>
      </c>
      <c r="C40" s="155">
        <v>630.70000000000005</v>
      </c>
      <c r="D40" s="154" t="s">
        <v>110</v>
      </c>
      <c r="E40" s="155" t="s">
        <v>33</v>
      </c>
      <c r="F40" s="111" t="s">
        <v>111</v>
      </c>
      <c r="G40" s="86" t="s">
        <v>82</v>
      </c>
      <c r="H40" s="112">
        <v>40</v>
      </c>
      <c r="I40" s="160">
        <v>420603</v>
      </c>
      <c r="J40" s="88">
        <f t="shared" si="0"/>
        <v>16824120</v>
      </c>
      <c r="K40" s="143"/>
    </row>
    <row r="41" spans="1:11" ht="25.5" customHeight="1">
      <c r="B41" s="108">
        <v>15</v>
      </c>
      <c r="C41" s="155" t="s">
        <v>112</v>
      </c>
      <c r="D41" s="154" t="s">
        <v>110</v>
      </c>
      <c r="E41" s="155" t="s">
        <v>33</v>
      </c>
      <c r="F41" s="111" t="s">
        <v>113</v>
      </c>
      <c r="G41" s="113" t="s">
        <v>114</v>
      </c>
      <c r="H41" s="112">
        <v>140000</v>
      </c>
      <c r="I41" s="160">
        <v>5008</v>
      </c>
      <c r="J41" s="88">
        <f t="shared" si="0"/>
        <v>701120000</v>
      </c>
      <c r="K41" s="143"/>
    </row>
    <row r="42" spans="1:11" ht="30" customHeight="1">
      <c r="B42" s="108">
        <v>16</v>
      </c>
      <c r="C42" s="155" t="s">
        <v>115</v>
      </c>
      <c r="D42" s="157" t="s">
        <v>116</v>
      </c>
      <c r="E42" s="166" t="s">
        <v>33</v>
      </c>
      <c r="F42" s="111" t="s">
        <v>117</v>
      </c>
      <c r="G42" s="113" t="s">
        <v>102</v>
      </c>
      <c r="H42" s="112">
        <v>100</v>
      </c>
      <c r="I42" s="160">
        <v>529328</v>
      </c>
      <c r="J42" s="88">
        <f t="shared" si="0"/>
        <v>52932800</v>
      </c>
      <c r="K42" s="167"/>
    </row>
    <row r="43" spans="1:11" ht="24.75" customHeight="1">
      <c r="B43" s="108">
        <v>16</v>
      </c>
      <c r="C43" s="155" t="s">
        <v>118</v>
      </c>
      <c r="D43" s="162" t="s">
        <v>80</v>
      </c>
      <c r="E43" s="155" t="s">
        <v>118</v>
      </c>
      <c r="F43" s="87" t="s">
        <v>119</v>
      </c>
      <c r="G43" s="86" t="s">
        <v>82</v>
      </c>
      <c r="H43" s="88">
        <v>150</v>
      </c>
      <c r="I43" s="160">
        <v>627012</v>
      </c>
      <c r="J43" s="88">
        <f t="shared" si="0"/>
        <v>94051800</v>
      </c>
      <c r="K43" s="167"/>
    </row>
    <row r="44" spans="1:11" ht="24.75" customHeight="1">
      <c r="A44" s="161"/>
      <c r="B44" s="108">
        <v>17</v>
      </c>
      <c r="C44" s="155" t="s">
        <v>120</v>
      </c>
      <c r="D44" s="154" t="s">
        <v>121</v>
      </c>
      <c r="E44" s="155"/>
      <c r="F44" s="111" t="s">
        <v>122</v>
      </c>
      <c r="G44" s="86" t="s">
        <v>67</v>
      </c>
      <c r="H44" s="112">
        <v>2000</v>
      </c>
      <c r="I44" s="160">
        <v>8314</v>
      </c>
      <c r="J44" s="88">
        <f t="shared" si="0"/>
        <v>16628000</v>
      </c>
      <c r="K44" s="167"/>
    </row>
    <row r="45" spans="1:11" ht="24.75" customHeight="1">
      <c r="B45" s="108">
        <v>17</v>
      </c>
      <c r="C45" s="155" t="s">
        <v>123</v>
      </c>
      <c r="D45" s="154" t="s">
        <v>121</v>
      </c>
      <c r="E45" s="155"/>
      <c r="F45" s="111" t="s">
        <v>124</v>
      </c>
      <c r="G45" s="86" t="s">
        <v>82</v>
      </c>
      <c r="H45" s="112">
        <v>30</v>
      </c>
      <c r="I45" s="160">
        <v>130789</v>
      </c>
      <c r="J45" s="88">
        <f t="shared" si="0"/>
        <v>3923670</v>
      </c>
      <c r="K45" s="167"/>
    </row>
    <row r="46" spans="1:11" ht="24.75" customHeight="1">
      <c r="B46" s="108"/>
      <c r="C46" s="163" t="s">
        <v>125</v>
      </c>
      <c r="D46" s="168" t="str">
        <f>LEFT(C46,3)&amp;"-13"</f>
        <v>674-13</v>
      </c>
      <c r="E46" s="163" t="str">
        <f>IF(D46="-",C46,"")</f>
        <v/>
      </c>
      <c r="F46" s="114" t="s">
        <v>126</v>
      </c>
      <c r="G46" s="110" t="s">
        <v>102</v>
      </c>
      <c r="H46" s="88">
        <v>120</v>
      </c>
      <c r="I46" s="110">
        <v>171799</v>
      </c>
      <c r="J46" s="88">
        <f t="shared" si="0"/>
        <v>20615880</v>
      </c>
      <c r="K46" s="167"/>
    </row>
    <row r="47" spans="1:11" ht="33.75" customHeight="1" thickBot="1">
      <c r="B47" s="108">
        <v>18</v>
      </c>
      <c r="C47" s="155" t="s">
        <v>127</v>
      </c>
      <c r="D47" s="154" t="s">
        <v>128</v>
      </c>
      <c r="E47" s="155"/>
      <c r="F47" s="111" t="s">
        <v>129</v>
      </c>
      <c r="G47" s="86" t="s">
        <v>82</v>
      </c>
      <c r="H47" s="112">
        <v>100</v>
      </c>
      <c r="I47" s="160">
        <v>165119</v>
      </c>
      <c r="J47" s="88">
        <f t="shared" si="0"/>
        <v>16511900</v>
      </c>
      <c r="K47" s="143"/>
    </row>
    <row r="48" spans="1:11" ht="24.75" customHeight="1" thickBot="1">
      <c r="B48" s="567" t="s">
        <v>130</v>
      </c>
      <c r="C48" s="568"/>
      <c r="D48" s="568"/>
      <c r="E48" s="568"/>
      <c r="F48" s="568"/>
      <c r="G48" s="568"/>
      <c r="H48" s="568"/>
      <c r="I48" s="568"/>
      <c r="J48" s="169">
        <f>SUM(J49:J54)</f>
        <v>30963790</v>
      </c>
      <c r="K48" s="143"/>
    </row>
    <row r="49" spans="2:11" ht="24.75" customHeight="1">
      <c r="B49" s="115">
        <v>19</v>
      </c>
      <c r="C49" s="116" t="s">
        <v>131</v>
      </c>
      <c r="D49" s="570" t="s">
        <v>132</v>
      </c>
      <c r="E49" s="570"/>
      <c r="F49" s="117" t="s">
        <v>133</v>
      </c>
      <c r="G49" s="116" t="s">
        <v>102</v>
      </c>
      <c r="H49" s="118">
        <v>2800</v>
      </c>
      <c r="I49" s="118">
        <v>1809</v>
      </c>
      <c r="J49" s="170">
        <f t="shared" ref="J49:J57" si="1">ROUND(I49*H49,0)</f>
        <v>5065200</v>
      </c>
      <c r="K49" s="167"/>
    </row>
    <row r="50" spans="2:11" ht="24.75" customHeight="1">
      <c r="B50" s="85">
        <v>20</v>
      </c>
      <c r="C50" s="86" t="s">
        <v>134</v>
      </c>
      <c r="D50" s="572" t="s">
        <v>132</v>
      </c>
      <c r="E50" s="572"/>
      <c r="F50" s="119" t="s">
        <v>135</v>
      </c>
      <c r="G50" s="86" t="s">
        <v>67</v>
      </c>
      <c r="H50" s="120">
        <v>80</v>
      </c>
      <c r="I50" s="120">
        <v>14239</v>
      </c>
      <c r="J50" s="171">
        <f t="shared" si="1"/>
        <v>1139120</v>
      </c>
      <c r="K50" s="167"/>
    </row>
    <row r="51" spans="2:11" ht="24.75" customHeight="1">
      <c r="B51" s="85">
        <v>20</v>
      </c>
      <c r="C51" s="86" t="s">
        <v>136</v>
      </c>
      <c r="D51" s="572" t="s">
        <v>132</v>
      </c>
      <c r="E51" s="572"/>
      <c r="F51" s="119" t="s">
        <v>137</v>
      </c>
      <c r="G51" s="86" t="s">
        <v>138</v>
      </c>
      <c r="H51" s="120">
        <v>300</v>
      </c>
      <c r="I51" s="120">
        <v>9593</v>
      </c>
      <c r="J51" s="171">
        <f t="shared" si="1"/>
        <v>2877900</v>
      </c>
      <c r="K51" s="143"/>
    </row>
    <row r="52" spans="2:11" ht="24.75" customHeight="1">
      <c r="B52" s="85">
        <v>21</v>
      </c>
      <c r="C52" s="86" t="s">
        <v>139</v>
      </c>
      <c r="D52" s="572" t="s">
        <v>132</v>
      </c>
      <c r="E52" s="572"/>
      <c r="F52" s="119" t="s">
        <v>140</v>
      </c>
      <c r="G52" s="86" t="s">
        <v>138</v>
      </c>
      <c r="H52" s="120">
        <v>10</v>
      </c>
      <c r="I52" s="120">
        <v>299188</v>
      </c>
      <c r="J52" s="171">
        <f t="shared" si="1"/>
        <v>2991880</v>
      </c>
      <c r="K52" s="172">
        <f>J52*0.07</f>
        <v>209431.6</v>
      </c>
    </row>
    <row r="53" spans="2:11" ht="24.75" customHeight="1">
      <c r="B53" s="85">
        <v>21</v>
      </c>
      <c r="C53" s="86" t="s">
        <v>141</v>
      </c>
      <c r="D53" s="572" t="s">
        <v>132</v>
      </c>
      <c r="E53" s="572"/>
      <c r="F53" s="119" t="s">
        <v>142</v>
      </c>
      <c r="G53" s="86" t="s">
        <v>138</v>
      </c>
      <c r="H53" s="120">
        <v>30</v>
      </c>
      <c r="I53" s="120">
        <v>299188</v>
      </c>
      <c r="J53" s="171">
        <f t="shared" si="1"/>
        <v>8975640</v>
      </c>
      <c r="K53" s="167"/>
    </row>
    <row r="54" spans="2:11" ht="24.75" customHeight="1" thickBot="1">
      <c r="B54" s="121">
        <v>22</v>
      </c>
      <c r="C54" s="122" t="s">
        <v>143</v>
      </c>
      <c r="D54" s="569" t="s">
        <v>132</v>
      </c>
      <c r="E54" s="569"/>
      <c r="F54" s="123" t="s">
        <v>144</v>
      </c>
      <c r="G54" s="122" t="s">
        <v>102</v>
      </c>
      <c r="H54" s="124">
        <v>50</v>
      </c>
      <c r="I54" s="124">
        <v>198281</v>
      </c>
      <c r="J54" s="173">
        <f t="shared" si="1"/>
        <v>9914050</v>
      </c>
      <c r="K54" s="167"/>
    </row>
    <row r="55" spans="2:11" ht="24.75" customHeight="1" thickBot="1">
      <c r="B55" s="565" t="s">
        <v>145</v>
      </c>
      <c r="C55" s="566"/>
      <c r="D55" s="566"/>
      <c r="E55" s="566"/>
      <c r="F55" s="566"/>
      <c r="G55" s="566"/>
      <c r="H55" s="566"/>
      <c r="I55" s="566"/>
      <c r="J55" s="142">
        <f>SUM(J56:J57)</f>
        <v>51083659</v>
      </c>
      <c r="K55" s="167"/>
    </row>
    <row r="56" spans="2:11" ht="48.75" customHeight="1">
      <c r="B56" s="115">
        <v>23</v>
      </c>
      <c r="C56" s="116" t="s">
        <v>146</v>
      </c>
      <c r="D56" s="116" t="s">
        <v>147</v>
      </c>
      <c r="E56" s="116"/>
      <c r="F56" s="117" t="s">
        <v>148</v>
      </c>
      <c r="G56" s="116" t="s">
        <v>149</v>
      </c>
      <c r="H56" s="125">
        <v>38288</v>
      </c>
      <c r="I56" s="174">
        <v>953</v>
      </c>
      <c r="J56" s="170">
        <f t="shared" si="1"/>
        <v>36488464</v>
      </c>
      <c r="K56" s="167"/>
    </row>
    <row r="57" spans="2:11" ht="48.75" customHeight="1" thickBot="1">
      <c r="B57" s="121">
        <v>24</v>
      </c>
      <c r="C57" s="122" t="s">
        <v>150</v>
      </c>
      <c r="D57" s="122" t="s">
        <v>147</v>
      </c>
      <c r="E57" s="122"/>
      <c r="F57" s="123" t="s">
        <v>151</v>
      </c>
      <c r="G57" s="122" t="s">
        <v>149</v>
      </c>
      <c r="H57" s="124">
        <v>15315</v>
      </c>
      <c r="I57" s="175">
        <v>953</v>
      </c>
      <c r="J57" s="173">
        <f t="shared" si="1"/>
        <v>14595195</v>
      </c>
      <c r="K57" s="167"/>
    </row>
    <row r="58" spans="2:11" ht="24.75" customHeight="1">
      <c r="B58" s="544" t="s">
        <v>152</v>
      </c>
      <c r="C58" s="545"/>
      <c r="D58" s="545"/>
      <c r="E58" s="545"/>
      <c r="F58" s="545"/>
      <c r="G58" s="545"/>
      <c r="H58" s="545"/>
      <c r="I58" s="546"/>
      <c r="J58" s="176">
        <f>J55+J48+J30+J24+J14+J21</f>
        <v>5676191504</v>
      </c>
      <c r="K58" s="167"/>
    </row>
    <row r="59" spans="2:11" ht="24.75" customHeight="1">
      <c r="B59" s="547" t="s">
        <v>153</v>
      </c>
      <c r="C59" s="548"/>
      <c r="D59" s="548"/>
      <c r="E59" s="548"/>
      <c r="F59" s="548"/>
      <c r="G59" s="548"/>
      <c r="H59" s="548"/>
      <c r="I59" s="177" t="s">
        <v>154</v>
      </c>
      <c r="J59" s="178">
        <v>147325960.00000003</v>
      </c>
      <c r="K59" s="167"/>
    </row>
    <row r="60" spans="2:11" ht="24.75" customHeight="1">
      <c r="B60" s="547" t="s">
        <v>155</v>
      </c>
      <c r="C60" s="548"/>
      <c r="D60" s="548"/>
      <c r="E60" s="548"/>
      <c r="F60" s="548"/>
      <c r="G60" s="548"/>
      <c r="H60" s="548"/>
      <c r="I60" s="177" t="s">
        <v>154</v>
      </c>
      <c r="J60" s="179">
        <f>ROUND(J58*0.02,0)</f>
        <v>113523830</v>
      </c>
      <c r="K60" s="167"/>
    </row>
    <row r="61" spans="2:11" ht="24.75" customHeight="1">
      <c r="B61" s="549" t="s">
        <v>156</v>
      </c>
      <c r="C61" s="550"/>
      <c r="D61" s="550"/>
      <c r="E61" s="550"/>
      <c r="F61" s="550"/>
      <c r="G61" s="550"/>
      <c r="H61" s="550"/>
      <c r="I61" s="551"/>
      <c r="J61" s="180">
        <f>J59+J58+J60</f>
        <v>5937041294</v>
      </c>
      <c r="K61" s="167"/>
    </row>
    <row r="62" spans="2:11" ht="24.75" customHeight="1">
      <c r="B62" s="547" t="s">
        <v>157</v>
      </c>
      <c r="C62" s="548"/>
      <c r="D62" s="548"/>
      <c r="E62" s="548"/>
      <c r="F62" s="548"/>
      <c r="G62" s="548"/>
      <c r="H62" s="548"/>
      <c r="I62" s="552"/>
      <c r="J62" s="179">
        <f>ROUND((J61*0.19*J71)/(1+J72),0)</f>
        <v>42728706</v>
      </c>
    </row>
    <row r="63" spans="2:11" ht="29.25" customHeight="1">
      <c r="B63" s="126">
        <v>25</v>
      </c>
      <c r="C63" s="127" t="s">
        <v>158</v>
      </c>
      <c r="D63" s="127"/>
      <c r="E63" s="127"/>
      <c r="F63" s="128" t="s">
        <v>159</v>
      </c>
      <c r="G63" s="127" t="s">
        <v>160</v>
      </c>
      <c r="H63" s="182">
        <v>1</v>
      </c>
      <c r="I63" s="182">
        <v>17000000</v>
      </c>
      <c r="J63" s="183">
        <v>17000000</v>
      </c>
      <c r="K63" s="184"/>
    </row>
    <row r="64" spans="2:11" ht="24.75" customHeight="1" thickBot="1">
      <c r="B64" s="553" t="s">
        <v>161</v>
      </c>
      <c r="C64" s="554"/>
      <c r="D64" s="554"/>
      <c r="E64" s="554"/>
      <c r="F64" s="554"/>
      <c r="G64" s="554"/>
      <c r="H64" s="554"/>
      <c r="I64" s="555"/>
      <c r="J64" s="185">
        <f>J63*0.19</f>
        <v>3230000</v>
      </c>
      <c r="K64" s="184"/>
    </row>
    <row r="65" spans="2:11" ht="24.75" customHeight="1" thickBot="1">
      <c r="B65" s="556" t="s">
        <v>162</v>
      </c>
      <c r="C65" s="557"/>
      <c r="D65" s="557"/>
      <c r="E65" s="557"/>
      <c r="F65" s="557"/>
      <c r="G65" s="557"/>
      <c r="H65" s="557"/>
      <c r="I65" s="558"/>
      <c r="J65" s="185">
        <f>J64+J63</f>
        <v>20230000</v>
      </c>
      <c r="K65" s="167"/>
    </row>
    <row r="66" spans="2:11" ht="24.75" customHeight="1" thickBot="1">
      <c r="B66" s="559" t="s">
        <v>163</v>
      </c>
      <c r="C66" s="560"/>
      <c r="D66" s="560"/>
      <c r="E66" s="560"/>
      <c r="F66" s="560"/>
      <c r="G66" s="560"/>
      <c r="H66" s="560"/>
      <c r="I66" s="561"/>
      <c r="J66" s="186">
        <f>J65+J62+J61</f>
        <v>6000000000</v>
      </c>
      <c r="K66" s="184"/>
    </row>
    <row r="67" spans="2:11" ht="37.5" customHeight="1">
      <c r="B67" s="562" t="s">
        <v>164</v>
      </c>
      <c r="C67" s="563"/>
      <c r="D67" s="563"/>
      <c r="E67" s="563"/>
      <c r="F67" s="129" t="s">
        <v>180</v>
      </c>
      <c r="G67" s="129"/>
      <c r="H67" s="129"/>
      <c r="I67" s="129"/>
      <c r="J67" s="187"/>
      <c r="K67" s="184"/>
    </row>
    <row r="68" spans="2:11" ht="65.25" customHeight="1">
      <c r="B68" s="529" t="s">
        <v>165</v>
      </c>
      <c r="C68" s="530"/>
      <c r="D68" s="530"/>
      <c r="E68" s="530"/>
      <c r="F68" s="530"/>
      <c r="G68" s="564" t="s">
        <v>44</v>
      </c>
      <c r="H68" s="564"/>
      <c r="I68" s="564"/>
      <c r="J68" s="188" t="s">
        <v>29</v>
      </c>
      <c r="K68" s="141"/>
    </row>
    <row r="69" spans="2:11" ht="33.75" customHeight="1">
      <c r="B69" s="529" t="s">
        <v>166</v>
      </c>
      <c r="C69" s="530"/>
      <c r="D69" s="530"/>
      <c r="E69" s="530"/>
      <c r="F69" s="530"/>
      <c r="G69" s="543" t="s">
        <v>12</v>
      </c>
      <c r="H69" s="543"/>
      <c r="I69" s="189" t="s">
        <v>167</v>
      </c>
      <c r="J69" s="190">
        <v>0.22</v>
      </c>
    </row>
    <row r="70" spans="2:11" ht="27.75" customHeight="1">
      <c r="B70" s="529" t="s">
        <v>168</v>
      </c>
      <c r="C70" s="530"/>
      <c r="D70" s="530"/>
      <c r="E70" s="530"/>
      <c r="F70" s="530"/>
      <c r="G70" s="537" t="s">
        <v>169</v>
      </c>
      <c r="H70" s="538"/>
      <c r="I70" s="189" t="s">
        <v>170</v>
      </c>
      <c r="J70" s="190">
        <v>0.05</v>
      </c>
    </row>
    <row r="71" spans="2:11" ht="45.75" customHeight="1">
      <c r="B71" s="539" t="s">
        <v>171</v>
      </c>
      <c r="C71" s="540"/>
      <c r="D71" s="540"/>
      <c r="E71" s="540"/>
      <c r="F71" s="540"/>
      <c r="G71" s="541" t="s">
        <v>172</v>
      </c>
      <c r="H71" s="542"/>
      <c r="I71" s="189" t="s">
        <v>173</v>
      </c>
      <c r="J71" s="190">
        <v>0.05</v>
      </c>
      <c r="K71" s="172"/>
    </row>
    <row r="72" spans="2:11" ht="49.5" customHeight="1">
      <c r="B72" s="529" t="s">
        <v>174</v>
      </c>
      <c r="C72" s="530"/>
      <c r="D72" s="530"/>
      <c r="E72" s="530"/>
      <c r="F72" s="530"/>
      <c r="G72" s="543" t="s">
        <v>175</v>
      </c>
      <c r="H72" s="543"/>
      <c r="I72" s="189" t="s">
        <v>176</v>
      </c>
      <c r="J72" s="190">
        <f>SUM(J69:J71)</f>
        <v>0.32</v>
      </c>
      <c r="K72" s="167"/>
    </row>
    <row r="73" spans="2:11" ht="33" customHeight="1">
      <c r="B73" s="529" t="s">
        <v>177</v>
      </c>
      <c r="C73" s="530"/>
      <c r="D73" s="530"/>
      <c r="E73" s="530"/>
      <c r="F73" s="530"/>
      <c r="G73" s="531" t="s">
        <v>181</v>
      </c>
      <c r="H73" s="531"/>
      <c r="I73" s="531"/>
      <c r="J73" s="532"/>
      <c r="K73" s="167"/>
    </row>
    <row r="74" spans="2:11" ht="33" customHeight="1" thickBot="1">
      <c r="B74" s="535" t="s">
        <v>178</v>
      </c>
      <c r="C74" s="536"/>
      <c r="D74" s="536"/>
      <c r="E74" s="536"/>
      <c r="F74" s="536"/>
      <c r="G74" s="533"/>
      <c r="H74" s="533"/>
      <c r="I74" s="533"/>
      <c r="J74" s="534"/>
      <c r="K74" s="167"/>
    </row>
    <row r="75" spans="2:11">
      <c r="K75" s="167"/>
    </row>
    <row r="76" spans="2:11">
      <c r="K76" s="167"/>
    </row>
    <row r="77" spans="2:11">
      <c r="K77" s="167"/>
    </row>
    <row r="78" spans="2:11">
      <c r="K78" s="167"/>
    </row>
    <row r="79" spans="2:11">
      <c r="K79" s="167"/>
    </row>
    <row r="80" spans="2:11">
      <c r="K80" s="191"/>
    </row>
    <row r="81" spans="11:11">
      <c r="K81" s="191"/>
    </row>
  </sheetData>
  <mergeCells count="50">
    <mergeCell ref="B1:J1"/>
    <mergeCell ref="B2:J2"/>
    <mergeCell ref="B3:J3"/>
    <mergeCell ref="B4:J4"/>
    <mergeCell ref="B5:J5"/>
    <mergeCell ref="B6:J6"/>
    <mergeCell ref="D50:E50"/>
    <mergeCell ref="D51:E51"/>
    <mergeCell ref="D52:E52"/>
    <mergeCell ref="D53:E53"/>
    <mergeCell ref="B10:J10"/>
    <mergeCell ref="B11:J11"/>
    <mergeCell ref="B12:B13"/>
    <mergeCell ref="C12:C13"/>
    <mergeCell ref="F12:F13"/>
    <mergeCell ref="G12:G13"/>
    <mergeCell ref="H12:H13"/>
    <mergeCell ref="I12:I13"/>
    <mergeCell ref="J12:J13"/>
    <mergeCell ref="D12:E12"/>
    <mergeCell ref="B55:I55"/>
    <mergeCell ref="B14:I14"/>
    <mergeCell ref="B21:I21"/>
    <mergeCell ref="B24:I24"/>
    <mergeCell ref="B30:I30"/>
    <mergeCell ref="B48:I48"/>
    <mergeCell ref="D54:E54"/>
    <mergeCell ref="D49:E49"/>
    <mergeCell ref="B69:F69"/>
    <mergeCell ref="G69:H69"/>
    <mergeCell ref="B58:I58"/>
    <mergeCell ref="B59:H59"/>
    <mergeCell ref="B60:H60"/>
    <mergeCell ref="B61:I61"/>
    <mergeCell ref="B62:I62"/>
    <mergeCell ref="B64:I64"/>
    <mergeCell ref="B65:I65"/>
    <mergeCell ref="B66:I66"/>
    <mergeCell ref="B67:E67"/>
    <mergeCell ref="B68:F68"/>
    <mergeCell ref="G68:I68"/>
    <mergeCell ref="B73:F73"/>
    <mergeCell ref="G73:J74"/>
    <mergeCell ref="B74:F74"/>
    <mergeCell ref="B70:F70"/>
    <mergeCell ref="G70:H70"/>
    <mergeCell ref="B71:F71"/>
    <mergeCell ref="G71:H71"/>
    <mergeCell ref="B72:F72"/>
    <mergeCell ref="G72:H72"/>
  </mergeCells>
  <pageMargins left="0.7" right="0.7" top="0.75" bottom="0.75" header="0.3" footer="0.3"/>
  <pageSetup scale="52" orientation="portrait" r:id="rId1"/>
  <rowBreaks count="1" manualBreakCount="1">
    <brk id="48" max="10" man="1"/>
  </rowBreaks>
  <colBreaks count="1" manualBreakCount="1">
    <brk id="1" max="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tabColor theme="0" tint="-0.34998626667073579"/>
  </sheetPr>
  <dimension ref="A1:I74"/>
  <sheetViews>
    <sheetView view="pageBreakPreview" zoomScaleNormal="100" zoomScaleSheetLayoutView="100" workbookViewId="0">
      <selection activeCell="E18" sqref="E18"/>
    </sheetView>
  </sheetViews>
  <sheetFormatPr baseColWidth="10" defaultRowHeight="18" customHeight="1"/>
  <cols>
    <col min="1" max="1" width="76.5" style="2" customWidth="1"/>
    <col min="2" max="2" width="12" style="4"/>
    <col min="3" max="3" width="18.6640625" style="6" bestFit="1" customWidth="1"/>
    <col min="4" max="6" width="12" style="2"/>
    <col min="7" max="7" width="16.1640625" style="67" customWidth="1"/>
    <col min="8" max="16384" width="12" style="2"/>
  </cols>
  <sheetData>
    <row r="1" spans="1:9" ht="18" customHeight="1" thickBot="1">
      <c r="A1" s="52" t="s">
        <v>384</v>
      </c>
      <c r="B1" s="589" t="s">
        <v>383</v>
      </c>
      <c r="C1" s="590"/>
    </row>
    <row r="2" spans="1:9" s="1" customFormat="1" ht="18" customHeight="1">
      <c r="A2" s="60" t="s">
        <v>20</v>
      </c>
      <c r="B2" s="61" t="s">
        <v>1</v>
      </c>
      <c r="C2" s="62" t="s">
        <v>21</v>
      </c>
      <c r="G2" s="68"/>
    </row>
    <row r="3" spans="1:9" s="1" customFormat="1" ht="18" customHeight="1">
      <c r="A3" s="5" t="s">
        <v>182</v>
      </c>
      <c r="B3" s="468"/>
      <c r="C3" s="469"/>
      <c r="G3" s="68"/>
    </row>
    <row r="4" spans="1:9" s="1" customFormat="1" ht="18" customHeight="1">
      <c r="A4" s="5" t="s">
        <v>261</v>
      </c>
      <c r="B4" s="42"/>
      <c r="C4" s="43"/>
      <c r="G4" s="68"/>
    </row>
    <row r="5" spans="1:9" s="1" customFormat="1" ht="18" customHeight="1">
      <c r="A5" s="5" t="s">
        <v>262</v>
      </c>
      <c r="B5" s="42"/>
      <c r="C5" s="323"/>
      <c r="G5" s="68"/>
    </row>
    <row r="6" spans="1:9" s="1" customFormat="1" ht="18" customHeight="1">
      <c r="A6" s="5" t="s">
        <v>263</v>
      </c>
      <c r="B6" s="42"/>
      <c r="C6" s="43"/>
      <c r="G6" s="68"/>
    </row>
    <row r="7" spans="1:9" s="1" customFormat="1" ht="18" customHeight="1">
      <c r="A7" s="5" t="s">
        <v>264</v>
      </c>
      <c r="B7" s="42" t="s">
        <v>356</v>
      </c>
      <c r="C7" s="43">
        <v>166600</v>
      </c>
      <c r="G7" s="68"/>
      <c r="H7" s="69"/>
    </row>
    <row r="8" spans="1:9" s="1" customFormat="1" ht="18" customHeight="1">
      <c r="A8" s="5" t="s">
        <v>265</v>
      </c>
      <c r="B8" s="42" t="s">
        <v>356</v>
      </c>
      <c r="C8" s="43">
        <v>38675</v>
      </c>
      <c r="G8" s="68"/>
      <c r="H8" s="66"/>
      <c r="I8" s="66"/>
    </row>
    <row r="9" spans="1:9" s="1" customFormat="1" ht="18" customHeight="1">
      <c r="A9" s="7" t="s">
        <v>266</v>
      </c>
      <c r="B9" s="42" t="s">
        <v>356</v>
      </c>
      <c r="C9" s="325">
        <v>29767.5</v>
      </c>
      <c r="G9" s="68"/>
    </row>
    <row r="10" spans="1:9" s="1" customFormat="1" ht="18" customHeight="1">
      <c r="A10" s="5" t="s">
        <v>267</v>
      </c>
      <c r="B10" s="42" t="s">
        <v>356</v>
      </c>
      <c r="C10" s="326">
        <v>115500</v>
      </c>
      <c r="G10" s="68"/>
    </row>
    <row r="11" spans="1:9" s="1" customFormat="1" ht="18" customHeight="1">
      <c r="A11" s="5" t="s">
        <v>268</v>
      </c>
      <c r="B11" s="42" t="s">
        <v>356</v>
      </c>
      <c r="C11" s="65">
        <v>136850</v>
      </c>
      <c r="G11" s="68"/>
    </row>
    <row r="12" spans="1:9" s="1" customFormat="1" ht="18" customHeight="1">
      <c r="A12" s="5" t="s">
        <v>269</v>
      </c>
      <c r="B12" s="42" t="s">
        <v>356</v>
      </c>
      <c r="C12" s="43">
        <v>59500</v>
      </c>
      <c r="G12" s="68"/>
    </row>
    <row r="13" spans="1:9" s="1" customFormat="1" ht="18" customHeight="1">
      <c r="A13" s="5" t="s">
        <v>183</v>
      </c>
      <c r="B13" s="42" t="s">
        <v>356</v>
      </c>
      <c r="C13" s="43">
        <v>65452</v>
      </c>
      <c r="G13" s="68"/>
    </row>
    <row r="14" spans="1:9" s="1" customFormat="1" ht="18" customHeight="1">
      <c r="A14" s="5" t="s">
        <v>270</v>
      </c>
      <c r="B14" s="42"/>
      <c r="C14" s="324">
        <v>1641</v>
      </c>
      <c r="G14" s="68"/>
    </row>
    <row r="15" spans="1:9" s="1" customFormat="1" ht="18" customHeight="1">
      <c r="A15" s="351" t="s">
        <v>271</v>
      </c>
      <c r="B15" s="42" t="s">
        <v>356</v>
      </c>
      <c r="C15" s="353">
        <v>10380</v>
      </c>
      <c r="G15" s="68"/>
    </row>
    <row r="16" spans="1:9" s="1" customFormat="1" ht="18" customHeight="1">
      <c r="A16" s="351" t="s">
        <v>272</v>
      </c>
      <c r="B16" s="42" t="s">
        <v>356</v>
      </c>
      <c r="C16" s="353">
        <v>10380</v>
      </c>
      <c r="G16" s="68"/>
    </row>
    <row r="17" spans="1:7" s="1" customFormat="1" ht="18" customHeight="1">
      <c r="A17" s="351" t="s">
        <v>273</v>
      </c>
      <c r="B17" s="42" t="s">
        <v>356</v>
      </c>
      <c r="C17" s="353">
        <v>95200</v>
      </c>
      <c r="G17" s="68"/>
    </row>
    <row r="18" spans="1:7" s="1" customFormat="1" ht="18" customHeight="1">
      <c r="A18" s="5" t="s">
        <v>274</v>
      </c>
      <c r="B18" s="42" t="s">
        <v>356</v>
      </c>
      <c r="C18" s="43">
        <v>107100</v>
      </c>
      <c r="G18" s="68"/>
    </row>
    <row r="19" spans="1:7" s="1" customFormat="1" ht="18" customHeight="1">
      <c r="A19" s="7" t="s">
        <v>275</v>
      </c>
      <c r="B19" s="42" t="s">
        <v>356</v>
      </c>
      <c r="C19" s="27">
        <v>62700</v>
      </c>
      <c r="G19" s="68"/>
    </row>
    <row r="20" spans="1:7" s="1" customFormat="1" ht="18" customHeight="1">
      <c r="A20" s="31" t="s">
        <v>276</v>
      </c>
      <c r="B20" s="42" t="s">
        <v>356</v>
      </c>
      <c r="C20" s="324">
        <v>63000</v>
      </c>
      <c r="G20" s="68"/>
    </row>
    <row r="21" spans="1:7" s="1" customFormat="1" ht="18" customHeight="1">
      <c r="A21" s="31" t="s">
        <v>277</v>
      </c>
      <c r="B21" s="42" t="s">
        <v>356</v>
      </c>
      <c r="C21" s="43">
        <v>62700</v>
      </c>
      <c r="G21" s="68"/>
    </row>
    <row r="22" spans="1:7" s="1" customFormat="1" ht="18" customHeight="1">
      <c r="A22" s="10" t="s">
        <v>278</v>
      </c>
      <c r="B22" s="42" t="s">
        <v>356</v>
      </c>
      <c r="C22" s="27">
        <v>2461</v>
      </c>
      <c r="G22" s="68"/>
    </row>
    <row r="23" spans="1:7" s="1" customFormat="1" ht="18" customHeight="1">
      <c r="A23" s="31" t="s">
        <v>279</v>
      </c>
      <c r="B23" s="42" t="s">
        <v>356</v>
      </c>
      <c r="C23" s="43">
        <v>16000</v>
      </c>
      <c r="G23" s="68"/>
    </row>
    <row r="24" spans="1:7" s="1" customFormat="1" ht="18" customHeight="1">
      <c r="A24" s="7" t="s">
        <v>280</v>
      </c>
      <c r="B24" s="42" t="s">
        <v>356</v>
      </c>
      <c r="C24" s="27">
        <v>147000</v>
      </c>
      <c r="G24" s="68"/>
    </row>
    <row r="25" spans="1:7" s="1" customFormat="1" ht="18" customHeight="1">
      <c r="A25" s="5" t="s">
        <v>281</v>
      </c>
      <c r="B25" s="42" t="s">
        <v>356</v>
      </c>
      <c r="C25" s="43">
        <v>8700</v>
      </c>
      <c r="G25" s="68"/>
    </row>
    <row r="26" spans="1:7" s="1" customFormat="1" ht="18" customHeight="1">
      <c r="A26" s="64" t="s">
        <v>282</v>
      </c>
      <c r="B26" s="42" t="s">
        <v>356</v>
      </c>
      <c r="C26" s="43">
        <v>9932</v>
      </c>
      <c r="G26" s="68"/>
    </row>
    <row r="27" spans="1:7" s="1" customFormat="1" ht="18" customHeight="1">
      <c r="A27" s="5" t="s">
        <v>283</v>
      </c>
      <c r="B27" s="42" t="s">
        <v>356</v>
      </c>
      <c r="C27" s="43">
        <v>10775</v>
      </c>
      <c r="G27" s="68"/>
    </row>
    <row r="28" spans="1:7" s="1" customFormat="1" ht="18" customHeight="1">
      <c r="A28" s="5" t="s">
        <v>284</v>
      </c>
      <c r="B28" s="42" t="s">
        <v>356</v>
      </c>
      <c r="C28" s="43">
        <v>8925</v>
      </c>
      <c r="G28" s="68"/>
    </row>
    <row r="29" spans="1:7" s="1" customFormat="1" ht="18" customHeight="1">
      <c r="A29" s="5" t="s">
        <v>285</v>
      </c>
      <c r="B29" s="42" t="s">
        <v>356</v>
      </c>
      <c r="C29" s="43">
        <v>11120</v>
      </c>
      <c r="G29" s="68"/>
    </row>
    <row r="30" spans="1:7" s="1" customFormat="1" ht="18" customHeight="1">
      <c r="A30" s="332" t="s">
        <v>286</v>
      </c>
      <c r="B30" s="42" t="s">
        <v>356</v>
      </c>
      <c r="C30" s="43">
        <v>166600</v>
      </c>
      <c r="G30" s="68"/>
    </row>
    <row r="31" spans="1:7" s="1" customFormat="1" ht="18" customHeight="1">
      <c r="A31" s="332" t="s">
        <v>287</v>
      </c>
      <c r="B31" s="42" t="s">
        <v>356</v>
      </c>
      <c r="C31" s="43">
        <v>9942</v>
      </c>
      <c r="G31" s="68"/>
    </row>
    <row r="32" spans="1:7" s="1" customFormat="1" ht="18" customHeight="1">
      <c r="A32" s="328" t="s">
        <v>288</v>
      </c>
      <c r="B32" s="42" t="s">
        <v>356</v>
      </c>
      <c r="C32" s="329">
        <v>215000</v>
      </c>
      <c r="G32" s="68"/>
    </row>
    <row r="33" spans="1:7" s="1" customFormat="1" ht="18" customHeight="1">
      <c r="A33" s="5" t="s">
        <v>289</v>
      </c>
      <c r="B33" s="42" t="s">
        <v>356</v>
      </c>
      <c r="C33" s="43">
        <v>113050</v>
      </c>
      <c r="G33" s="68"/>
    </row>
    <row r="34" spans="1:7" s="1" customFormat="1" ht="18" customHeight="1">
      <c r="A34" s="31" t="s">
        <v>290</v>
      </c>
      <c r="B34" s="42" t="s">
        <v>356</v>
      </c>
      <c r="C34" s="41">
        <v>9634</v>
      </c>
      <c r="G34" s="68"/>
    </row>
    <row r="35" spans="1:7" s="1" customFormat="1" ht="18" customHeight="1">
      <c r="A35" s="31" t="s">
        <v>291</v>
      </c>
      <c r="B35" s="42" t="s">
        <v>356</v>
      </c>
      <c r="C35" s="41">
        <v>107100</v>
      </c>
      <c r="G35" s="68"/>
    </row>
    <row r="36" spans="1:7" s="1" customFormat="1" ht="18" customHeight="1">
      <c r="A36" s="31" t="s">
        <v>292</v>
      </c>
      <c r="B36" s="42" t="s">
        <v>30</v>
      </c>
      <c r="C36" s="41">
        <v>75000</v>
      </c>
      <c r="G36" s="68"/>
    </row>
    <row r="37" spans="1:7" s="1" customFormat="1" ht="18" customHeight="1">
      <c r="A37" s="7" t="s">
        <v>375</v>
      </c>
      <c r="B37" s="8" t="s">
        <v>356</v>
      </c>
      <c r="C37" s="63">
        <v>95200</v>
      </c>
      <c r="G37" s="68"/>
    </row>
    <row r="38" spans="1:7" s="1" customFormat="1" ht="18" customHeight="1">
      <c r="A38" s="7"/>
      <c r="B38" s="8"/>
      <c r="C38" s="9"/>
      <c r="G38" s="68"/>
    </row>
    <row r="39" spans="1:7" s="1" customFormat="1" ht="18" customHeight="1">
      <c r="A39" s="7"/>
      <c r="B39" s="8"/>
      <c r="C39" s="9"/>
      <c r="G39" s="68"/>
    </row>
    <row r="40" spans="1:7" s="1" customFormat="1" ht="18" customHeight="1">
      <c r="A40" s="7"/>
      <c r="B40" s="8"/>
      <c r="C40" s="9"/>
      <c r="G40" s="68"/>
    </row>
    <row r="41" spans="1:7" s="1" customFormat="1" ht="18" customHeight="1">
      <c r="A41" s="10"/>
      <c r="B41" s="8"/>
      <c r="C41" s="30"/>
      <c r="G41" s="68"/>
    </row>
    <row r="42" spans="1:7" ht="18" customHeight="1">
      <c r="A42" s="10"/>
      <c r="B42" s="8"/>
      <c r="C42" s="12"/>
    </row>
    <row r="43" spans="1:7" ht="18" customHeight="1">
      <c r="A43" s="10"/>
      <c r="B43" s="8"/>
      <c r="C43" s="12"/>
    </row>
    <row r="44" spans="1:7" ht="18" customHeight="1">
      <c r="A44" s="10"/>
      <c r="B44" s="11"/>
      <c r="C44" s="30"/>
    </row>
    <row r="45" spans="1:7" ht="18" customHeight="1">
      <c r="A45" s="10"/>
      <c r="B45" s="11"/>
      <c r="C45" s="37"/>
    </row>
    <row r="46" spans="1:7" ht="18" customHeight="1">
      <c r="A46" s="10"/>
      <c r="B46" s="11"/>
      <c r="C46" s="37"/>
    </row>
    <row r="47" spans="1:7" ht="18" customHeight="1">
      <c r="A47" s="26"/>
      <c r="B47" s="11"/>
      <c r="C47" s="37"/>
    </row>
    <row r="48" spans="1:7" ht="18" customHeight="1">
      <c r="A48" s="10"/>
      <c r="B48" s="11"/>
      <c r="C48" s="12"/>
    </row>
    <row r="49" spans="1:3" ht="18" customHeight="1">
      <c r="A49" s="10"/>
      <c r="B49" s="11"/>
      <c r="C49" s="12"/>
    </row>
    <row r="50" spans="1:3" ht="18" customHeight="1">
      <c r="A50" s="35"/>
      <c r="B50" s="36"/>
      <c r="C50" s="37"/>
    </row>
    <row r="51" spans="1:3" ht="18" customHeight="1">
      <c r="A51" s="10"/>
      <c r="B51" s="11"/>
      <c r="C51" s="12"/>
    </row>
    <row r="52" spans="1:3" ht="18" customHeight="1">
      <c r="A52" s="33"/>
      <c r="B52" s="29"/>
      <c r="C52" s="30"/>
    </row>
    <row r="53" spans="1:3" ht="18" customHeight="1">
      <c r="A53" s="33"/>
      <c r="B53" s="29"/>
      <c r="C53" s="30"/>
    </row>
    <row r="54" spans="1:3" ht="18" customHeight="1">
      <c r="A54" s="33"/>
      <c r="B54" s="29"/>
      <c r="C54" s="30"/>
    </row>
    <row r="55" spans="1:3" ht="18" customHeight="1">
      <c r="A55" s="10"/>
      <c r="B55" s="11"/>
      <c r="C55" s="12"/>
    </row>
    <row r="56" spans="1:3" ht="18" customHeight="1">
      <c r="A56" s="10"/>
      <c r="B56" s="11"/>
      <c r="C56" s="12"/>
    </row>
    <row r="57" spans="1:3" ht="18" customHeight="1">
      <c r="A57" s="35"/>
      <c r="B57" s="36"/>
      <c r="C57" s="37"/>
    </row>
    <row r="58" spans="1:3" ht="18" customHeight="1">
      <c r="A58" s="10"/>
      <c r="B58" s="36"/>
      <c r="C58" s="37"/>
    </row>
    <row r="59" spans="1:3" ht="18" customHeight="1">
      <c r="A59" s="10"/>
      <c r="B59" s="11"/>
      <c r="C59" s="12"/>
    </row>
    <row r="60" spans="1:3" ht="18" customHeight="1">
      <c r="A60" s="35"/>
      <c r="B60" s="36"/>
      <c r="C60" s="37"/>
    </row>
    <row r="61" spans="1:3" ht="18" customHeight="1">
      <c r="A61" s="10"/>
      <c r="B61" s="29"/>
      <c r="C61" s="30"/>
    </row>
    <row r="62" spans="1:3" ht="18" customHeight="1">
      <c r="A62" s="10"/>
      <c r="B62" s="11"/>
      <c r="C62" s="12"/>
    </row>
    <row r="63" spans="1:3" ht="18" customHeight="1">
      <c r="A63" s="10"/>
      <c r="B63" s="11"/>
      <c r="C63" s="12"/>
    </row>
    <row r="64" spans="1:3" ht="18" customHeight="1">
      <c r="A64" s="35"/>
      <c r="B64" s="36"/>
      <c r="C64" s="37"/>
    </row>
    <row r="65" spans="1:3" ht="18" customHeight="1">
      <c r="A65" s="10"/>
      <c r="B65" s="11"/>
      <c r="C65" s="12"/>
    </row>
    <row r="66" spans="1:3" ht="18" customHeight="1">
      <c r="A66" s="10"/>
      <c r="B66" s="11"/>
      <c r="C66" s="12"/>
    </row>
    <row r="67" spans="1:3" ht="18" customHeight="1">
      <c r="A67" s="10"/>
      <c r="B67" s="11"/>
      <c r="C67" s="12"/>
    </row>
    <row r="68" spans="1:3" ht="18" customHeight="1">
      <c r="A68" s="10"/>
      <c r="B68" s="11"/>
      <c r="C68" s="12"/>
    </row>
    <row r="69" spans="1:3" ht="18" customHeight="1">
      <c r="A69" s="10"/>
      <c r="B69" s="11"/>
      <c r="C69" s="40"/>
    </row>
    <row r="70" spans="1:3" ht="18" customHeight="1">
      <c r="A70" s="7"/>
      <c r="B70" s="8"/>
      <c r="C70" s="39"/>
    </row>
    <row r="71" spans="1:3" ht="18" customHeight="1">
      <c r="A71" s="7"/>
      <c r="B71" s="8"/>
      <c r="C71" s="39"/>
    </row>
    <row r="72" spans="1:3" ht="18" customHeight="1">
      <c r="A72" s="10"/>
      <c r="B72" s="11"/>
      <c r="C72" s="40"/>
    </row>
    <row r="73" spans="1:3" ht="18" customHeight="1">
      <c r="A73" s="26"/>
      <c r="B73" s="11"/>
      <c r="C73" s="40"/>
    </row>
    <row r="74" spans="1:3" ht="18" customHeight="1">
      <c r="A74" s="47"/>
      <c r="B74" s="48"/>
      <c r="C74" s="49"/>
    </row>
  </sheetData>
  <mergeCells count="1">
    <mergeCell ref="B1:C1"/>
  </mergeCells>
  <dataValidations disablePrompts="1" count="1">
    <dataValidation type="list" showInputMessage="1" showErrorMessage="1" error="Debe seleccionar un material de la lista desplegable." sqref="A21:A23" xr:uid="{00000000-0002-0000-0100-000000000000}">
      <formula1>NombreMateriales</formula1>
    </dataValidation>
  </dataValidations>
  <printOptions horizontalCentered="1"/>
  <pageMargins left="0.39370078740157483" right="0.39370078740157483" top="0.39370078740157483" bottom="0.39370078740157483" header="0.31496062992125984" footer="0.31496062992125984"/>
  <pageSetup scale="97"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tabColor theme="0" tint="-0.34998626667073579"/>
  </sheetPr>
  <dimension ref="A1:E59"/>
  <sheetViews>
    <sheetView view="pageBreakPreview" zoomScale="130" zoomScaleNormal="100" zoomScaleSheetLayoutView="130" workbookViewId="0">
      <selection activeCell="E18" sqref="E18"/>
    </sheetView>
  </sheetViews>
  <sheetFormatPr baseColWidth="10" defaultRowHeight="12.75"/>
  <cols>
    <col min="1" max="1" width="94.33203125" style="2" customWidth="1"/>
    <col min="2" max="2" width="12" style="4"/>
    <col min="3" max="3" width="17.5" style="38" customWidth="1"/>
    <col min="4" max="16384" width="12" style="2"/>
  </cols>
  <sheetData>
    <row r="1" spans="1:5" ht="19.5" customHeight="1" thickBot="1">
      <c r="A1" s="52" t="str">
        <f>EQUIPOS!A1</f>
        <v>VIA LA LEJIA - SARAVENA</v>
      </c>
      <c r="B1" s="589" t="str">
        <f>EQUIPOS!B1</f>
        <v>AÑO 2019</v>
      </c>
      <c r="C1" s="590"/>
    </row>
    <row r="2" spans="1:5" ht="13.5" thickBot="1">
      <c r="A2" s="57" t="s">
        <v>18</v>
      </c>
      <c r="B2" s="58" t="s">
        <v>1</v>
      </c>
      <c r="C2" s="59" t="s">
        <v>19</v>
      </c>
    </row>
    <row r="3" spans="1:5">
      <c r="A3" s="5" t="s">
        <v>293</v>
      </c>
      <c r="B3" s="42" t="s">
        <v>3</v>
      </c>
      <c r="C3" s="43">
        <v>8000</v>
      </c>
    </row>
    <row r="4" spans="1:5">
      <c r="A4" s="5" t="s">
        <v>369</v>
      </c>
      <c r="B4" s="42" t="s">
        <v>3</v>
      </c>
      <c r="C4" s="323">
        <v>7500</v>
      </c>
    </row>
    <row r="5" spans="1:5">
      <c r="A5" s="5" t="s">
        <v>374</v>
      </c>
      <c r="B5" s="42" t="s">
        <v>3</v>
      </c>
      <c r="C5" s="43">
        <v>3451</v>
      </c>
    </row>
    <row r="6" spans="1:5">
      <c r="A6" s="5" t="s">
        <v>370</v>
      </c>
      <c r="B6" s="42" t="s">
        <v>294</v>
      </c>
      <c r="C6" s="43">
        <v>80000</v>
      </c>
    </row>
    <row r="7" spans="1:5">
      <c r="A7" s="5" t="s">
        <v>24</v>
      </c>
      <c r="B7" s="42" t="s">
        <v>295</v>
      </c>
      <c r="C7" s="43">
        <v>50</v>
      </c>
    </row>
    <row r="8" spans="1:5">
      <c r="A8" s="7" t="s">
        <v>366</v>
      </c>
      <c r="B8" s="8" t="s">
        <v>255</v>
      </c>
      <c r="C8" s="325">
        <v>450</v>
      </c>
    </row>
    <row r="9" spans="1:5">
      <c r="A9" s="5" t="s">
        <v>296</v>
      </c>
      <c r="B9" s="42" t="s">
        <v>3</v>
      </c>
      <c r="C9" s="326">
        <v>4770</v>
      </c>
    </row>
    <row r="10" spans="1:5">
      <c r="A10" s="5" t="s">
        <v>365</v>
      </c>
      <c r="B10" s="42" t="s">
        <v>3</v>
      </c>
      <c r="C10" s="65">
        <v>3451</v>
      </c>
    </row>
    <row r="11" spans="1:5">
      <c r="A11" s="5" t="s">
        <v>380</v>
      </c>
      <c r="B11" s="42" t="s">
        <v>379</v>
      </c>
      <c r="C11" s="43">
        <v>26250</v>
      </c>
    </row>
    <row r="12" spans="1:5">
      <c r="A12" s="5" t="s">
        <v>364</v>
      </c>
      <c r="B12" s="42" t="s">
        <v>379</v>
      </c>
      <c r="C12" s="43">
        <v>49000</v>
      </c>
    </row>
    <row r="13" spans="1:5">
      <c r="A13" s="5" t="s">
        <v>297</v>
      </c>
      <c r="B13" s="42" t="s">
        <v>294</v>
      </c>
      <c r="C13" s="324">
        <v>50000</v>
      </c>
    </row>
    <row r="14" spans="1:5">
      <c r="A14" s="351" t="s">
        <v>189</v>
      </c>
      <c r="B14" s="352" t="s">
        <v>294</v>
      </c>
      <c r="C14" s="353">
        <v>50000</v>
      </c>
      <c r="E14" s="335"/>
    </row>
    <row r="15" spans="1:5">
      <c r="A15" s="351" t="s">
        <v>371</v>
      </c>
      <c r="B15" s="352" t="s">
        <v>379</v>
      </c>
      <c r="C15" s="353">
        <v>9140</v>
      </c>
      <c r="E15" s="335"/>
    </row>
    <row r="16" spans="1:5">
      <c r="A16" s="351" t="s">
        <v>298</v>
      </c>
      <c r="B16" s="352" t="s">
        <v>3</v>
      </c>
      <c r="C16" s="353">
        <v>520</v>
      </c>
      <c r="E16" s="335"/>
    </row>
    <row r="17" spans="1:3">
      <c r="A17" s="5" t="s">
        <v>299</v>
      </c>
      <c r="B17" s="42" t="s">
        <v>294</v>
      </c>
      <c r="C17" s="43">
        <v>392385.02179166663</v>
      </c>
    </row>
    <row r="18" spans="1:3">
      <c r="A18" s="7" t="s">
        <v>193</v>
      </c>
      <c r="B18" s="8" t="s">
        <v>294</v>
      </c>
      <c r="C18" s="27">
        <v>324137.8</v>
      </c>
    </row>
    <row r="19" spans="1:3">
      <c r="A19" s="31" t="s">
        <v>186</v>
      </c>
      <c r="B19" s="32" t="s">
        <v>255</v>
      </c>
      <c r="C19" s="324">
        <v>3970</v>
      </c>
    </row>
    <row r="20" spans="1:3">
      <c r="A20" s="31" t="s">
        <v>300</v>
      </c>
      <c r="B20" s="42" t="s">
        <v>255</v>
      </c>
      <c r="C20" s="43">
        <v>73527</v>
      </c>
    </row>
    <row r="21" spans="1:3">
      <c r="A21" s="10" t="s">
        <v>301</v>
      </c>
      <c r="B21" s="8" t="s">
        <v>294</v>
      </c>
      <c r="C21" s="27">
        <v>2000</v>
      </c>
    </row>
    <row r="22" spans="1:3">
      <c r="A22" s="31" t="s">
        <v>302</v>
      </c>
      <c r="B22" s="42"/>
      <c r="C22" s="43"/>
    </row>
    <row r="23" spans="1:3">
      <c r="A23" s="7" t="s">
        <v>192</v>
      </c>
      <c r="B23" s="8" t="s">
        <v>303</v>
      </c>
      <c r="C23" s="27">
        <v>12495</v>
      </c>
    </row>
    <row r="24" spans="1:3">
      <c r="A24" s="5" t="s">
        <v>372</v>
      </c>
      <c r="B24" s="42" t="s">
        <v>295</v>
      </c>
      <c r="C24" s="43">
        <v>912</v>
      </c>
    </row>
    <row r="25" spans="1:3">
      <c r="A25" s="64" t="s">
        <v>304</v>
      </c>
      <c r="B25" s="42"/>
      <c r="C25" s="43">
        <v>25091.460000000003</v>
      </c>
    </row>
    <row r="26" spans="1:3">
      <c r="A26" s="5" t="s">
        <v>191</v>
      </c>
      <c r="B26" s="42" t="s">
        <v>3</v>
      </c>
      <c r="C26" s="43">
        <v>2052</v>
      </c>
    </row>
    <row r="27" spans="1:3">
      <c r="A27" s="5" t="s">
        <v>188</v>
      </c>
      <c r="B27" s="42" t="s">
        <v>23</v>
      </c>
      <c r="C27" s="43">
        <v>11243</v>
      </c>
    </row>
    <row r="28" spans="1:3">
      <c r="A28" s="5" t="s">
        <v>252</v>
      </c>
      <c r="B28" s="42" t="s">
        <v>256</v>
      </c>
      <c r="C28" s="43">
        <v>13200</v>
      </c>
    </row>
    <row r="29" spans="1:3">
      <c r="A29" s="332" t="s">
        <v>361</v>
      </c>
      <c r="B29" s="42" t="s">
        <v>256</v>
      </c>
      <c r="C29" s="43">
        <v>13200</v>
      </c>
    </row>
    <row r="30" spans="1:3">
      <c r="A30" s="332" t="s">
        <v>362</v>
      </c>
      <c r="B30" s="42" t="s">
        <v>379</v>
      </c>
      <c r="C30" s="43">
        <v>1508</v>
      </c>
    </row>
    <row r="31" spans="1:3">
      <c r="A31" s="31" t="s">
        <v>373</v>
      </c>
      <c r="B31" s="42" t="s">
        <v>256</v>
      </c>
      <c r="C31" s="329">
        <v>5800</v>
      </c>
    </row>
    <row r="32" spans="1:3">
      <c r="A32" s="5" t="s">
        <v>305</v>
      </c>
      <c r="B32" s="42" t="s">
        <v>3</v>
      </c>
      <c r="C32" s="43">
        <v>20000</v>
      </c>
    </row>
    <row r="33" spans="1:3">
      <c r="A33" s="31" t="s">
        <v>306</v>
      </c>
      <c r="B33" s="32" t="s">
        <v>379</v>
      </c>
      <c r="C33" s="41">
        <v>145000</v>
      </c>
    </row>
    <row r="34" spans="1:3">
      <c r="A34" s="31" t="s">
        <v>307</v>
      </c>
      <c r="B34" s="32" t="s">
        <v>294</v>
      </c>
      <c r="C34" s="41">
        <v>10000</v>
      </c>
    </row>
    <row r="35" spans="1:3">
      <c r="A35" s="31" t="s">
        <v>308</v>
      </c>
      <c r="B35" s="32" t="s">
        <v>294</v>
      </c>
      <c r="C35" s="41">
        <v>42840</v>
      </c>
    </row>
    <row r="36" spans="1:3">
      <c r="A36" s="31" t="s">
        <v>357</v>
      </c>
      <c r="B36" s="32" t="s">
        <v>294</v>
      </c>
      <c r="C36" s="345">
        <v>29750</v>
      </c>
    </row>
    <row r="37" spans="1:3">
      <c r="A37" s="31" t="s">
        <v>309</v>
      </c>
      <c r="B37" s="32" t="s">
        <v>294</v>
      </c>
      <c r="C37" s="345">
        <v>386750</v>
      </c>
    </row>
    <row r="38" spans="1:3">
      <c r="A38" s="31" t="s">
        <v>310</v>
      </c>
      <c r="B38" s="32" t="s">
        <v>294</v>
      </c>
      <c r="C38" s="345">
        <v>392700</v>
      </c>
    </row>
    <row r="39" spans="1:3">
      <c r="A39" s="31" t="s">
        <v>311</v>
      </c>
      <c r="B39" s="32" t="s">
        <v>294</v>
      </c>
      <c r="C39" s="345">
        <v>15000</v>
      </c>
    </row>
    <row r="40" spans="1:3">
      <c r="A40" s="31" t="s">
        <v>32</v>
      </c>
      <c r="B40" s="32" t="s">
        <v>294</v>
      </c>
      <c r="C40" s="345">
        <v>10000</v>
      </c>
    </row>
    <row r="41" spans="1:3">
      <c r="A41" s="31" t="s">
        <v>359</v>
      </c>
      <c r="B41" s="32" t="s">
        <v>294</v>
      </c>
      <c r="C41" s="345">
        <v>29750</v>
      </c>
    </row>
    <row r="42" spans="1:3">
      <c r="A42" s="31" t="s">
        <v>367</v>
      </c>
      <c r="B42" s="32" t="s">
        <v>294</v>
      </c>
      <c r="C42" s="345">
        <v>39270</v>
      </c>
    </row>
    <row r="43" spans="1:3">
      <c r="A43" s="31" t="s">
        <v>28</v>
      </c>
      <c r="B43" s="32" t="s">
        <v>255</v>
      </c>
      <c r="C43" s="345">
        <v>1497</v>
      </c>
    </row>
    <row r="44" spans="1:3">
      <c r="A44" s="31" t="s">
        <v>312</v>
      </c>
      <c r="B44" s="32" t="s">
        <v>294</v>
      </c>
      <c r="C44" s="345">
        <v>386750</v>
      </c>
    </row>
    <row r="45" spans="1:3">
      <c r="A45" s="31" t="s">
        <v>313</v>
      </c>
      <c r="B45" s="32" t="s">
        <v>294</v>
      </c>
      <c r="C45" s="345">
        <v>392700</v>
      </c>
    </row>
    <row r="46" spans="1:3">
      <c r="A46" s="31" t="s">
        <v>190</v>
      </c>
      <c r="B46" s="32" t="s">
        <v>294</v>
      </c>
      <c r="C46" s="345">
        <v>434319</v>
      </c>
    </row>
    <row r="47" spans="1:3">
      <c r="A47" s="31" t="s">
        <v>314</v>
      </c>
      <c r="B47" s="32" t="s">
        <v>294</v>
      </c>
      <c r="C47" s="345">
        <v>35700</v>
      </c>
    </row>
    <row r="48" spans="1:3">
      <c r="A48" s="31" t="s">
        <v>376</v>
      </c>
      <c r="B48" s="32" t="s">
        <v>303</v>
      </c>
      <c r="C48" s="345">
        <v>71400</v>
      </c>
    </row>
    <row r="49" spans="1:3">
      <c r="A49" s="31" t="s">
        <v>315</v>
      </c>
      <c r="B49" s="32" t="s">
        <v>379</v>
      </c>
      <c r="C49" s="345">
        <v>27840</v>
      </c>
    </row>
    <row r="50" spans="1:3">
      <c r="A50" s="31" t="s">
        <v>316</v>
      </c>
      <c r="B50" s="32" t="s">
        <v>379</v>
      </c>
      <c r="C50" s="345">
        <v>101150</v>
      </c>
    </row>
    <row r="51" spans="1:3">
      <c r="A51" s="31" t="s">
        <v>194</v>
      </c>
      <c r="B51" s="32" t="s">
        <v>379</v>
      </c>
      <c r="C51" s="345">
        <v>154105</v>
      </c>
    </row>
    <row r="52" spans="1:3">
      <c r="A52" s="31" t="s">
        <v>317</v>
      </c>
      <c r="B52" s="32" t="s">
        <v>303</v>
      </c>
      <c r="C52" s="345">
        <v>4270</v>
      </c>
    </row>
    <row r="53" spans="1:3">
      <c r="A53" s="31" t="s">
        <v>318</v>
      </c>
      <c r="B53" s="32" t="s">
        <v>379</v>
      </c>
      <c r="C53" s="345">
        <v>51440</v>
      </c>
    </row>
    <row r="54" spans="1:3">
      <c r="A54" s="31" t="s">
        <v>378</v>
      </c>
      <c r="B54" s="32" t="s">
        <v>379</v>
      </c>
      <c r="C54" s="345">
        <v>159348</v>
      </c>
    </row>
    <row r="55" spans="1:3">
      <c r="A55" s="31" t="s">
        <v>377</v>
      </c>
      <c r="B55" s="32" t="s">
        <v>379</v>
      </c>
      <c r="C55" s="345">
        <v>183400</v>
      </c>
    </row>
    <row r="56" spans="1:3">
      <c r="A56" s="31" t="s">
        <v>137</v>
      </c>
      <c r="B56" s="32" t="s">
        <v>3</v>
      </c>
      <c r="C56" s="345">
        <v>5596</v>
      </c>
    </row>
    <row r="57" spans="1:3">
      <c r="A57" s="31" t="s">
        <v>319</v>
      </c>
      <c r="B57" s="32" t="s">
        <v>294</v>
      </c>
      <c r="C57" s="345">
        <v>23800</v>
      </c>
    </row>
    <row r="58" spans="1:3">
      <c r="A58" s="31" t="s">
        <v>363</v>
      </c>
      <c r="B58" s="32" t="s">
        <v>187</v>
      </c>
      <c r="C58" s="345">
        <v>19000</v>
      </c>
    </row>
    <row r="59" spans="1:3">
      <c r="A59" s="31" t="s">
        <v>368</v>
      </c>
      <c r="B59" s="32" t="s">
        <v>255</v>
      </c>
      <c r="C59" s="345">
        <v>360000</v>
      </c>
    </row>
  </sheetData>
  <mergeCells count="1">
    <mergeCell ref="B1:C1"/>
  </mergeCells>
  <dataValidations count="1">
    <dataValidation type="list" showInputMessage="1" showErrorMessage="1" error="Debe seleccionar un material de la lista desplegable." sqref="A20:A22" xr:uid="{00000000-0002-0000-0200-000000000000}">
      <formula1>NombreMateriales</formula1>
    </dataValidation>
  </dataValidations>
  <pageMargins left="0.7" right="0.7" top="0.75" bottom="0.75" header="0.3" footer="0.3"/>
  <pageSetup scale="68"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tabColor theme="0" tint="-0.34998626667073579"/>
  </sheetPr>
  <dimension ref="A1:G11"/>
  <sheetViews>
    <sheetView view="pageBreakPreview" zoomScale="115" zoomScaleNormal="100" zoomScaleSheetLayoutView="115" workbookViewId="0">
      <selection activeCell="E18" sqref="E18"/>
    </sheetView>
  </sheetViews>
  <sheetFormatPr baseColWidth="10" defaultRowHeight="12.75"/>
  <cols>
    <col min="1" max="1" width="48.83203125" style="2" customWidth="1"/>
    <col min="2" max="2" width="22.1640625" style="2" customWidth="1"/>
    <col min="3" max="3" width="21" style="2" customWidth="1"/>
    <col min="4" max="4" width="9.33203125" style="2" customWidth="1"/>
    <col min="5" max="5" width="12.83203125" style="2" customWidth="1"/>
    <col min="6" max="6" width="12" style="2"/>
    <col min="7" max="7" width="12.33203125" style="2" customWidth="1"/>
    <col min="8" max="8" width="12" style="2"/>
    <col min="9" max="10" width="15.5" style="2" customWidth="1"/>
    <col min="11" max="16384" width="12" style="2"/>
  </cols>
  <sheetData>
    <row r="1" spans="1:7" ht="32.25" customHeight="1">
      <c r="A1" s="591" t="str">
        <f>EQUIPOS!A1</f>
        <v>VIA LA LEJIA - SARAVENA</v>
      </c>
      <c r="B1" s="592"/>
      <c r="C1" s="53" t="str">
        <f>EQUIPOS!B1</f>
        <v>AÑO 2019</v>
      </c>
      <c r="F1" s="593"/>
      <c r="G1" s="593"/>
    </row>
    <row r="2" spans="1:7" ht="33" customHeight="1">
      <c r="A2" s="54" t="s">
        <v>16</v>
      </c>
      <c r="B2" s="55" t="s">
        <v>22</v>
      </c>
      <c r="C2" s="56" t="s">
        <v>17</v>
      </c>
      <c r="F2" s="44"/>
      <c r="G2" s="44"/>
    </row>
    <row r="3" spans="1:7">
      <c r="A3" s="3" t="s">
        <v>195</v>
      </c>
      <c r="B3" s="13">
        <f>828116/22</f>
        <v>37641.63636363636</v>
      </c>
      <c r="C3" s="51">
        <v>1.85</v>
      </c>
      <c r="F3" s="4"/>
      <c r="G3" s="45"/>
    </row>
    <row r="4" spans="1:7">
      <c r="A4" s="5" t="s">
        <v>25</v>
      </c>
      <c r="B4" s="34">
        <v>60000</v>
      </c>
      <c r="C4" s="51">
        <v>1.85</v>
      </c>
      <c r="F4" s="4"/>
      <c r="G4" s="45"/>
    </row>
    <row r="5" spans="1:7">
      <c r="A5" s="5" t="s">
        <v>26</v>
      </c>
      <c r="B5" s="28">
        <f>B3</f>
        <v>37641.63636363636</v>
      </c>
      <c r="C5" s="51">
        <v>1.85</v>
      </c>
      <c r="F5" s="4"/>
      <c r="G5" s="45"/>
    </row>
    <row r="6" spans="1:7">
      <c r="A6" s="5" t="s">
        <v>208</v>
      </c>
      <c r="B6" s="34">
        <f>B7</f>
        <v>75283.272727272721</v>
      </c>
      <c r="C6" s="51">
        <v>1.85</v>
      </c>
      <c r="F6" s="4"/>
      <c r="G6" s="45"/>
    </row>
    <row r="7" spans="1:7">
      <c r="A7" s="3" t="s">
        <v>27</v>
      </c>
      <c r="B7" s="34">
        <f>828116*2/22</f>
        <v>75283.272727272721</v>
      </c>
      <c r="C7" s="51">
        <v>1.85</v>
      </c>
      <c r="F7" s="4"/>
      <c r="G7" s="45"/>
    </row>
    <row r="8" spans="1:7">
      <c r="A8" s="5" t="s">
        <v>320</v>
      </c>
      <c r="B8" s="34">
        <f>B3</f>
        <v>37641.63636363636</v>
      </c>
      <c r="C8" s="354">
        <v>1.85</v>
      </c>
      <c r="E8" s="470"/>
    </row>
    <row r="9" spans="1:7">
      <c r="A9" s="5" t="s">
        <v>321</v>
      </c>
      <c r="B9" s="34">
        <f>B3</f>
        <v>37641.63636363636</v>
      </c>
      <c r="C9" s="354">
        <v>1.85</v>
      </c>
    </row>
    <row r="10" spans="1:7">
      <c r="A10" s="31" t="s">
        <v>358</v>
      </c>
      <c r="B10" s="467">
        <f>B3</f>
        <v>37641.63636363636</v>
      </c>
      <c r="C10" s="354">
        <v>1.85</v>
      </c>
    </row>
    <row r="11" spans="1:7">
      <c r="A11" s="31" t="s">
        <v>360</v>
      </c>
      <c r="B11" s="467">
        <f>B7</f>
        <v>75283.272727272721</v>
      </c>
      <c r="C11" s="354">
        <v>1.85</v>
      </c>
    </row>
  </sheetData>
  <mergeCells count="2">
    <mergeCell ref="A1:B1"/>
    <mergeCell ref="F1:G1"/>
  </mergeCells>
  <dataValidations count="1">
    <dataValidation type="list" allowBlank="1" showInputMessage="1" showErrorMessage="1" sqref="A10:A13" xr:uid="{00000000-0002-0000-0300-000000000000}">
      <formula1>CargoPrestSociales</formula1>
    </dataValidation>
  </dataValidations>
  <pageMargins left="0.7" right="0.7" top="0.75" bottom="0.75" header="0.3" footer="0.3"/>
  <pageSetup paperSize="9" orientation="portrait"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F0"/>
  </sheetPr>
  <dimension ref="B1:O49"/>
  <sheetViews>
    <sheetView showGridLines="0" tabSelected="1" topLeftCell="A22" zoomScale="89" zoomScaleNormal="89" zoomScaleSheetLayoutView="70" workbookViewId="0">
      <selection activeCell="C9" sqref="C9:K9"/>
    </sheetView>
  </sheetViews>
  <sheetFormatPr baseColWidth="10" defaultRowHeight="16.5"/>
  <cols>
    <col min="1" max="2" width="4" style="355" customWidth="1"/>
    <col min="3" max="3" width="6" style="355" customWidth="1"/>
    <col min="4" max="4" width="16.1640625" style="355" customWidth="1"/>
    <col min="5" max="5" width="20" style="356" customWidth="1"/>
    <col min="6" max="6" width="15.1640625" style="355" customWidth="1"/>
    <col min="7" max="7" width="75.1640625" style="355" customWidth="1"/>
    <col min="8" max="8" width="13.5" style="355" customWidth="1"/>
    <col min="9" max="9" width="20.33203125" style="357" customWidth="1"/>
    <col min="10" max="10" width="24.33203125" style="357" customWidth="1"/>
    <col min="11" max="11" width="31.5" style="355" customWidth="1"/>
    <col min="12" max="12" width="3.83203125" style="355" customWidth="1"/>
    <col min="13" max="13" width="23.5" style="357" customWidth="1"/>
    <col min="14" max="14" width="27.33203125" style="355" customWidth="1"/>
    <col min="15" max="16" width="22.5" style="355" customWidth="1"/>
    <col min="17" max="25" width="12" style="355"/>
    <col min="26" max="26" width="33.33203125" style="355" customWidth="1"/>
    <col min="27" max="16384" width="12" style="355"/>
  </cols>
  <sheetData>
    <row r="1" spans="2:15" ht="17.25" thickBot="1"/>
    <row r="2" spans="2:15" ht="18" thickTop="1" thickBot="1">
      <c r="B2" s="358"/>
      <c r="C2" s="359"/>
      <c r="D2" s="359"/>
      <c r="E2" s="360"/>
      <c r="F2" s="359"/>
      <c r="G2" s="359"/>
      <c r="H2" s="359"/>
      <c r="I2" s="361"/>
      <c r="J2" s="361"/>
      <c r="K2" s="359"/>
      <c r="L2" s="362"/>
    </row>
    <row r="3" spans="2:15">
      <c r="B3" s="363"/>
      <c r="C3" s="597" t="s">
        <v>322</v>
      </c>
      <c r="D3" s="598"/>
      <c r="E3" s="598"/>
      <c r="F3" s="598"/>
      <c r="G3" s="598"/>
      <c r="H3" s="598"/>
      <c r="I3" s="598"/>
      <c r="J3" s="598"/>
      <c r="K3" s="599"/>
      <c r="L3" s="364"/>
    </row>
    <row r="4" spans="2:15">
      <c r="B4" s="363"/>
      <c r="C4" s="600" t="s">
        <v>323</v>
      </c>
      <c r="D4" s="601"/>
      <c r="E4" s="601"/>
      <c r="F4" s="601"/>
      <c r="G4" s="601"/>
      <c r="H4" s="601"/>
      <c r="I4" s="601"/>
      <c r="J4" s="601"/>
      <c r="K4" s="602"/>
      <c r="L4" s="364"/>
    </row>
    <row r="5" spans="2:15">
      <c r="B5" s="363"/>
      <c r="C5" s="600" t="s">
        <v>381</v>
      </c>
      <c r="D5" s="601"/>
      <c r="E5" s="601"/>
      <c r="F5" s="601"/>
      <c r="G5" s="601"/>
      <c r="H5" s="601"/>
      <c r="I5" s="601"/>
      <c r="J5" s="601"/>
      <c r="K5" s="602"/>
      <c r="L5" s="364"/>
    </row>
    <row r="6" spans="2:15" ht="15" customHeight="1">
      <c r="B6" s="363"/>
      <c r="C6" s="603" t="s">
        <v>415</v>
      </c>
      <c r="D6" s="604"/>
      <c r="E6" s="604"/>
      <c r="F6" s="604"/>
      <c r="G6" s="604"/>
      <c r="H6" s="604"/>
      <c r="I6" s="604"/>
      <c r="J6" s="604"/>
      <c r="K6" s="605"/>
      <c r="L6" s="364"/>
    </row>
    <row r="7" spans="2:15" ht="31.5" customHeight="1">
      <c r="B7" s="363"/>
      <c r="C7" s="603"/>
      <c r="D7" s="604"/>
      <c r="E7" s="604"/>
      <c r="F7" s="604"/>
      <c r="G7" s="604"/>
      <c r="H7" s="604"/>
      <c r="I7" s="604"/>
      <c r="J7" s="604"/>
      <c r="K7" s="605"/>
      <c r="L7" s="364"/>
    </row>
    <row r="8" spans="2:15">
      <c r="B8" s="363"/>
      <c r="C8" s="594" t="s">
        <v>420</v>
      </c>
      <c r="D8" s="595"/>
      <c r="E8" s="595"/>
      <c r="F8" s="595"/>
      <c r="G8" s="595"/>
      <c r="H8" s="595"/>
      <c r="I8" s="595"/>
      <c r="J8" s="595"/>
      <c r="K8" s="596"/>
      <c r="L8" s="364"/>
    </row>
    <row r="9" spans="2:15">
      <c r="B9" s="363"/>
      <c r="C9" s="594" t="s">
        <v>324</v>
      </c>
      <c r="D9" s="595"/>
      <c r="E9" s="595"/>
      <c r="F9" s="595"/>
      <c r="G9" s="595"/>
      <c r="H9" s="595"/>
      <c r="I9" s="595"/>
      <c r="J9" s="595"/>
      <c r="K9" s="596"/>
      <c r="L9" s="364"/>
      <c r="N9" s="516"/>
      <c r="O9" s="521"/>
    </row>
    <row r="10" spans="2:15" ht="17.25" thickBot="1">
      <c r="B10" s="363"/>
      <c r="C10" s="365"/>
      <c r="D10" s="366"/>
      <c r="E10" s="366"/>
      <c r="F10" s="366"/>
      <c r="G10" s="366"/>
      <c r="H10" s="366"/>
      <c r="I10" s="367"/>
      <c r="J10" s="367"/>
      <c r="K10" s="368"/>
      <c r="L10" s="364"/>
      <c r="N10" s="516"/>
      <c r="O10" s="518"/>
    </row>
    <row r="11" spans="2:15" ht="27" customHeight="1" thickBot="1">
      <c r="B11" s="363"/>
      <c r="C11" s="612"/>
      <c r="D11" s="613"/>
      <c r="E11" s="613"/>
      <c r="F11" s="613"/>
      <c r="G11" s="613"/>
      <c r="H11" s="613"/>
      <c r="I11" s="613"/>
      <c r="J11" s="613"/>
      <c r="K11" s="614"/>
      <c r="L11" s="364"/>
    </row>
    <row r="12" spans="2:15" ht="30" customHeight="1">
      <c r="B12" s="363"/>
      <c r="C12" s="615" t="s">
        <v>325</v>
      </c>
      <c r="D12" s="617" t="s">
        <v>42</v>
      </c>
      <c r="E12" s="619" t="s">
        <v>326</v>
      </c>
      <c r="F12" s="619"/>
      <c r="G12" s="615" t="s">
        <v>44</v>
      </c>
      <c r="H12" s="617" t="s">
        <v>327</v>
      </c>
      <c r="I12" s="617" t="s">
        <v>2</v>
      </c>
      <c r="J12" s="620" t="s">
        <v>328</v>
      </c>
      <c r="K12" s="622" t="s">
        <v>329</v>
      </c>
      <c r="L12" s="364"/>
      <c r="N12" s="516"/>
      <c r="O12" s="517"/>
    </row>
    <row r="13" spans="2:15" ht="30" customHeight="1" thickBot="1">
      <c r="B13" s="363"/>
      <c r="C13" s="616"/>
      <c r="D13" s="618"/>
      <c r="E13" s="369" t="s">
        <v>330</v>
      </c>
      <c r="F13" s="369" t="s">
        <v>331</v>
      </c>
      <c r="G13" s="616"/>
      <c r="H13" s="618"/>
      <c r="I13" s="618"/>
      <c r="J13" s="621"/>
      <c r="K13" s="623"/>
      <c r="L13" s="364"/>
    </row>
    <row r="14" spans="2:15" s="381" customFormat="1" ht="30" customHeight="1" thickBot="1">
      <c r="B14" s="374"/>
      <c r="C14" s="370" t="s">
        <v>332</v>
      </c>
      <c r="D14" s="371"/>
      <c r="E14" s="371"/>
      <c r="F14" s="371"/>
      <c r="G14" s="371"/>
      <c r="H14" s="371"/>
      <c r="I14" s="372"/>
      <c r="J14" s="372"/>
      <c r="K14" s="373"/>
      <c r="L14" s="380"/>
      <c r="M14" s="388"/>
    </row>
    <row r="15" spans="2:15" s="381" customFormat="1" ht="30" customHeight="1">
      <c r="B15" s="374"/>
      <c r="C15" s="507">
        <v>1</v>
      </c>
      <c r="D15" s="508">
        <v>230.1</v>
      </c>
      <c r="E15" s="509" t="s">
        <v>385</v>
      </c>
      <c r="F15" s="510"/>
      <c r="G15" s="511" t="s">
        <v>405</v>
      </c>
      <c r="H15" s="512" t="s">
        <v>402</v>
      </c>
      <c r="I15" s="513">
        <v>0</v>
      </c>
      <c r="J15" s="514">
        <f>'230.1'!I66</f>
        <v>3474</v>
      </c>
      <c r="K15" s="515">
        <f>I15*J15</f>
        <v>0</v>
      </c>
      <c r="L15" s="380"/>
      <c r="M15" s="382"/>
      <c r="N15" s="383"/>
    </row>
    <row r="16" spans="2:15" s="381" customFormat="1" ht="30" customHeight="1" thickBot="1">
      <c r="B16" s="374"/>
      <c r="C16" s="384" t="s">
        <v>334</v>
      </c>
      <c r="D16" s="390"/>
      <c r="E16" s="390"/>
      <c r="F16" s="390"/>
      <c r="G16" s="391"/>
      <c r="H16" s="390"/>
      <c r="I16" s="377"/>
      <c r="J16" s="386"/>
      <c r="K16" s="387">
        <f>SUM(K15:K15)</f>
        <v>0</v>
      </c>
      <c r="L16" s="380"/>
      <c r="M16" s="388"/>
    </row>
    <row r="17" spans="2:14" s="381" customFormat="1" ht="30" customHeight="1" thickBot="1">
      <c r="B17" s="374"/>
      <c r="C17" s="370" t="s">
        <v>407</v>
      </c>
      <c r="D17" s="371"/>
      <c r="E17" s="371"/>
      <c r="F17" s="371"/>
      <c r="G17" s="371"/>
      <c r="H17" s="371"/>
      <c r="I17" s="372"/>
      <c r="J17" s="372"/>
      <c r="K17" s="373"/>
      <c r="L17" s="380"/>
      <c r="M17" s="388"/>
    </row>
    <row r="18" spans="2:14" s="381" customFormat="1" ht="30" customHeight="1">
      <c r="B18" s="374"/>
      <c r="C18" s="389">
        <v>2</v>
      </c>
      <c r="D18" s="376">
        <v>310.10000000000002</v>
      </c>
      <c r="E18" s="471" t="s">
        <v>406</v>
      </c>
      <c r="F18" s="472"/>
      <c r="G18" s="473" t="s">
        <v>397</v>
      </c>
      <c r="H18" s="375" t="s">
        <v>402</v>
      </c>
      <c r="I18" s="377">
        <f>1000*5*7</f>
        <v>35000</v>
      </c>
      <c r="J18" s="474">
        <f>'310.1'!I66</f>
        <v>1168</v>
      </c>
      <c r="K18" s="475">
        <f>I18*J18</f>
        <v>40880000</v>
      </c>
      <c r="L18" s="380"/>
      <c r="M18" s="382"/>
      <c r="N18" s="383"/>
    </row>
    <row r="19" spans="2:14" s="381" customFormat="1" ht="30" customHeight="1">
      <c r="B19" s="374"/>
      <c r="C19" s="507">
        <v>3</v>
      </c>
      <c r="D19" s="508">
        <v>311.10000000000002</v>
      </c>
      <c r="E19" s="509" t="s">
        <v>409</v>
      </c>
      <c r="F19" s="510"/>
      <c r="G19" s="511" t="s">
        <v>410</v>
      </c>
      <c r="H19" s="512" t="s">
        <v>333</v>
      </c>
      <c r="I19" s="513">
        <f>+I18*0.1</f>
        <v>3500</v>
      </c>
      <c r="J19" s="514">
        <f>'311.1'!I67</f>
        <v>51442</v>
      </c>
      <c r="K19" s="515">
        <f>I19*J19</f>
        <v>180047000</v>
      </c>
      <c r="L19" s="380"/>
      <c r="M19" s="382" t="s">
        <v>413</v>
      </c>
      <c r="N19" s="383"/>
    </row>
    <row r="20" spans="2:14" s="381" customFormat="1" ht="30" customHeight="1" thickBot="1">
      <c r="B20" s="374"/>
      <c r="C20" s="384" t="s">
        <v>334</v>
      </c>
      <c r="D20" s="390"/>
      <c r="E20" s="390"/>
      <c r="F20" s="390"/>
      <c r="G20" s="391"/>
      <c r="H20" s="390"/>
      <c r="I20" s="377"/>
      <c r="J20" s="386"/>
      <c r="K20" s="387">
        <f>SUM(K18:K19)</f>
        <v>220927000</v>
      </c>
      <c r="L20" s="380"/>
      <c r="M20" s="388"/>
    </row>
    <row r="21" spans="2:14" s="381" customFormat="1" ht="30" customHeight="1" thickBot="1">
      <c r="B21" s="374"/>
      <c r="C21" s="370" t="s">
        <v>335</v>
      </c>
      <c r="D21" s="371"/>
      <c r="E21" s="371"/>
      <c r="F21" s="371"/>
      <c r="G21" s="371"/>
      <c r="H21" s="371"/>
      <c r="I21" s="372"/>
      <c r="J21" s="372"/>
      <c r="K21" s="373"/>
      <c r="L21" s="380"/>
      <c r="M21" s="388"/>
    </row>
    <row r="22" spans="2:14" s="381" customFormat="1" ht="30" customHeight="1">
      <c r="B22" s="374"/>
      <c r="C22" s="389">
        <v>4</v>
      </c>
      <c r="D22" s="376" t="s">
        <v>387</v>
      </c>
      <c r="E22" s="471" t="s">
        <v>105</v>
      </c>
      <c r="F22" s="472"/>
      <c r="G22" s="485" t="str">
        <f>'630.3'!B15</f>
        <v>Hexápodos en concreto de 28 MPa de 1 m3 (incluye acero de refuerzo, transporte e instalacion hasta el sitio de disposicion final)</v>
      </c>
      <c r="H22" s="375" t="s">
        <v>408</v>
      </c>
      <c r="I22" s="377">
        <v>120</v>
      </c>
      <c r="J22" s="474">
        <f>'630.3'!I68</f>
        <v>1458050</v>
      </c>
      <c r="K22" s="475">
        <f t="shared" ref="K22" si="0">I22*J22</f>
        <v>174966000</v>
      </c>
      <c r="L22" s="380"/>
      <c r="M22" s="388"/>
    </row>
    <row r="23" spans="2:14" s="381" customFormat="1" ht="30" customHeight="1" thickBot="1">
      <c r="B23" s="374"/>
      <c r="C23" s="393" t="s">
        <v>334</v>
      </c>
      <c r="D23" s="394"/>
      <c r="E23" s="394"/>
      <c r="F23" s="394"/>
      <c r="G23" s="395"/>
      <c r="H23" s="394"/>
      <c r="I23" s="377"/>
      <c r="J23" s="396"/>
      <c r="K23" s="387">
        <f>SUM(K22:K22)</f>
        <v>174966000</v>
      </c>
      <c r="L23" s="380"/>
      <c r="M23" s="477"/>
    </row>
    <row r="24" spans="2:14" s="381" customFormat="1" ht="30" customHeight="1" thickBot="1">
      <c r="B24" s="374"/>
      <c r="C24" s="370" t="s">
        <v>336</v>
      </c>
      <c r="D24" s="371"/>
      <c r="E24" s="371"/>
      <c r="F24" s="371"/>
      <c r="G24" s="371"/>
      <c r="H24" s="371"/>
      <c r="I24" s="372"/>
      <c r="J24" s="372"/>
      <c r="K24" s="373"/>
      <c r="L24" s="380"/>
      <c r="M24" s="388"/>
    </row>
    <row r="25" spans="2:14" s="381" customFormat="1" ht="30" customHeight="1">
      <c r="B25" s="374"/>
      <c r="C25" s="389">
        <v>5</v>
      </c>
      <c r="D25" s="376" t="s">
        <v>338</v>
      </c>
      <c r="E25" s="376"/>
      <c r="F25" s="376" t="s">
        <v>338</v>
      </c>
      <c r="G25" s="392" t="s">
        <v>414</v>
      </c>
      <c r="H25" s="376" t="s">
        <v>337</v>
      </c>
      <c r="I25" s="377">
        <f>I19*1.3*5</f>
        <v>22750</v>
      </c>
      <c r="J25" s="378">
        <f>'900.4P'!I66</f>
        <v>1625</v>
      </c>
      <c r="K25" s="379">
        <f>I25*J25</f>
        <v>36968750</v>
      </c>
      <c r="L25" s="380"/>
      <c r="M25" s="382"/>
      <c r="N25" s="383"/>
    </row>
    <row r="26" spans="2:14" s="381" customFormat="1" ht="30" customHeight="1" thickBot="1">
      <c r="B26" s="374"/>
      <c r="C26" s="384" t="s">
        <v>334</v>
      </c>
      <c r="D26" s="397"/>
      <c r="E26" s="397"/>
      <c r="F26" s="397"/>
      <c r="G26" s="398"/>
      <c r="H26" s="385"/>
      <c r="I26" s="377"/>
      <c r="J26" s="386"/>
      <c r="K26" s="387">
        <f>SUM(K25:K25)</f>
        <v>36968750</v>
      </c>
      <c r="L26" s="380"/>
      <c r="M26" s="388"/>
    </row>
    <row r="27" spans="2:14" s="381" customFormat="1" ht="30" customHeight="1" thickBot="1">
      <c r="B27" s="374"/>
      <c r="C27" s="606" t="s">
        <v>339</v>
      </c>
      <c r="D27" s="607"/>
      <c r="E27" s="607"/>
      <c r="F27" s="607"/>
      <c r="G27" s="607"/>
      <c r="H27" s="607"/>
      <c r="I27" s="607"/>
      <c r="J27" s="608"/>
      <c r="K27" s="399">
        <f>K16+K20+K23+K26</f>
        <v>432861750</v>
      </c>
      <c r="L27" s="380"/>
      <c r="M27" s="388"/>
    </row>
    <row r="28" spans="2:14" s="381" customFormat="1" ht="19.5" customHeight="1" thickBot="1">
      <c r="B28" s="374"/>
      <c r="C28" s="400"/>
      <c r="D28" s="400"/>
      <c r="E28" s="400"/>
      <c r="F28" s="400"/>
      <c r="G28" s="400"/>
      <c r="H28" s="400"/>
      <c r="I28" s="401"/>
      <c r="J28" s="401"/>
      <c r="K28" s="402"/>
      <c r="L28" s="380"/>
      <c r="M28" s="388"/>
    </row>
    <row r="29" spans="2:14" s="381" customFormat="1" ht="47.25">
      <c r="B29" s="374"/>
      <c r="C29" s="403"/>
      <c r="D29" s="404"/>
      <c r="E29" s="403"/>
      <c r="F29" s="405"/>
      <c r="G29" s="406" t="s">
        <v>417</v>
      </c>
      <c r="H29" s="407"/>
      <c r="I29" s="408"/>
      <c r="J29" s="409" t="s">
        <v>154</v>
      </c>
      <c r="K29" s="410">
        <v>3500000</v>
      </c>
      <c r="L29" s="380"/>
      <c r="M29" s="411"/>
    </row>
    <row r="30" spans="2:14" s="381" customFormat="1" ht="41.25" customHeight="1">
      <c r="B30" s="374"/>
      <c r="C30" s="403"/>
      <c r="D30" s="404"/>
      <c r="E30" s="403"/>
      <c r="F30" s="405"/>
      <c r="G30" s="412" t="s">
        <v>340</v>
      </c>
      <c r="H30" s="413"/>
      <c r="I30" s="414"/>
      <c r="J30" s="415" t="s">
        <v>154</v>
      </c>
      <c r="K30" s="416"/>
      <c r="L30" s="380"/>
      <c r="M30" s="411"/>
    </row>
    <row r="31" spans="2:14" s="381" customFormat="1" ht="41.25" customHeight="1">
      <c r="B31" s="374"/>
      <c r="C31" s="403"/>
      <c r="D31" s="404"/>
      <c r="E31" s="403"/>
      <c r="F31" s="405"/>
      <c r="G31" s="429" t="s">
        <v>156</v>
      </c>
      <c r="H31" s="476"/>
      <c r="I31" s="418"/>
      <c r="J31" s="419"/>
      <c r="K31" s="430">
        <f>K27+K29</f>
        <v>436361750</v>
      </c>
      <c r="L31" s="380"/>
      <c r="M31" s="388"/>
    </row>
    <row r="32" spans="2:14" s="427" customFormat="1" ht="41.25" customHeight="1">
      <c r="B32" s="421"/>
      <c r="C32" s="403"/>
      <c r="D32" s="422"/>
      <c r="E32" s="422"/>
      <c r="F32" s="422"/>
      <c r="G32" s="417" t="s">
        <v>341</v>
      </c>
      <c r="H32" s="423"/>
      <c r="I32" s="424"/>
      <c r="J32" s="425"/>
      <c r="K32" s="420">
        <f>ROUND((K31/1.3)*0.05*0.19,0)</f>
        <v>3188797</v>
      </c>
      <c r="L32" s="426"/>
      <c r="M32" s="428"/>
    </row>
    <row r="33" spans="2:14" s="427" customFormat="1" ht="41.25" customHeight="1">
      <c r="B33" s="421"/>
      <c r="C33" s="403"/>
      <c r="D33" s="422"/>
      <c r="E33" s="422"/>
      <c r="F33" s="422"/>
      <c r="G33" s="429" t="s">
        <v>342</v>
      </c>
      <c r="H33" s="423"/>
      <c r="I33" s="424"/>
      <c r="J33" s="425"/>
      <c r="K33" s="430">
        <f>K31+K32</f>
        <v>439550547</v>
      </c>
      <c r="L33" s="426"/>
      <c r="M33" s="428"/>
    </row>
    <row r="34" spans="2:14" s="427" customFormat="1" ht="53.25" customHeight="1">
      <c r="B34" s="421"/>
      <c r="C34" s="431">
        <v>47</v>
      </c>
      <c r="D34" s="432" t="s">
        <v>158</v>
      </c>
      <c r="E34" s="431"/>
      <c r="F34" s="433" t="s">
        <v>343</v>
      </c>
      <c r="G34" s="434" t="s">
        <v>344</v>
      </c>
      <c r="H34" s="423"/>
      <c r="I34" s="424"/>
      <c r="J34" s="432" t="s">
        <v>345</v>
      </c>
      <c r="K34" s="420"/>
      <c r="L34" s="426"/>
      <c r="M34" s="428"/>
    </row>
    <row r="35" spans="2:14" s="427" customFormat="1" ht="53.25" customHeight="1">
      <c r="B35" s="421"/>
      <c r="C35" s="403"/>
      <c r="D35" s="404"/>
      <c r="E35" s="403"/>
      <c r="F35" s="405"/>
      <c r="G35" s="434" t="s">
        <v>346</v>
      </c>
      <c r="H35" s="423">
        <v>0.19</v>
      </c>
      <c r="I35" s="424"/>
      <c r="J35" s="425"/>
      <c r="K35" s="420"/>
      <c r="L35" s="426"/>
      <c r="M35" s="428"/>
    </row>
    <row r="36" spans="2:14" s="427" customFormat="1" ht="51" customHeight="1" thickBot="1">
      <c r="B36" s="421"/>
      <c r="G36" s="435" t="s">
        <v>347</v>
      </c>
      <c r="H36" s="423"/>
      <c r="I36" s="424"/>
      <c r="J36" s="425"/>
      <c r="K36" s="430"/>
      <c r="L36" s="426"/>
      <c r="M36" s="428"/>
      <c r="N36" s="520"/>
    </row>
    <row r="37" spans="2:14" s="427" customFormat="1" ht="41.25" customHeight="1" thickBot="1">
      <c r="B37" s="421"/>
      <c r="C37" s="403"/>
      <c r="D37" s="404"/>
      <c r="E37" s="403"/>
      <c r="F37" s="405"/>
      <c r="G37" s="436" t="s">
        <v>244</v>
      </c>
      <c r="H37" s="437"/>
      <c r="I37" s="438"/>
      <c r="J37" s="439"/>
      <c r="K37" s="399">
        <f>K33</f>
        <v>439550547</v>
      </c>
      <c r="L37" s="426"/>
      <c r="M37" s="519"/>
      <c r="N37" s="427" t="s">
        <v>34</v>
      </c>
    </row>
    <row r="38" spans="2:14" s="427" customFormat="1" ht="30" customHeight="1" thickBot="1">
      <c r="B38" s="421"/>
      <c r="C38" s="440"/>
      <c r="D38" s="441"/>
      <c r="E38" s="441"/>
      <c r="F38" s="441"/>
      <c r="G38" s="440"/>
      <c r="H38" s="440"/>
      <c r="I38" s="442"/>
      <c r="J38" s="443"/>
      <c r="K38" s="444"/>
      <c r="L38" s="426"/>
      <c r="M38" s="428"/>
    </row>
    <row r="39" spans="2:14" s="427" customFormat="1" ht="30" customHeight="1">
      <c r="B39" s="421"/>
      <c r="C39" s="445" t="s">
        <v>386</v>
      </c>
      <c r="D39" s="446"/>
      <c r="E39" s="446"/>
      <c r="F39" s="446"/>
      <c r="G39" s="446"/>
      <c r="H39" s="446"/>
      <c r="I39" s="447"/>
      <c r="J39" s="447"/>
      <c r="K39" s="448"/>
      <c r="L39" s="426"/>
      <c r="M39" s="428"/>
    </row>
    <row r="40" spans="2:14" s="427" customFormat="1" ht="79.5" customHeight="1">
      <c r="B40" s="421"/>
      <c r="C40" s="609" t="s">
        <v>348</v>
      </c>
      <c r="D40" s="610"/>
      <c r="E40" s="610"/>
      <c r="F40" s="610"/>
      <c r="G40" s="610"/>
      <c r="H40" s="630" t="s">
        <v>44</v>
      </c>
      <c r="I40" s="630"/>
      <c r="J40" s="630"/>
      <c r="K40" s="449" t="s">
        <v>29</v>
      </c>
      <c r="L40" s="426"/>
      <c r="M40" s="428"/>
    </row>
    <row r="41" spans="2:14" s="427" customFormat="1" ht="53.25" customHeight="1">
      <c r="B41" s="421"/>
      <c r="C41" s="609" t="s">
        <v>349</v>
      </c>
      <c r="D41" s="610"/>
      <c r="E41" s="610"/>
      <c r="F41" s="610"/>
      <c r="G41" s="610"/>
      <c r="H41" s="611" t="s">
        <v>12</v>
      </c>
      <c r="I41" s="611"/>
      <c r="J41" s="450" t="s">
        <v>167</v>
      </c>
      <c r="K41" s="451">
        <v>0.2</v>
      </c>
      <c r="L41" s="452"/>
      <c r="M41" s="428"/>
    </row>
    <row r="42" spans="2:14" s="427" customFormat="1" ht="53.25" customHeight="1">
      <c r="B42" s="421"/>
      <c r="C42" s="609" t="s">
        <v>350</v>
      </c>
      <c r="D42" s="610"/>
      <c r="E42" s="610"/>
      <c r="F42" s="610"/>
      <c r="G42" s="610"/>
      <c r="H42" s="631" t="s">
        <v>351</v>
      </c>
      <c r="I42" s="632"/>
      <c r="J42" s="450" t="s">
        <v>170</v>
      </c>
      <c r="K42" s="453">
        <v>0.05</v>
      </c>
      <c r="L42" s="426"/>
      <c r="M42" s="428"/>
    </row>
    <row r="43" spans="2:14" s="427" customFormat="1" ht="53.25" customHeight="1">
      <c r="B43" s="421"/>
      <c r="C43" s="633" t="s">
        <v>352</v>
      </c>
      <c r="D43" s="634"/>
      <c r="E43" s="634"/>
      <c r="F43" s="634"/>
      <c r="G43" s="634"/>
      <c r="H43" s="635" t="s">
        <v>14</v>
      </c>
      <c r="I43" s="611"/>
      <c r="J43" s="450" t="s">
        <v>173</v>
      </c>
      <c r="K43" s="453">
        <v>0.05</v>
      </c>
      <c r="L43" s="426"/>
      <c r="M43" s="428"/>
    </row>
    <row r="44" spans="2:14" s="427" customFormat="1" ht="53.25" customHeight="1">
      <c r="B44" s="421"/>
      <c r="C44" s="609" t="s">
        <v>353</v>
      </c>
      <c r="D44" s="610"/>
      <c r="E44" s="610"/>
      <c r="F44" s="610"/>
      <c r="G44" s="610"/>
      <c r="H44" s="611" t="s">
        <v>175</v>
      </c>
      <c r="I44" s="611"/>
      <c r="J44" s="450" t="s">
        <v>176</v>
      </c>
      <c r="K44" s="453">
        <v>0.3</v>
      </c>
      <c r="L44" s="454"/>
      <c r="M44" s="428"/>
    </row>
    <row r="45" spans="2:14" s="427" customFormat="1" ht="29.25" customHeight="1">
      <c r="B45" s="421"/>
      <c r="C45" s="609" t="s">
        <v>354</v>
      </c>
      <c r="D45" s="610"/>
      <c r="E45" s="610"/>
      <c r="F45" s="610"/>
      <c r="G45" s="610"/>
      <c r="H45" s="624" t="s">
        <v>382</v>
      </c>
      <c r="I45" s="624"/>
      <c r="J45" s="624"/>
      <c r="K45" s="625"/>
      <c r="L45" s="455"/>
      <c r="M45" s="428"/>
    </row>
    <row r="46" spans="2:14" s="427" customFormat="1" ht="131.25" customHeight="1" thickBot="1">
      <c r="B46" s="421"/>
      <c r="C46" s="628" t="s">
        <v>355</v>
      </c>
      <c r="D46" s="629"/>
      <c r="E46" s="629"/>
      <c r="F46" s="629"/>
      <c r="G46" s="629"/>
      <c r="H46" s="626"/>
      <c r="I46" s="626"/>
      <c r="J46" s="626"/>
      <c r="K46" s="627"/>
      <c r="L46" s="455"/>
      <c r="M46" s="428"/>
    </row>
    <row r="47" spans="2:14" s="427" customFormat="1" ht="46.5" customHeight="1">
      <c r="B47" s="421"/>
      <c r="C47" s="456"/>
      <c r="D47" s="456"/>
      <c r="E47" s="456"/>
      <c r="F47" s="456"/>
      <c r="G47" s="456"/>
      <c r="H47" s="456"/>
      <c r="I47" s="457"/>
      <c r="J47" s="457"/>
      <c r="K47" s="456"/>
      <c r="L47" s="455"/>
      <c r="M47" s="428"/>
    </row>
    <row r="48" spans="2:14" ht="17.25" thickBot="1">
      <c r="B48" s="458"/>
      <c r="C48" s="459"/>
      <c r="D48" s="459"/>
      <c r="E48" s="460"/>
      <c r="F48" s="459"/>
      <c r="G48" s="461"/>
      <c r="H48" s="459"/>
      <c r="I48" s="462"/>
      <c r="J48" s="462"/>
      <c r="K48" s="459"/>
      <c r="L48" s="463"/>
    </row>
    <row r="49" ht="17.25" thickTop="1"/>
  </sheetData>
  <dataConsolidate/>
  <mergeCells count="29">
    <mergeCell ref="C45:G45"/>
    <mergeCell ref="H45:K46"/>
    <mergeCell ref="C46:G46"/>
    <mergeCell ref="H40:J40"/>
    <mergeCell ref="C41:G41"/>
    <mergeCell ref="H41:I41"/>
    <mergeCell ref="C42:G42"/>
    <mergeCell ref="H42:I42"/>
    <mergeCell ref="C43:G43"/>
    <mergeCell ref="H43:I43"/>
    <mergeCell ref="C40:G40"/>
    <mergeCell ref="C27:J27"/>
    <mergeCell ref="C44:G44"/>
    <mergeCell ref="H44:I44"/>
    <mergeCell ref="C11:K11"/>
    <mergeCell ref="C12:C13"/>
    <mergeCell ref="D12:D13"/>
    <mergeCell ref="E12:F12"/>
    <mergeCell ref="G12:G13"/>
    <mergeCell ref="H12:H13"/>
    <mergeCell ref="I12:I13"/>
    <mergeCell ref="J12:J13"/>
    <mergeCell ref="K12:K13"/>
    <mergeCell ref="C9:K9"/>
    <mergeCell ref="C3:K3"/>
    <mergeCell ref="C4:K4"/>
    <mergeCell ref="C5:K5"/>
    <mergeCell ref="C6:K7"/>
    <mergeCell ref="C8:K8"/>
  </mergeCells>
  <printOptions horizontalCentered="1"/>
  <pageMargins left="0" right="0" top="0" bottom="0" header="0" footer="0"/>
  <pageSetup scale="34" orientation="portrait" r:id="rId1"/>
  <rowBreaks count="1" manualBreakCount="1">
    <brk id="27" max="11" man="1"/>
  </rowBreak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N69"/>
  <sheetViews>
    <sheetView topLeftCell="A4" zoomScaleNormal="100" workbookViewId="0">
      <selection activeCell="F21" sqref="F21"/>
    </sheetView>
  </sheetViews>
  <sheetFormatPr baseColWidth="10" defaultRowHeight="12.75"/>
  <cols>
    <col min="1" max="1" width="20.33203125" style="16" customWidth="1"/>
    <col min="2" max="2" width="13.1640625" style="16" customWidth="1"/>
    <col min="3" max="3" width="12.6640625" style="16" customWidth="1"/>
    <col min="4" max="4" width="38.33203125" style="16" customWidth="1"/>
    <col min="5" max="5" width="12" style="75"/>
    <col min="6" max="6" width="17.33203125" style="16" customWidth="1"/>
    <col min="7" max="7" width="19.6640625" style="16" customWidth="1"/>
    <col min="8" max="8" width="16.83203125" style="16" customWidth="1"/>
    <col min="9" max="9" width="13.6640625" style="16" bestFit="1" customWidth="1"/>
    <col min="10" max="10" width="14.6640625" style="16" bestFit="1" customWidth="1"/>
    <col min="11" max="11" width="14.33203125" style="16" bestFit="1" customWidth="1"/>
    <col min="12" max="12" width="13" style="16" bestFit="1" customWidth="1"/>
    <col min="13" max="13" width="15.5" style="16" bestFit="1" customWidth="1"/>
    <col min="14" max="16384" width="12" style="16"/>
  </cols>
  <sheetData>
    <row r="1" spans="1:9">
      <c r="A1" s="254"/>
      <c r="B1" s="255"/>
      <c r="C1" s="255"/>
      <c r="D1" s="255"/>
      <c r="E1" s="255"/>
      <c r="F1" s="251" t="s">
        <v>246</v>
      </c>
      <c r="G1" s="252">
        <v>4</v>
      </c>
      <c r="H1" s="252">
        <v>9</v>
      </c>
      <c r="I1" s="253">
        <v>2019</v>
      </c>
    </row>
    <row r="2" spans="1:9">
      <c r="A2" s="256"/>
      <c r="B2" s="20"/>
      <c r="C2" s="20"/>
      <c r="D2" s="20"/>
      <c r="E2" s="20"/>
      <c r="F2" s="215"/>
      <c r="G2" s="312" t="s">
        <v>220</v>
      </c>
      <c r="H2" s="312" t="s">
        <v>221</v>
      </c>
      <c r="I2" s="313" t="s">
        <v>222</v>
      </c>
    </row>
    <row r="3" spans="1:9">
      <c r="A3" s="221" t="s">
        <v>226</v>
      </c>
      <c r="B3" s="636" t="s">
        <v>227</v>
      </c>
      <c r="C3" s="636"/>
      <c r="D3" s="636"/>
      <c r="E3" s="636"/>
      <c r="F3" s="70"/>
      <c r="G3" s="222" t="s">
        <v>228</v>
      </c>
      <c r="H3" s="636" t="s">
        <v>257</v>
      </c>
      <c r="I3" s="637"/>
    </row>
    <row r="4" spans="1:9" ht="13.5" thickBot="1">
      <c r="A4" s="224"/>
      <c r="B4" s="225"/>
      <c r="C4" s="225"/>
      <c r="D4" s="225"/>
      <c r="E4" s="225"/>
      <c r="F4" s="225"/>
      <c r="G4" s="225"/>
      <c r="H4" s="225"/>
      <c r="I4" s="261"/>
    </row>
    <row r="5" spans="1:9">
      <c r="A5" s="262"/>
      <c r="B5" s="263"/>
      <c r="C5" s="264"/>
      <c r="D5" s="264"/>
      <c r="E5" s="264"/>
      <c r="F5" s="264"/>
      <c r="G5" s="264"/>
      <c r="H5" s="264"/>
      <c r="I5" s="265"/>
    </row>
    <row r="6" spans="1:9">
      <c r="A6" s="262"/>
      <c r="B6" s="263"/>
      <c r="C6" s="264"/>
      <c r="D6" s="264"/>
      <c r="E6" s="264"/>
      <c r="F6" s="264"/>
      <c r="G6" s="264"/>
      <c r="H6" s="264"/>
      <c r="I6" s="265"/>
    </row>
    <row r="7" spans="1:9">
      <c r="A7" s="226" t="s">
        <v>209</v>
      </c>
      <c r="B7" s="227"/>
      <c r="C7" s="349"/>
      <c r="D7" s="229" t="s">
        <v>210</v>
      </c>
      <c r="E7" s="228"/>
      <c r="F7" s="218"/>
      <c r="G7" s="218"/>
      <c r="H7" s="230"/>
      <c r="I7" s="266"/>
    </row>
    <row r="8" spans="1:9" ht="12.75" customHeight="1">
      <c r="A8" s="638" t="s">
        <v>211</v>
      </c>
      <c r="B8" s="639"/>
      <c r="C8" s="640" t="s">
        <v>258</v>
      </c>
      <c r="D8" s="640"/>
      <c r="E8" s="640"/>
      <c r="F8" s="640"/>
      <c r="G8" s="640"/>
      <c r="H8" s="640"/>
      <c r="I8" s="641"/>
    </row>
    <row r="9" spans="1:9">
      <c r="A9" s="638"/>
      <c r="B9" s="639"/>
      <c r="C9" s="642"/>
      <c r="D9" s="642"/>
      <c r="E9" s="642"/>
      <c r="F9" s="642"/>
      <c r="G9" s="642"/>
      <c r="H9" s="642"/>
      <c r="I9" s="643"/>
    </row>
    <row r="10" spans="1:9">
      <c r="A10" s="231"/>
      <c r="B10" s="232"/>
      <c r="C10" s="233"/>
      <c r="D10" s="233"/>
      <c r="E10" s="233"/>
      <c r="F10" s="233"/>
      <c r="G10" s="233"/>
      <c r="H10" s="233"/>
      <c r="I10" s="267"/>
    </row>
    <row r="11" spans="1:9">
      <c r="A11" s="231" t="s">
        <v>212</v>
      </c>
      <c r="B11" s="232"/>
      <c r="C11" s="644" t="s">
        <v>259</v>
      </c>
      <c r="D11" s="644"/>
      <c r="E11" s="644"/>
      <c r="F11" s="223"/>
      <c r="G11" s="222" t="s">
        <v>214</v>
      </c>
      <c r="H11" s="645" t="s">
        <v>260</v>
      </c>
      <c r="I11" s="646"/>
    </row>
    <row r="12" spans="1:9">
      <c r="A12" s="231"/>
      <c r="B12" s="232"/>
      <c r="C12" s="234"/>
      <c r="D12" s="234"/>
      <c r="E12" s="234"/>
      <c r="F12" s="234"/>
      <c r="G12" s="234"/>
      <c r="H12" s="234"/>
      <c r="I12" s="268"/>
    </row>
    <row r="13" spans="1:9" ht="13.5" thickBot="1">
      <c r="A13" s="269"/>
      <c r="B13" s="70"/>
      <c r="C13" s="70"/>
      <c r="D13" s="70"/>
      <c r="E13" s="70"/>
      <c r="F13" s="70"/>
      <c r="G13" s="70"/>
      <c r="H13" s="70"/>
      <c r="I13" s="270"/>
    </row>
    <row r="14" spans="1:9" ht="18">
      <c r="A14" s="240" t="s">
        <v>0</v>
      </c>
      <c r="B14" s="659" t="s">
        <v>231</v>
      </c>
      <c r="C14" s="659"/>
      <c r="D14" s="659"/>
      <c r="E14" s="659"/>
      <c r="F14" s="659"/>
      <c r="G14" s="250" t="s">
        <v>232</v>
      </c>
      <c r="H14" s="342" t="s">
        <v>1</v>
      </c>
      <c r="I14" s="241" t="s">
        <v>2</v>
      </c>
    </row>
    <row r="15" spans="1:9" ht="13.5" thickBot="1">
      <c r="A15" s="466">
        <f>+'PRESUPUESTO OBRA'!D15</f>
        <v>230.1</v>
      </c>
      <c r="B15" s="660" t="str">
        <f>+'PRESUPUESTO OBRA'!G15</f>
        <v>Mejoramiento de la subrasante con adición de materiales</v>
      </c>
      <c r="C15" s="661"/>
      <c r="D15" s="661"/>
      <c r="E15" s="661"/>
      <c r="F15" s="662"/>
      <c r="G15" s="239"/>
      <c r="H15" s="239" t="str">
        <f>'PRESUPUESTO OBRA'!H15</f>
        <v>m2</v>
      </c>
      <c r="I15" s="464">
        <f>'PRESUPUESTO OBRA'!I15</f>
        <v>0</v>
      </c>
    </row>
    <row r="16" spans="1:9">
      <c r="A16" s="319"/>
      <c r="I16" s="316"/>
    </row>
    <row r="17" spans="1:13" s="70" customFormat="1" ht="13.5" thickBot="1">
      <c r="A17" s="256" t="s">
        <v>4</v>
      </c>
      <c r="B17" s="20"/>
      <c r="C17" s="20"/>
      <c r="D17" s="14"/>
      <c r="E17" s="17"/>
      <c r="F17" s="14"/>
      <c r="G17" s="14"/>
      <c r="H17" s="14"/>
      <c r="I17" s="317"/>
    </row>
    <row r="18" spans="1:13" s="70" customFormat="1">
      <c r="A18" s="653" t="s">
        <v>231</v>
      </c>
      <c r="B18" s="654"/>
      <c r="C18" s="654"/>
      <c r="D18" s="655"/>
      <c r="E18" s="344" t="s">
        <v>1</v>
      </c>
      <c r="F18" s="242" t="s">
        <v>21</v>
      </c>
      <c r="G18" s="344" t="s">
        <v>233</v>
      </c>
      <c r="H18" s="343" t="s">
        <v>234</v>
      </c>
      <c r="I18" s="21"/>
    </row>
    <row r="19" spans="1:13" s="70" customFormat="1">
      <c r="A19" s="656" t="s">
        <v>404</v>
      </c>
      <c r="B19" s="657"/>
      <c r="C19" s="657"/>
      <c r="D19" s="658"/>
      <c r="E19" s="274" t="s">
        <v>356</v>
      </c>
      <c r="F19" s="275">
        <v>190000</v>
      </c>
      <c r="G19" s="320">
        <v>400</v>
      </c>
      <c r="H19" s="277">
        <f t="shared" ref="H19:H26" si="0">+IFERROR(F19/G19,"")</f>
        <v>475</v>
      </c>
      <c r="I19" s="22"/>
    </row>
    <row r="20" spans="1:13" s="70" customFormat="1">
      <c r="A20" s="663" t="s">
        <v>399</v>
      </c>
      <c r="B20" s="664"/>
      <c r="C20" s="664"/>
      <c r="D20" s="665"/>
      <c r="E20" s="274" t="s">
        <v>356</v>
      </c>
      <c r="F20" s="275">
        <v>70000</v>
      </c>
      <c r="G20" s="320">
        <v>200</v>
      </c>
      <c r="H20" s="277">
        <f t="shared" si="0"/>
        <v>350</v>
      </c>
      <c r="I20" s="22"/>
    </row>
    <row r="21" spans="1:13" s="70" customFormat="1">
      <c r="A21" s="663" t="s">
        <v>400</v>
      </c>
      <c r="B21" s="664"/>
      <c r="C21" s="664"/>
      <c r="D21" s="665"/>
      <c r="E21" s="274" t="s">
        <v>356</v>
      </c>
      <c r="F21" s="275">
        <v>190000</v>
      </c>
      <c r="G21" s="321">
        <v>200</v>
      </c>
      <c r="H21" s="277">
        <f t="shared" si="0"/>
        <v>950</v>
      </c>
      <c r="I21" s="22"/>
      <c r="M21" s="208"/>
    </row>
    <row r="22" spans="1:13" s="70" customFormat="1" ht="12.75" customHeight="1">
      <c r="A22" s="663" t="s">
        <v>401</v>
      </c>
      <c r="B22" s="664"/>
      <c r="C22" s="664"/>
      <c r="D22" s="665"/>
      <c r="E22" s="274" t="s">
        <v>356</v>
      </c>
      <c r="F22" s="275">
        <v>160000</v>
      </c>
      <c r="G22" s="321">
        <v>200</v>
      </c>
      <c r="H22" s="277">
        <f t="shared" si="0"/>
        <v>800</v>
      </c>
      <c r="I22" s="22"/>
      <c r="M22" s="350"/>
    </row>
    <row r="23" spans="1:13" s="70" customFormat="1">
      <c r="A23" s="663" t="s">
        <v>263</v>
      </c>
      <c r="B23" s="664"/>
      <c r="C23" s="664"/>
      <c r="D23" s="665"/>
      <c r="E23" s="274"/>
      <c r="F23" s="275"/>
      <c r="G23" s="274"/>
      <c r="H23" s="277">
        <f>I56*0.05</f>
        <v>4.625</v>
      </c>
      <c r="I23" s="22"/>
    </row>
    <row r="24" spans="1:13" s="70" customFormat="1">
      <c r="A24" s="656"/>
      <c r="B24" s="657"/>
      <c r="C24" s="657"/>
      <c r="D24" s="658"/>
      <c r="E24" s="274" t="str">
        <f>+IFERROR(VLOOKUP(A24,EQUIPOS!$A$3:$C$74,2,FALSE),"")</f>
        <v/>
      </c>
      <c r="F24" s="275" t="str">
        <f>+IFERROR(VLOOKUP(A24,EQUIPOS!$A$3:$C$74,3,FALSE),"")</f>
        <v/>
      </c>
      <c r="G24" s="274"/>
      <c r="H24" s="277" t="str">
        <f t="shared" si="0"/>
        <v/>
      </c>
      <c r="I24" s="22"/>
    </row>
    <row r="25" spans="1:13" s="70" customFormat="1">
      <c r="A25" s="647"/>
      <c r="B25" s="648"/>
      <c r="C25" s="648"/>
      <c r="D25" s="649"/>
      <c r="E25" s="274" t="str">
        <f>+IFERROR(VLOOKUP(A25,EQUIPOS!$A$3:$C$74,2,FALSE),"")</f>
        <v/>
      </c>
      <c r="F25" s="275" t="str">
        <f>+IFERROR(VLOOKUP(A25,EQUIPOS!$A$3:$C$74,3,FALSE),"")</f>
        <v/>
      </c>
      <c r="G25" s="274"/>
      <c r="H25" s="277" t="str">
        <f t="shared" si="0"/>
        <v/>
      </c>
      <c r="I25" s="22"/>
      <c r="M25" s="350"/>
    </row>
    <row r="26" spans="1:13" s="70" customFormat="1">
      <c r="A26" s="647"/>
      <c r="B26" s="648"/>
      <c r="C26" s="648"/>
      <c r="D26" s="649"/>
      <c r="E26" s="274" t="str">
        <f>+IFERROR(VLOOKUP(A26,EQUIPOS!$A$3:$C$74,2,FALSE),"")</f>
        <v/>
      </c>
      <c r="F26" s="275" t="str">
        <f>+IFERROR(VLOOKUP(A26,EQUIPOS!$A$3:$C$74,3,FALSE),"")</f>
        <v/>
      </c>
      <c r="G26" s="274"/>
      <c r="H26" s="277" t="str">
        <f t="shared" si="0"/>
        <v/>
      </c>
      <c r="I26" s="22"/>
      <c r="M26" s="209"/>
    </row>
    <row r="27" spans="1:13" s="70" customFormat="1" ht="13.5" thickBot="1">
      <c r="A27" s="650"/>
      <c r="B27" s="651"/>
      <c r="C27" s="651"/>
      <c r="D27" s="652"/>
      <c r="E27" s="71"/>
      <c r="F27" s="72"/>
      <c r="G27" s="289"/>
      <c r="H27" s="74"/>
      <c r="I27" s="23"/>
    </row>
    <row r="28" spans="1:13" s="70" customFormat="1" ht="13.5" thickBot="1">
      <c r="A28" s="278"/>
      <c r="B28" s="14"/>
      <c r="C28" s="14"/>
      <c r="D28" s="14"/>
      <c r="E28" s="17"/>
      <c r="F28" s="14"/>
      <c r="G28" s="14"/>
      <c r="H28" s="18" t="s">
        <v>5</v>
      </c>
      <c r="I28" s="24">
        <f>ROUND((SUM(H19:H27)),2)</f>
        <v>2579.63</v>
      </c>
    </row>
    <row r="29" spans="1:13" s="70" customFormat="1" ht="13.5" thickBot="1">
      <c r="A29" s="256" t="s">
        <v>6</v>
      </c>
      <c r="B29" s="20"/>
      <c r="C29" s="20"/>
      <c r="D29" s="14"/>
      <c r="E29" s="17"/>
      <c r="F29" s="14"/>
      <c r="G29" s="14"/>
      <c r="H29" s="14"/>
      <c r="I29" s="273"/>
    </row>
    <row r="30" spans="1:13" s="70" customFormat="1">
      <c r="A30" s="653" t="s">
        <v>231</v>
      </c>
      <c r="B30" s="654"/>
      <c r="C30" s="654"/>
      <c r="D30" s="655"/>
      <c r="E30" s="344" t="s">
        <v>1</v>
      </c>
      <c r="F30" s="344" t="s">
        <v>235</v>
      </c>
      <c r="G30" s="344" t="s">
        <v>2</v>
      </c>
      <c r="H30" s="343" t="s">
        <v>234</v>
      </c>
      <c r="I30" s="21"/>
    </row>
    <row r="31" spans="1:13" s="70" customFormat="1" ht="13.5" customHeight="1">
      <c r="A31" s="656"/>
      <c r="B31" s="657"/>
      <c r="C31" s="657"/>
      <c r="D31" s="658"/>
      <c r="E31" s="279"/>
      <c r="F31" s="279"/>
      <c r="G31" s="280"/>
      <c r="H31" s="277"/>
      <c r="I31" s="22"/>
    </row>
    <row r="32" spans="1:13" s="70" customFormat="1">
      <c r="A32" s="656"/>
      <c r="B32" s="657"/>
      <c r="C32" s="657"/>
      <c r="D32" s="658"/>
      <c r="E32" s="279" t="str">
        <f>+IFERROR(VLOOKUP(A32,MATERIALES!$A$3:$C$59,2,FALSE),"")</f>
        <v/>
      </c>
      <c r="F32" s="279" t="str">
        <f>+IFERROR(VLOOKUP(A32,MATERIALES!$A$3:$C$59,3,FALSE),"")</f>
        <v/>
      </c>
      <c r="G32" s="280"/>
      <c r="H32" s="277" t="str">
        <f t="shared" ref="H32:H39" si="1">+IF(A32="","",F32*G32)</f>
        <v/>
      </c>
      <c r="I32" s="22"/>
    </row>
    <row r="33" spans="1:9" s="70" customFormat="1">
      <c r="A33" s="656"/>
      <c r="B33" s="657"/>
      <c r="C33" s="657"/>
      <c r="D33" s="658"/>
      <c r="E33" s="279" t="str">
        <f>+IFERROR(VLOOKUP(A33,MATERIALES!$A$3:$C$59,2,FALSE),"")</f>
        <v/>
      </c>
      <c r="F33" s="279" t="str">
        <f>+IFERROR(VLOOKUP(A33,MATERIALES!$A$3:$C$59,3,FALSE),"")</f>
        <v/>
      </c>
      <c r="G33" s="322"/>
      <c r="H33" s="277" t="str">
        <f t="shared" si="1"/>
        <v/>
      </c>
      <c r="I33" s="22"/>
    </row>
    <row r="34" spans="1:9" s="70" customFormat="1">
      <c r="A34" s="656"/>
      <c r="B34" s="657"/>
      <c r="C34" s="657"/>
      <c r="D34" s="658"/>
      <c r="E34" s="279" t="str">
        <f>+IFERROR(VLOOKUP(A34,MATERIALES!$A$3:$C$59,2,FALSE),"")</f>
        <v/>
      </c>
      <c r="F34" s="279" t="str">
        <f>+IFERROR(VLOOKUP(A34,MATERIALES!$A$3:$C$59,3,FALSE),"")</f>
        <v/>
      </c>
      <c r="G34" s="280"/>
      <c r="H34" s="277" t="str">
        <f t="shared" si="1"/>
        <v/>
      </c>
      <c r="I34" s="22"/>
    </row>
    <row r="35" spans="1:9" s="70" customFormat="1">
      <c r="A35" s="656"/>
      <c r="B35" s="657"/>
      <c r="C35" s="657"/>
      <c r="D35" s="658"/>
      <c r="E35" s="279" t="str">
        <f>+IFERROR(VLOOKUP(A35,MATERIALES!$A$3:$C$59,2,FALSE),"")</f>
        <v/>
      </c>
      <c r="F35" s="279" t="str">
        <f>+IFERROR(VLOOKUP(A35,MATERIALES!$A$3:$C$59,3,FALSE),"")</f>
        <v/>
      </c>
      <c r="G35" s="280"/>
      <c r="H35" s="277" t="str">
        <f t="shared" si="1"/>
        <v/>
      </c>
      <c r="I35" s="22"/>
    </row>
    <row r="36" spans="1:9" s="70" customFormat="1">
      <c r="A36" s="656"/>
      <c r="B36" s="657"/>
      <c r="C36" s="657"/>
      <c r="D36" s="658"/>
      <c r="E36" s="279" t="str">
        <f>+IFERROR(VLOOKUP(A36,MATERIALES!$A$3:$C$59,2,FALSE),"")</f>
        <v/>
      </c>
      <c r="F36" s="279" t="str">
        <f>+IFERROR(VLOOKUP(A36,MATERIALES!$A$3:$C$59,3,FALSE),"")</f>
        <v/>
      </c>
      <c r="G36" s="280"/>
      <c r="H36" s="277" t="str">
        <f t="shared" si="1"/>
        <v/>
      </c>
      <c r="I36" s="22"/>
    </row>
    <row r="37" spans="1:9" s="70" customFormat="1">
      <c r="A37" s="656"/>
      <c r="B37" s="657"/>
      <c r="C37" s="657"/>
      <c r="D37" s="658"/>
      <c r="E37" s="279" t="str">
        <f>+IFERROR(VLOOKUP(A37,MATERIALES!$A$3:$C$59,2,FALSE),"")</f>
        <v/>
      </c>
      <c r="F37" s="279" t="str">
        <f>+IFERROR(VLOOKUP(A37,MATERIALES!$A$3:$C$59,3,FALSE),"")</f>
        <v/>
      </c>
      <c r="G37" s="280"/>
      <c r="H37" s="277" t="str">
        <f t="shared" si="1"/>
        <v/>
      </c>
      <c r="I37" s="22"/>
    </row>
    <row r="38" spans="1:9" s="70" customFormat="1">
      <c r="A38" s="656"/>
      <c r="B38" s="657"/>
      <c r="C38" s="657"/>
      <c r="D38" s="658"/>
      <c r="E38" s="279" t="str">
        <f>+IFERROR(VLOOKUP(A38,MATERIALES!$A$3:$C$59,2,FALSE),"")</f>
        <v/>
      </c>
      <c r="F38" s="279" t="str">
        <f>+IFERROR(VLOOKUP(A38,MATERIALES!$A$3:$C$59,3,FALSE),"")</f>
        <v/>
      </c>
      <c r="G38" s="280"/>
      <c r="H38" s="277" t="str">
        <f t="shared" si="1"/>
        <v/>
      </c>
      <c r="I38" s="22"/>
    </row>
    <row r="39" spans="1:9" s="70" customFormat="1">
      <c r="A39" s="656"/>
      <c r="B39" s="657"/>
      <c r="C39" s="657"/>
      <c r="D39" s="658"/>
      <c r="E39" s="279" t="str">
        <f>+IFERROR(VLOOKUP(A39,MATERIALES!$A$3:$C$59,2,FALSE),"")</f>
        <v/>
      </c>
      <c r="F39" s="279" t="str">
        <f>+IFERROR(VLOOKUP(A39,MATERIALES!$A$3:$C$59,3,FALSE),"")</f>
        <v/>
      </c>
      <c r="G39" s="281"/>
      <c r="H39" s="277" t="str">
        <f t="shared" si="1"/>
        <v/>
      </c>
      <c r="I39" s="22"/>
    </row>
    <row r="40" spans="1:9" s="70" customFormat="1" ht="13.5" thickBot="1">
      <c r="A40" s="669"/>
      <c r="B40" s="670"/>
      <c r="C40" s="670"/>
      <c r="D40" s="671"/>
      <c r="E40" s="71"/>
      <c r="F40" s="72"/>
      <c r="G40" s="73"/>
      <c r="H40" s="74"/>
      <c r="I40" s="23"/>
    </row>
    <row r="41" spans="1:9" s="70" customFormat="1" ht="13.5" thickBot="1">
      <c r="A41" s="278"/>
      <c r="B41" s="14"/>
      <c r="C41" s="14"/>
      <c r="D41" s="14"/>
      <c r="E41" s="17"/>
      <c r="F41" s="14"/>
      <c r="G41" s="14"/>
      <c r="H41" s="18" t="s">
        <v>5</v>
      </c>
      <c r="I41" s="24">
        <f>SUM(H31:H40)</f>
        <v>0</v>
      </c>
    </row>
    <row r="42" spans="1:9" s="70" customFormat="1" ht="13.5" thickBot="1">
      <c r="A42" s="282" t="s">
        <v>7</v>
      </c>
      <c r="B42" s="283"/>
      <c r="C42" s="283"/>
      <c r="D42" s="284"/>
      <c r="E42" s="17"/>
      <c r="F42" s="14"/>
      <c r="G42" s="14"/>
      <c r="H42" s="14"/>
      <c r="I42" s="273" t="s">
        <v>34</v>
      </c>
    </row>
    <row r="43" spans="1:9" s="70" customFormat="1" ht="30.75" customHeight="1">
      <c r="A43" s="653" t="s">
        <v>236</v>
      </c>
      <c r="B43" s="654"/>
      <c r="C43" s="655"/>
      <c r="D43" s="330" t="s">
        <v>237</v>
      </c>
      <c r="E43" s="344" t="s">
        <v>238</v>
      </c>
      <c r="F43" s="344" t="s">
        <v>8</v>
      </c>
      <c r="G43" s="244" t="s">
        <v>239</v>
      </c>
      <c r="H43" s="245" t="s">
        <v>234</v>
      </c>
      <c r="I43" s="21"/>
    </row>
    <row r="44" spans="1:9" s="70" customFormat="1">
      <c r="A44" s="666"/>
      <c r="B44" s="667"/>
      <c r="C44" s="668"/>
      <c r="D44" s="285"/>
      <c r="E44" s="286"/>
      <c r="F44" s="286"/>
      <c r="G44" s="274"/>
      <c r="H44" s="275">
        <f>IFERROR(F44*G44,"")</f>
        <v>0</v>
      </c>
      <c r="I44" s="22"/>
    </row>
    <row r="45" spans="1:9" s="70" customFormat="1">
      <c r="A45" s="656"/>
      <c r="B45" s="657"/>
      <c r="C45" s="658"/>
      <c r="D45" s="287"/>
      <c r="E45" s="279"/>
      <c r="F45" s="286" t="str">
        <f>+IF(A45="","",D45*E45)</f>
        <v/>
      </c>
      <c r="G45" s="274"/>
      <c r="H45" s="275" t="str">
        <f>IFERROR(F45*G45,"")</f>
        <v/>
      </c>
      <c r="I45" s="22"/>
    </row>
    <row r="46" spans="1:9" s="70" customFormat="1" ht="13.5" thickBot="1">
      <c r="A46" s="669"/>
      <c r="B46" s="670"/>
      <c r="C46" s="671"/>
      <c r="D46" s="71"/>
      <c r="E46" s="71"/>
      <c r="F46" s="288" t="str">
        <f>+IF(A46="","",D46*E46)</f>
        <v/>
      </c>
      <c r="G46" s="289"/>
      <c r="H46" s="73" t="str">
        <f>IFERROR(F46*G46,"")</f>
        <v/>
      </c>
      <c r="I46" s="23"/>
    </row>
    <row r="47" spans="1:9" s="70" customFormat="1" ht="13.5" thickBot="1">
      <c r="A47" s="278"/>
      <c r="B47" s="14"/>
      <c r="C47" s="14"/>
      <c r="D47" s="14"/>
      <c r="E47" s="17"/>
      <c r="F47" s="14"/>
      <c r="G47" s="14"/>
      <c r="H47" s="18" t="s">
        <v>5</v>
      </c>
      <c r="I47" s="24">
        <f>SUM(H44:H46)</f>
        <v>0</v>
      </c>
    </row>
    <row r="48" spans="1:9" s="70" customFormat="1" ht="13.5" thickBot="1">
      <c r="A48" s="256" t="s">
        <v>9</v>
      </c>
      <c r="B48" s="20"/>
      <c r="C48" s="20"/>
      <c r="D48" s="14"/>
      <c r="E48" s="17"/>
      <c r="F48" s="14"/>
      <c r="G48" s="14"/>
      <c r="H48" s="14"/>
      <c r="I48" s="273"/>
    </row>
    <row r="49" spans="1:14" s="70" customFormat="1">
      <c r="A49" s="653" t="s">
        <v>240</v>
      </c>
      <c r="B49" s="655"/>
      <c r="C49" s="246" t="s">
        <v>2</v>
      </c>
      <c r="D49" s="243" t="s">
        <v>241</v>
      </c>
      <c r="E49" s="344" t="s">
        <v>242</v>
      </c>
      <c r="F49" s="242" t="s">
        <v>243</v>
      </c>
      <c r="G49" s="243" t="s">
        <v>233</v>
      </c>
      <c r="H49" s="245" t="s">
        <v>234</v>
      </c>
      <c r="I49" s="21"/>
    </row>
    <row r="50" spans="1:14" s="70" customFormat="1">
      <c r="A50" s="656" t="s">
        <v>195</v>
      </c>
      <c r="B50" s="658"/>
      <c r="C50" s="287">
        <v>2</v>
      </c>
      <c r="D50" s="290">
        <v>40000</v>
      </c>
      <c r="E50" s="291">
        <f>+IFERROR(VLOOKUP(A50,'MANO DE OBRA '!$A$3:$C$11,3,FALSE),"")</f>
        <v>1.85</v>
      </c>
      <c r="F50" s="275">
        <f t="shared" ref="F50:F55" si="2">IFERROR(D50*E50*C50,"")</f>
        <v>148000</v>
      </c>
      <c r="G50" s="275">
        <f>G22*8</f>
        <v>1600</v>
      </c>
      <c r="H50" s="277">
        <f t="shared" ref="H50:H55" si="3">+IFERROR(F50/G50,"")</f>
        <v>92.5</v>
      </c>
      <c r="I50" s="22"/>
    </row>
    <row r="51" spans="1:14" s="70" customFormat="1" ht="12" customHeight="1">
      <c r="A51" s="656"/>
      <c r="B51" s="658"/>
      <c r="C51" s="287"/>
      <c r="D51" s="290" t="str">
        <f>+IFERROR(VLOOKUP(A51,'MANO DE OBRA '!$A$3:$C$11,2,FALSE),"")</f>
        <v/>
      </c>
      <c r="E51" s="291" t="str">
        <f>+IFERROR(VLOOKUP(A51,'MANO DE OBRA '!$A$3:$C$11,3,FALSE),"")</f>
        <v/>
      </c>
      <c r="F51" s="275" t="str">
        <f t="shared" si="2"/>
        <v/>
      </c>
      <c r="G51" s="275"/>
      <c r="H51" s="277" t="str">
        <f t="shared" si="3"/>
        <v/>
      </c>
      <c r="I51" s="22"/>
    </row>
    <row r="52" spans="1:14" s="70" customFormat="1">
      <c r="A52" s="656"/>
      <c r="B52" s="658"/>
      <c r="C52" s="287"/>
      <c r="D52" s="290" t="str">
        <f>+IFERROR(VLOOKUP(A52,'MANO DE OBRA '!$A$3:$C$11,2,FALSE),"")</f>
        <v/>
      </c>
      <c r="E52" s="291" t="str">
        <f>+IFERROR(VLOOKUP(A52,'MANO DE OBRA '!$A$3:$C$11,3,FALSE),"")</f>
        <v/>
      </c>
      <c r="F52" s="275" t="str">
        <f t="shared" si="2"/>
        <v/>
      </c>
      <c r="G52" s="275"/>
      <c r="H52" s="277" t="str">
        <f t="shared" si="3"/>
        <v/>
      </c>
      <c r="I52" s="22"/>
    </row>
    <row r="53" spans="1:14" s="70" customFormat="1">
      <c r="A53" s="656"/>
      <c r="B53" s="658"/>
      <c r="C53" s="287"/>
      <c r="D53" s="290" t="str">
        <f>+IFERROR(VLOOKUP(A53,'MANO DE OBRA '!$A$3:$C$11,2,FALSE),"")</f>
        <v/>
      </c>
      <c r="E53" s="291" t="str">
        <f>+IFERROR(VLOOKUP(A53,'MANO DE OBRA '!$A$3:$C$11,3,FALSE),"")</f>
        <v/>
      </c>
      <c r="F53" s="275" t="str">
        <f t="shared" si="2"/>
        <v/>
      </c>
      <c r="G53" s="275"/>
      <c r="H53" s="277" t="str">
        <f t="shared" si="3"/>
        <v/>
      </c>
      <c r="I53" s="22"/>
    </row>
    <row r="54" spans="1:14" s="70" customFormat="1">
      <c r="A54" s="656"/>
      <c r="B54" s="658"/>
      <c r="C54" s="287"/>
      <c r="D54" s="290" t="str">
        <f>+IFERROR(VLOOKUP(A54,'MANO DE OBRA '!$A$3:$C$11,2,FALSE),"")</f>
        <v/>
      </c>
      <c r="E54" s="291" t="str">
        <f>+IFERROR(VLOOKUP(A54,'MANO DE OBRA '!$A$3:$C$11,3,FALSE),"")</f>
        <v/>
      </c>
      <c r="F54" s="275" t="str">
        <f t="shared" si="2"/>
        <v/>
      </c>
      <c r="G54" s="275"/>
      <c r="H54" s="277" t="str">
        <f t="shared" si="3"/>
        <v/>
      </c>
      <c r="I54" s="22"/>
    </row>
    <row r="55" spans="1:14" s="70" customFormat="1" ht="13.5" thickBot="1">
      <c r="A55" s="669"/>
      <c r="B55" s="671"/>
      <c r="C55" s="292"/>
      <c r="D55" s="293" t="str">
        <f>+IFERROR(VLOOKUP(A55,'MANO DE OBRA '!$A$3:$C$11,2,FALSE),"")</f>
        <v/>
      </c>
      <c r="E55" s="294" t="str">
        <f>+IFERROR(VLOOKUP(A55,'MANO DE OBRA '!$A$3:$C$11,3,FALSE),"")</f>
        <v/>
      </c>
      <c r="F55" s="73" t="str">
        <f t="shared" si="2"/>
        <v/>
      </c>
      <c r="G55" s="15"/>
      <c r="H55" s="74" t="str">
        <f t="shared" si="3"/>
        <v/>
      </c>
      <c r="I55" s="23"/>
    </row>
    <row r="56" spans="1:14" s="70" customFormat="1" ht="13.5" thickBot="1">
      <c r="A56" s="278"/>
      <c r="B56" s="14"/>
      <c r="C56" s="14"/>
      <c r="D56" s="14"/>
      <c r="E56" s="17"/>
      <c r="F56" s="14"/>
      <c r="G56" s="14"/>
      <c r="H56" s="18" t="s">
        <v>5</v>
      </c>
      <c r="I56" s="24">
        <f>SUM(H50:H55)</f>
        <v>92.5</v>
      </c>
    </row>
    <row r="57" spans="1:14" s="70" customFormat="1" ht="13.5" thickBot="1">
      <c r="A57" s="278"/>
      <c r="B57" s="14"/>
      <c r="C57" s="14"/>
      <c r="D57" s="14"/>
      <c r="E57" s="17"/>
      <c r="F57" s="14"/>
      <c r="G57" s="14"/>
      <c r="H57" s="17"/>
      <c r="I57" s="273"/>
    </row>
    <row r="58" spans="1:14" s="70" customFormat="1" ht="13.5" thickBot="1">
      <c r="A58" s="278"/>
      <c r="B58" s="14"/>
      <c r="C58" s="14"/>
      <c r="D58" s="14"/>
      <c r="E58" s="17"/>
      <c r="F58" s="18" t="s">
        <v>10</v>
      </c>
      <c r="G58" s="17"/>
      <c r="H58" s="17"/>
      <c r="I58" s="25">
        <f>ROUND((I28+I41+I47+I56),2)</f>
        <v>2672.13</v>
      </c>
      <c r="L58" s="350"/>
      <c r="N58" s="210"/>
    </row>
    <row r="59" spans="1:14" s="70" customFormat="1" ht="13.5" thickBot="1">
      <c r="A59" s="256" t="s">
        <v>11</v>
      </c>
      <c r="B59" s="20"/>
      <c r="C59" s="20"/>
      <c r="D59" s="14"/>
      <c r="E59" s="17"/>
      <c r="F59" s="14"/>
      <c r="G59" s="14"/>
      <c r="H59" s="14"/>
      <c r="I59" s="273"/>
      <c r="M59" s="210"/>
    </row>
    <row r="60" spans="1:14" s="70" customFormat="1">
      <c r="A60" s="653" t="s">
        <v>231</v>
      </c>
      <c r="B60" s="654"/>
      <c r="C60" s="654"/>
      <c r="D60" s="654"/>
      <c r="E60" s="654"/>
      <c r="F60" s="655"/>
      <c r="G60" s="247" t="s">
        <v>29</v>
      </c>
      <c r="H60" s="248" t="s">
        <v>244</v>
      </c>
      <c r="I60" s="21"/>
    </row>
    <row r="61" spans="1:14" s="70" customFormat="1">
      <c r="A61" s="656" t="s">
        <v>12</v>
      </c>
      <c r="B61" s="657"/>
      <c r="C61" s="657"/>
      <c r="D61" s="657"/>
      <c r="E61" s="657"/>
      <c r="F61" s="658"/>
      <c r="G61" s="295">
        <v>0.2</v>
      </c>
      <c r="H61" s="296">
        <f>++G61*I58</f>
        <v>534.42600000000004</v>
      </c>
      <c r="I61" s="46"/>
    </row>
    <row r="62" spans="1:14" s="70" customFormat="1">
      <c r="A62" s="656" t="s">
        <v>13</v>
      </c>
      <c r="B62" s="657"/>
      <c r="C62" s="657"/>
      <c r="D62" s="657"/>
      <c r="E62" s="657"/>
      <c r="F62" s="658"/>
      <c r="G62" s="295">
        <v>0.05</v>
      </c>
      <c r="H62" s="296">
        <f>+G62*I58</f>
        <v>133.60650000000001</v>
      </c>
      <c r="I62" s="46"/>
    </row>
    <row r="63" spans="1:14" s="70" customFormat="1" ht="13.5" thickBot="1">
      <c r="A63" s="669" t="s">
        <v>14</v>
      </c>
      <c r="B63" s="670"/>
      <c r="C63" s="670"/>
      <c r="D63" s="670"/>
      <c r="E63" s="670"/>
      <c r="F63" s="671"/>
      <c r="G63" s="297">
        <v>0.05</v>
      </c>
      <c r="H63" s="298">
        <f>+G63*I58</f>
        <v>133.60650000000001</v>
      </c>
      <c r="I63" s="23"/>
    </row>
    <row r="64" spans="1:14" s="70" customFormat="1" ht="13.5" thickBot="1">
      <c r="A64" s="278"/>
      <c r="B64" s="14"/>
      <c r="C64" s="14"/>
      <c r="D64" s="14"/>
      <c r="E64" s="17"/>
      <c r="F64" s="14"/>
      <c r="G64" s="14"/>
      <c r="H64" s="18" t="s">
        <v>5</v>
      </c>
      <c r="I64" s="24">
        <f>ROUND((SUM(H61:H63)),2)</f>
        <v>801.64</v>
      </c>
    </row>
    <row r="65" spans="1:13" s="70" customFormat="1" ht="13.5" thickBot="1">
      <c r="A65" s="278"/>
      <c r="B65" s="14"/>
      <c r="C65" s="14"/>
      <c r="D65" s="14"/>
      <c r="E65" s="17"/>
      <c r="F65" s="14"/>
      <c r="G65" s="14"/>
      <c r="H65" s="14"/>
      <c r="I65" s="273"/>
    </row>
    <row r="66" spans="1:13" s="70" customFormat="1" ht="12.75" customHeight="1" thickBot="1">
      <c r="A66" s="299"/>
      <c r="B66" s="50"/>
      <c r="C66" s="50"/>
      <c r="D66" s="14"/>
      <c r="E66" s="19" t="s">
        <v>15</v>
      </c>
      <c r="F66" s="17"/>
      <c r="G66" s="17"/>
      <c r="H66" s="17"/>
      <c r="I66" s="25">
        <f>ROUND((I58+I64),0)</f>
        <v>3474</v>
      </c>
      <c r="J66" s="465"/>
      <c r="K66" s="333"/>
      <c r="M66" s="336"/>
    </row>
    <row r="67" spans="1:13" s="70" customFormat="1">
      <c r="A67" s="302" t="s">
        <v>206</v>
      </c>
      <c r="B67" s="303"/>
      <c r="C67" s="303"/>
      <c r="D67" s="303"/>
      <c r="E67" s="304"/>
      <c r="F67" s="303"/>
      <c r="G67" s="303"/>
      <c r="H67" s="303"/>
      <c r="I67" s="305"/>
    </row>
    <row r="68" spans="1:13" s="70" customFormat="1" ht="13.5" thickBot="1">
      <c r="A68" s="306" t="s">
        <v>207</v>
      </c>
      <c r="B68" s="307"/>
      <c r="C68" s="307"/>
      <c r="D68" s="307"/>
      <c r="E68" s="308"/>
      <c r="F68" s="307"/>
      <c r="G68" s="307"/>
      <c r="H68" s="307"/>
      <c r="I68" s="309"/>
    </row>
    <row r="69" spans="1:13" s="70" customFormat="1">
      <c r="E69" s="196"/>
    </row>
  </sheetData>
  <mergeCells count="44">
    <mergeCell ref="A61:F61"/>
    <mergeCell ref="A62:F62"/>
    <mergeCell ref="A46:C46"/>
    <mergeCell ref="A49:B49"/>
    <mergeCell ref="A63:F63"/>
    <mergeCell ref="A50:B50"/>
    <mergeCell ref="A51:B51"/>
    <mergeCell ref="A52:B52"/>
    <mergeCell ref="A53:B53"/>
    <mergeCell ref="A55:B55"/>
    <mergeCell ref="A60:F60"/>
    <mergeCell ref="A54:B54"/>
    <mergeCell ref="A36:D36"/>
    <mergeCell ref="A37:D37"/>
    <mergeCell ref="A43:C43"/>
    <mergeCell ref="A44:C44"/>
    <mergeCell ref="A45:C45"/>
    <mergeCell ref="A39:D39"/>
    <mergeCell ref="A40:D40"/>
    <mergeCell ref="A38:D38"/>
    <mergeCell ref="A31:D31"/>
    <mergeCell ref="A32:D32"/>
    <mergeCell ref="A33:D33"/>
    <mergeCell ref="A34:D34"/>
    <mergeCell ref="A35:D35"/>
    <mergeCell ref="A25:D25"/>
    <mergeCell ref="A26:D26"/>
    <mergeCell ref="A27:D27"/>
    <mergeCell ref="A30:D30"/>
    <mergeCell ref="B3:E3"/>
    <mergeCell ref="A24:D24"/>
    <mergeCell ref="B14:F14"/>
    <mergeCell ref="B15:F15"/>
    <mergeCell ref="A18:D18"/>
    <mergeCell ref="A19:D19"/>
    <mergeCell ref="A20:D20"/>
    <mergeCell ref="A21:D21"/>
    <mergeCell ref="A22:D22"/>
    <mergeCell ref="A23:D23"/>
    <mergeCell ref="H3:I3"/>
    <mergeCell ref="A8:B9"/>
    <mergeCell ref="C8:I9"/>
    <mergeCell ref="C11:E11"/>
    <mergeCell ref="H11:I11"/>
  </mergeCells>
  <dataValidations count="2">
    <dataValidation type="list" showInputMessage="1" showErrorMessage="1" error="Debe seleccionar un material de la lista desplegable." sqref="A31:A39 B32:D39" xr:uid="{00000000-0002-0000-0700-000000000000}">
      <formula1>NombreMateriales</formula1>
    </dataValidation>
    <dataValidation type="list" showInputMessage="1" showErrorMessage="1" error="Debe seleccionar un Trabajador de la lista desplegable" sqref="A50:A55" xr:uid="{00000000-0002-0000-0700-000001000000}">
      <formula1>NombreManoDeObra</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9569" r:id="rId3" name="Check Box 1">
              <controlPr defaultSize="0" autoFill="0" autoLine="0" autoPict="0">
                <anchor moveWithCells="1">
                  <from>
                    <xdr:col>5</xdr:col>
                    <xdr:colOff>95250</xdr:colOff>
                    <xdr:row>13</xdr:row>
                    <xdr:rowOff>0</xdr:rowOff>
                  </from>
                  <to>
                    <xdr:col>5</xdr:col>
                    <xdr:colOff>400050</xdr:colOff>
                    <xdr:row>14</xdr:row>
                    <xdr:rowOff>95250</xdr:rowOff>
                  </to>
                </anchor>
              </controlPr>
            </control>
          </mc:Choice>
        </mc:AlternateContent>
        <mc:AlternateContent xmlns:mc="http://schemas.openxmlformats.org/markup-compatibility/2006">
          <mc:Choice Requires="x14">
            <control shapeId="109570" r:id="rId4" name="Check Box 2">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09571" r:id="rId5" name="Check Box 1">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09572" r:id="rId6" name="Check Box 2">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09573" r:id="rId7" name="Check Box 5">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09574" r:id="rId8" name="Check Box 6">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09575" r:id="rId9" name="Check Box 1">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09576" r:id="rId10" name="Check Box 2">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09577" r:id="rId11" name="Check Box 9">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09578" r:id="rId12" name="Check Box 10">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09580" r:id="rId13" name="Check Box 1">
              <controlPr defaultSize="0" autoFill="0" autoLine="0" autoPict="0">
                <anchor moveWithCells="1">
                  <from>
                    <xdr:col>5</xdr:col>
                    <xdr:colOff>95250</xdr:colOff>
                    <xdr:row>2</xdr:row>
                    <xdr:rowOff>0</xdr:rowOff>
                  </from>
                  <to>
                    <xdr:col>5</xdr:col>
                    <xdr:colOff>400050</xdr:colOff>
                    <xdr:row>4</xdr:row>
                    <xdr:rowOff>9525</xdr:rowOff>
                  </to>
                </anchor>
              </controlPr>
            </control>
          </mc:Choice>
        </mc:AlternateContent>
        <mc:AlternateContent xmlns:mc="http://schemas.openxmlformats.org/markup-compatibility/2006">
          <mc:Choice Requires="x14">
            <control shapeId="109581" r:id="rId14" name="Check Box 2">
              <controlPr defaultSize="0" autoFill="0" autoLine="0" autoPict="0">
                <anchor moveWithCells="1">
                  <from>
                    <xdr:col>8</xdr:col>
                    <xdr:colOff>95250</xdr:colOff>
                    <xdr:row>2</xdr:row>
                    <xdr:rowOff>0</xdr:rowOff>
                  </from>
                  <to>
                    <xdr:col>8</xdr:col>
                    <xdr:colOff>400050</xdr:colOff>
                    <xdr:row>3</xdr:row>
                    <xdr:rowOff>114300</xdr:rowOff>
                  </to>
                </anchor>
              </controlPr>
            </control>
          </mc:Choice>
        </mc:AlternateContent>
        <mc:AlternateContent xmlns:mc="http://schemas.openxmlformats.org/markup-compatibility/2006">
          <mc:Choice Requires="x14">
            <control shapeId="109582" r:id="rId15" name="Check Box 1">
              <controlPr defaultSize="0" autoFill="0" autoLine="0" autoPict="0">
                <anchor moveWithCells="1">
                  <from>
                    <xdr:col>5</xdr:col>
                    <xdr:colOff>95250</xdr:colOff>
                    <xdr:row>2</xdr:row>
                    <xdr:rowOff>0</xdr:rowOff>
                  </from>
                  <to>
                    <xdr:col>5</xdr:col>
                    <xdr:colOff>400050</xdr:colOff>
                    <xdr:row>3</xdr:row>
                    <xdr:rowOff>142875</xdr:rowOff>
                  </to>
                </anchor>
              </controlPr>
            </control>
          </mc:Choice>
        </mc:AlternateContent>
        <mc:AlternateContent xmlns:mc="http://schemas.openxmlformats.org/markup-compatibility/2006">
          <mc:Choice Requires="x14">
            <control shapeId="109583" r:id="rId16" name="Check Box 2">
              <controlPr defaultSize="0" autoFill="0" autoLine="0" autoPict="0">
                <anchor moveWithCells="1">
                  <from>
                    <xdr:col>8</xdr:col>
                    <xdr:colOff>95250</xdr:colOff>
                    <xdr:row>2</xdr:row>
                    <xdr:rowOff>0</xdr:rowOff>
                  </from>
                  <to>
                    <xdr:col>8</xdr:col>
                    <xdr:colOff>400050</xdr:colOff>
                    <xdr:row>3</xdr:row>
                    <xdr:rowOff>114300</xdr:rowOff>
                  </to>
                </anchor>
              </controlPr>
            </control>
          </mc:Choice>
        </mc:AlternateContent>
        <mc:AlternateContent xmlns:mc="http://schemas.openxmlformats.org/markup-compatibility/2006">
          <mc:Choice Requires="x14">
            <control shapeId="109584" r:id="rId17" name="Check Box 16">
              <controlPr defaultSize="0" autoFill="0" autoLine="0" autoPict="0">
                <anchor moveWithCells="1">
                  <from>
                    <xdr:col>5</xdr:col>
                    <xdr:colOff>95250</xdr:colOff>
                    <xdr:row>2</xdr:row>
                    <xdr:rowOff>0</xdr:rowOff>
                  </from>
                  <to>
                    <xdr:col>5</xdr:col>
                    <xdr:colOff>400050</xdr:colOff>
                    <xdr:row>3</xdr:row>
                    <xdr:rowOff>142875</xdr:rowOff>
                  </to>
                </anchor>
              </controlPr>
            </control>
          </mc:Choice>
        </mc:AlternateContent>
        <mc:AlternateContent xmlns:mc="http://schemas.openxmlformats.org/markup-compatibility/2006">
          <mc:Choice Requires="x14">
            <control shapeId="109585" r:id="rId18" name="Check Box 17">
              <controlPr defaultSize="0" autoFill="0" autoLine="0" autoPict="0">
                <anchor moveWithCells="1">
                  <from>
                    <xdr:col>8</xdr:col>
                    <xdr:colOff>95250</xdr:colOff>
                    <xdr:row>2</xdr:row>
                    <xdr:rowOff>0</xdr:rowOff>
                  </from>
                  <to>
                    <xdr:col>8</xdr:col>
                    <xdr:colOff>400050</xdr:colOff>
                    <xdr:row>3</xdr:row>
                    <xdr:rowOff>114300</xdr:rowOff>
                  </to>
                </anchor>
              </controlPr>
            </control>
          </mc:Choice>
        </mc:AlternateContent>
        <mc:AlternateContent xmlns:mc="http://schemas.openxmlformats.org/markup-compatibility/2006">
          <mc:Choice Requires="x14">
            <control shapeId="109586" r:id="rId19" name="Check Box 1">
              <controlPr defaultSize="0" autoFill="0" autoLine="0" autoPict="0">
                <anchor moveWithCells="1">
                  <from>
                    <xdr:col>5</xdr:col>
                    <xdr:colOff>95250</xdr:colOff>
                    <xdr:row>2</xdr:row>
                    <xdr:rowOff>0</xdr:rowOff>
                  </from>
                  <to>
                    <xdr:col>5</xdr:col>
                    <xdr:colOff>400050</xdr:colOff>
                    <xdr:row>3</xdr:row>
                    <xdr:rowOff>142875</xdr:rowOff>
                  </to>
                </anchor>
              </controlPr>
            </control>
          </mc:Choice>
        </mc:AlternateContent>
        <mc:AlternateContent xmlns:mc="http://schemas.openxmlformats.org/markup-compatibility/2006">
          <mc:Choice Requires="x14">
            <control shapeId="109587" r:id="rId20" name="Check Box 2">
              <controlPr defaultSize="0" autoFill="0" autoLine="0" autoPict="0">
                <anchor moveWithCells="1">
                  <from>
                    <xdr:col>8</xdr:col>
                    <xdr:colOff>95250</xdr:colOff>
                    <xdr:row>2</xdr:row>
                    <xdr:rowOff>0</xdr:rowOff>
                  </from>
                  <to>
                    <xdr:col>8</xdr:col>
                    <xdr:colOff>400050</xdr:colOff>
                    <xdr:row>3</xdr:row>
                    <xdr:rowOff>114300</xdr:rowOff>
                  </to>
                </anchor>
              </controlPr>
            </control>
          </mc:Choice>
        </mc:AlternateContent>
        <mc:AlternateContent xmlns:mc="http://schemas.openxmlformats.org/markup-compatibility/2006">
          <mc:Choice Requires="x14">
            <control shapeId="109588" r:id="rId21" name="Check Box 20">
              <controlPr defaultSize="0" autoFill="0" autoLine="0" autoPict="0">
                <anchor moveWithCells="1">
                  <from>
                    <xdr:col>5</xdr:col>
                    <xdr:colOff>95250</xdr:colOff>
                    <xdr:row>2</xdr:row>
                    <xdr:rowOff>0</xdr:rowOff>
                  </from>
                  <to>
                    <xdr:col>5</xdr:col>
                    <xdr:colOff>400050</xdr:colOff>
                    <xdr:row>3</xdr:row>
                    <xdr:rowOff>142875</xdr:rowOff>
                  </to>
                </anchor>
              </controlPr>
            </control>
          </mc:Choice>
        </mc:AlternateContent>
        <mc:AlternateContent xmlns:mc="http://schemas.openxmlformats.org/markup-compatibility/2006">
          <mc:Choice Requires="x14">
            <control shapeId="109589" r:id="rId22" name="Check Box 21">
              <controlPr defaultSize="0" autoFill="0" autoLine="0" autoPict="0">
                <anchor moveWithCells="1">
                  <from>
                    <xdr:col>8</xdr:col>
                    <xdr:colOff>95250</xdr:colOff>
                    <xdr:row>2</xdr:row>
                    <xdr:rowOff>0</xdr:rowOff>
                  </from>
                  <to>
                    <xdr:col>8</xdr:col>
                    <xdr:colOff>400050</xdr:colOff>
                    <xdr:row>3</xdr:row>
                    <xdr:rowOff>114300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N69"/>
  <sheetViews>
    <sheetView topLeftCell="A22" zoomScaleNormal="100" workbookViewId="0">
      <selection activeCell="G20" sqref="G20"/>
    </sheetView>
  </sheetViews>
  <sheetFormatPr baseColWidth="10" defaultRowHeight="12.75"/>
  <cols>
    <col min="1" max="1" width="20.33203125" style="16" customWidth="1"/>
    <col min="2" max="2" width="13.1640625" style="16" customWidth="1"/>
    <col min="3" max="3" width="12.6640625" style="16" customWidth="1"/>
    <col min="4" max="4" width="25.83203125" style="16" customWidth="1"/>
    <col min="5" max="5" width="12" style="75"/>
    <col min="6" max="6" width="17.33203125" style="16" customWidth="1"/>
    <col min="7" max="7" width="19.6640625" style="16" customWidth="1"/>
    <col min="8" max="8" width="16.83203125" style="16" customWidth="1"/>
    <col min="9" max="9" width="13.6640625" style="16" bestFit="1" customWidth="1"/>
    <col min="10" max="10" width="14.6640625" style="16" bestFit="1" customWidth="1"/>
    <col min="11" max="11" width="14.33203125" style="16" bestFit="1" customWidth="1"/>
    <col min="12" max="12" width="13" style="16" bestFit="1" customWidth="1"/>
    <col min="13" max="13" width="15.5" style="16" bestFit="1" customWidth="1"/>
    <col min="14" max="16384" width="12" style="16"/>
  </cols>
  <sheetData>
    <row r="1" spans="1:9">
      <c r="A1" s="254"/>
      <c r="B1" s="255"/>
      <c r="C1" s="255"/>
      <c r="D1" s="255"/>
      <c r="E1" s="255"/>
      <c r="F1" s="251" t="s">
        <v>246</v>
      </c>
      <c r="G1" s="252">
        <f>'230.1'!G1</f>
        <v>4</v>
      </c>
      <c r="H1" s="252">
        <f>'230.1'!H1</f>
        <v>9</v>
      </c>
      <c r="I1" s="252">
        <f>'230.1'!I1</f>
        <v>2019</v>
      </c>
    </row>
    <row r="2" spans="1:9">
      <c r="A2" s="256"/>
      <c r="B2" s="20"/>
      <c r="C2" s="20"/>
      <c r="D2" s="20"/>
      <c r="E2" s="20"/>
      <c r="F2" s="215"/>
      <c r="G2" s="312" t="s">
        <v>220</v>
      </c>
      <c r="H2" s="312" t="s">
        <v>221</v>
      </c>
      <c r="I2" s="313" t="s">
        <v>222</v>
      </c>
    </row>
    <row r="3" spans="1:9">
      <c r="A3" s="221" t="s">
        <v>226</v>
      </c>
      <c r="B3" s="636" t="s">
        <v>227</v>
      </c>
      <c r="C3" s="636"/>
      <c r="D3" s="636"/>
      <c r="E3" s="636"/>
      <c r="F3" s="70"/>
      <c r="G3" s="222" t="s">
        <v>228</v>
      </c>
      <c r="H3" s="636" t="s">
        <v>257</v>
      </c>
      <c r="I3" s="637"/>
    </row>
    <row r="4" spans="1:9" ht="13.5" thickBot="1">
      <c r="A4" s="224"/>
      <c r="B4" s="225"/>
      <c r="C4" s="225"/>
      <c r="D4" s="225"/>
      <c r="E4" s="225"/>
      <c r="F4" s="225"/>
      <c r="G4" s="225"/>
      <c r="H4" s="225"/>
      <c r="I4" s="261"/>
    </row>
    <row r="5" spans="1:9">
      <c r="A5" s="262"/>
      <c r="B5" s="263"/>
      <c r="C5" s="264"/>
      <c r="D5" s="264"/>
      <c r="E5" s="264"/>
      <c r="F5" s="264"/>
      <c r="G5" s="264"/>
      <c r="H5" s="264"/>
      <c r="I5" s="265"/>
    </row>
    <row r="6" spans="1:9">
      <c r="A6" s="262"/>
      <c r="B6" s="263"/>
      <c r="C6" s="264"/>
      <c r="D6" s="264"/>
      <c r="E6" s="264"/>
      <c r="F6" s="264"/>
      <c r="G6" s="264"/>
      <c r="H6" s="264"/>
      <c r="I6" s="265"/>
    </row>
    <row r="7" spans="1:9">
      <c r="A7" s="226" t="s">
        <v>209</v>
      </c>
      <c r="B7" s="227"/>
      <c r="C7" s="349"/>
      <c r="D7" s="229" t="s">
        <v>210</v>
      </c>
      <c r="E7" s="228"/>
      <c r="F7" s="218"/>
      <c r="G7" s="218"/>
      <c r="H7" s="230"/>
      <c r="I7" s="266"/>
    </row>
    <row r="8" spans="1:9" ht="12.75" customHeight="1">
      <c r="A8" s="638" t="s">
        <v>211</v>
      </c>
      <c r="B8" s="639"/>
      <c r="C8" s="640" t="s">
        <v>398</v>
      </c>
      <c r="D8" s="640"/>
      <c r="E8" s="640"/>
      <c r="F8" s="640"/>
      <c r="G8" s="640"/>
      <c r="H8" s="640"/>
      <c r="I8" s="641"/>
    </row>
    <row r="9" spans="1:9">
      <c r="A9" s="638"/>
      <c r="B9" s="639"/>
      <c r="C9" s="642"/>
      <c r="D9" s="642"/>
      <c r="E9" s="642"/>
      <c r="F9" s="642"/>
      <c r="G9" s="642"/>
      <c r="H9" s="642"/>
      <c r="I9" s="643"/>
    </row>
    <row r="10" spans="1:9">
      <c r="A10" s="231"/>
      <c r="B10" s="232"/>
      <c r="C10" s="233"/>
      <c r="D10" s="233"/>
      <c r="E10" s="233"/>
      <c r="F10" s="233"/>
      <c r="G10" s="233"/>
      <c r="H10" s="233"/>
      <c r="I10" s="267"/>
    </row>
    <row r="11" spans="1:9">
      <c r="A11" s="231" t="s">
        <v>212</v>
      </c>
      <c r="B11" s="232"/>
      <c r="C11" s="644" t="s">
        <v>259</v>
      </c>
      <c r="D11" s="644"/>
      <c r="E11" s="644"/>
      <c r="F11" s="223"/>
      <c r="G11" s="222" t="s">
        <v>214</v>
      </c>
      <c r="H11" s="645" t="s">
        <v>260</v>
      </c>
      <c r="I11" s="646"/>
    </row>
    <row r="12" spans="1:9">
      <c r="A12" s="231"/>
      <c r="B12" s="232"/>
      <c r="C12" s="234"/>
      <c r="D12" s="234"/>
      <c r="E12" s="234"/>
      <c r="F12" s="234"/>
      <c r="G12" s="234"/>
      <c r="H12" s="234"/>
      <c r="I12" s="268"/>
    </row>
    <row r="13" spans="1:9" ht="13.5" thickBot="1">
      <c r="A13" s="269"/>
      <c r="B13" s="70"/>
      <c r="C13" s="70"/>
      <c r="D13" s="70"/>
      <c r="E13" s="70"/>
      <c r="F13" s="70"/>
      <c r="G13" s="70"/>
      <c r="H13" s="70"/>
      <c r="I13" s="270"/>
    </row>
    <row r="14" spans="1:9" ht="18">
      <c r="A14" s="240" t="s">
        <v>0</v>
      </c>
      <c r="B14" s="659" t="s">
        <v>231</v>
      </c>
      <c r="C14" s="659"/>
      <c r="D14" s="659"/>
      <c r="E14" s="659"/>
      <c r="F14" s="659"/>
      <c r="G14" s="250" t="s">
        <v>232</v>
      </c>
      <c r="H14" s="484" t="s">
        <v>1</v>
      </c>
      <c r="I14" s="241" t="s">
        <v>2</v>
      </c>
    </row>
    <row r="15" spans="1:9" ht="13.5" thickBot="1">
      <c r="A15" s="466">
        <v>310.10000000000002</v>
      </c>
      <c r="B15" s="660" t="s">
        <v>397</v>
      </c>
      <c r="C15" s="661"/>
      <c r="D15" s="661"/>
      <c r="E15" s="661"/>
      <c r="F15" s="662"/>
      <c r="G15" s="239"/>
      <c r="H15" s="239" t="str">
        <f>'PRESUPUESTO OBRA'!H18</f>
        <v>m2</v>
      </c>
      <c r="I15" s="464">
        <f>'PRESUPUESTO OBRA'!I18</f>
        <v>35000</v>
      </c>
    </row>
    <row r="16" spans="1:9">
      <c r="A16" s="319"/>
      <c r="I16" s="316"/>
    </row>
    <row r="17" spans="1:13" s="70" customFormat="1" ht="13.5" thickBot="1">
      <c r="A17" s="256" t="s">
        <v>4</v>
      </c>
      <c r="B17" s="20"/>
      <c r="C17" s="20"/>
      <c r="D17" s="14"/>
      <c r="E17" s="17"/>
      <c r="F17" s="14"/>
      <c r="G17" s="14"/>
      <c r="H17" s="14"/>
      <c r="I17" s="317"/>
    </row>
    <row r="18" spans="1:13" s="70" customFormat="1">
      <c r="A18" s="653" t="s">
        <v>231</v>
      </c>
      <c r="B18" s="654"/>
      <c r="C18" s="654"/>
      <c r="D18" s="655"/>
      <c r="E18" s="483" t="s">
        <v>1</v>
      </c>
      <c r="F18" s="242" t="s">
        <v>21</v>
      </c>
      <c r="G18" s="483" t="s">
        <v>233</v>
      </c>
      <c r="H18" s="482" t="s">
        <v>234</v>
      </c>
      <c r="I18" s="21"/>
    </row>
    <row r="19" spans="1:13" s="70" customFormat="1">
      <c r="A19" s="656" t="s">
        <v>399</v>
      </c>
      <c r="B19" s="657"/>
      <c r="C19" s="657"/>
      <c r="D19" s="658"/>
      <c r="E19" s="274" t="s">
        <v>356</v>
      </c>
      <c r="F19" s="275">
        <v>80000</v>
      </c>
      <c r="G19" s="320">
        <v>580</v>
      </c>
      <c r="H19" s="277">
        <f t="shared" ref="H19:H26" si="0">+IFERROR(F19/G19,"")</f>
        <v>137.93103448275863</v>
      </c>
      <c r="I19" s="22"/>
    </row>
    <row r="20" spans="1:13" s="70" customFormat="1">
      <c r="A20" s="663" t="s">
        <v>400</v>
      </c>
      <c r="B20" s="664"/>
      <c r="C20" s="664"/>
      <c r="D20" s="665"/>
      <c r="E20" s="274" t="s">
        <v>356</v>
      </c>
      <c r="F20" s="275">
        <v>160000</v>
      </c>
      <c r="G20" s="320">
        <f>+G19</f>
        <v>580</v>
      </c>
      <c r="H20" s="277">
        <f t="shared" si="0"/>
        <v>275.86206896551727</v>
      </c>
      <c r="I20" s="22"/>
    </row>
    <row r="21" spans="1:13" s="70" customFormat="1">
      <c r="A21" s="663" t="s">
        <v>401</v>
      </c>
      <c r="B21" s="664"/>
      <c r="C21" s="664"/>
      <c r="D21" s="665"/>
      <c r="E21" s="274" t="s">
        <v>356</v>
      </c>
      <c r="F21" s="275">
        <v>160000</v>
      </c>
      <c r="G21" s="321">
        <f>+G20</f>
        <v>580</v>
      </c>
      <c r="H21" s="277">
        <f t="shared" si="0"/>
        <v>275.86206896551727</v>
      </c>
      <c r="I21" s="22"/>
      <c r="M21" s="208"/>
    </row>
    <row r="22" spans="1:13" s="70" customFormat="1" ht="12.75" customHeight="1">
      <c r="A22" s="663" t="s">
        <v>263</v>
      </c>
      <c r="B22" s="664"/>
      <c r="C22" s="664"/>
      <c r="D22" s="665"/>
      <c r="E22" s="274"/>
      <c r="F22" s="275"/>
      <c r="G22" s="321"/>
      <c r="H22" s="277">
        <f>I56*0.05</f>
        <v>2.7909482758620694</v>
      </c>
      <c r="I22" s="22"/>
      <c r="M22" s="350"/>
    </row>
    <row r="23" spans="1:13" s="70" customFormat="1">
      <c r="A23" s="656"/>
      <c r="B23" s="657"/>
      <c r="C23" s="657"/>
      <c r="D23" s="658"/>
      <c r="E23" s="274" t="str">
        <f>+IFERROR(VLOOKUP(A23,EQUIPOS!$A$3:$C$74,2,FALSE),"")</f>
        <v/>
      </c>
      <c r="F23" s="275" t="str">
        <f>+IFERROR(VLOOKUP(A23,EQUIPOS!$A$3:$C$74,3,FALSE),"")</f>
        <v/>
      </c>
      <c r="G23" s="274"/>
      <c r="H23" s="277" t="str">
        <f t="shared" si="0"/>
        <v/>
      </c>
      <c r="I23" s="22"/>
    </row>
    <row r="24" spans="1:13" s="70" customFormat="1">
      <c r="A24" s="656"/>
      <c r="B24" s="657"/>
      <c r="C24" s="657"/>
      <c r="D24" s="658"/>
      <c r="E24" s="274" t="str">
        <f>+IFERROR(VLOOKUP(A24,EQUIPOS!$A$3:$C$74,2,FALSE),"")</f>
        <v/>
      </c>
      <c r="F24" s="275" t="str">
        <f>+IFERROR(VLOOKUP(A24,EQUIPOS!$A$3:$C$74,3,FALSE),"")</f>
        <v/>
      </c>
      <c r="G24" s="274"/>
      <c r="H24" s="277" t="str">
        <f t="shared" si="0"/>
        <v/>
      </c>
      <c r="I24" s="22"/>
    </row>
    <row r="25" spans="1:13" s="70" customFormat="1">
      <c r="A25" s="647"/>
      <c r="B25" s="648"/>
      <c r="C25" s="648"/>
      <c r="D25" s="649"/>
      <c r="E25" s="274" t="str">
        <f>+IFERROR(VLOOKUP(A25,EQUIPOS!$A$3:$C$74,2,FALSE),"")</f>
        <v/>
      </c>
      <c r="F25" s="275" t="str">
        <f>+IFERROR(VLOOKUP(A25,EQUIPOS!$A$3:$C$74,3,FALSE),"")</f>
        <v/>
      </c>
      <c r="G25" s="274"/>
      <c r="H25" s="277" t="str">
        <f t="shared" si="0"/>
        <v/>
      </c>
      <c r="I25" s="22"/>
      <c r="M25" s="350"/>
    </row>
    <row r="26" spans="1:13" s="70" customFormat="1">
      <c r="A26" s="647"/>
      <c r="B26" s="648"/>
      <c r="C26" s="648"/>
      <c r="D26" s="649"/>
      <c r="E26" s="274" t="str">
        <f>+IFERROR(VLOOKUP(A26,EQUIPOS!$A$3:$C$74,2,FALSE),"")</f>
        <v/>
      </c>
      <c r="F26" s="275" t="str">
        <f>+IFERROR(VLOOKUP(A26,EQUIPOS!$A$3:$C$74,3,FALSE),"")</f>
        <v/>
      </c>
      <c r="G26" s="274"/>
      <c r="H26" s="277" t="str">
        <f t="shared" si="0"/>
        <v/>
      </c>
      <c r="I26" s="22"/>
      <c r="M26" s="209"/>
    </row>
    <row r="27" spans="1:13" s="70" customFormat="1" ht="13.5" thickBot="1">
      <c r="A27" s="650"/>
      <c r="B27" s="651"/>
      <c r="C27" s="651"/>
      <c r="D27" s="652"/>
      <c r="E27" s="71"/>
      <c r="F27" s="72"/>
      <c r="G27" s="289"/>
      <c r="H27" s="74"/>
      <c r="I27" s="23"/>
    </row>
    <row r="28" spans="1:13" s="70" customFormat="1" ht="13.5" thickBot="1">
      <c r="A28" s="278"/>
      <c r="B28" s="14"/>
      <c r="C28" s="14"/>
      <c r="D28" s="14"/>
      <c r="E28" s="17"/>
      <c r="F28" s="14"/>
      <c r="G28" s="14"/>
      <c r="H28" s="18" t="s">
        <v>5</v>
      </c>
      <c r="I28" s="24">
        <f>ROUND((SUM(H19:H27)),2)</f>
        <v>692.45</v>
      </c>
    </row>
    <row r="29" spans="1:13" s="70" customFormat="1" ht="13.5" thickBot="1">
      <c r="A29" s="256" t="s">
        <v>6</v>
      </c>
      <c r="B29" s="20"/>
      <c r="C29" s="20"/>
      <c r="D29" s="14"/>
      <c r="E29" s="17"/>
      <c r="F29" s="14"/>
      <c r="G29" s="14"/>
      <c r="H29" s="14"/>
      <c r="I29" s="273"/>
    </row>
    <row r="30" spans="1:13" s="70" customFormat="1">
      <c r="A30" s="653" t="s">
        <v>231</v>
      </c>
      <c r="B30" s="654"/>
      <c r="C30" s="654"/>
      <c r="D30" s="655"/>
      <c r="E30" s="483" t="s">
        <v>1</v>
      </c>
      <c r="F30" s="483" t="s">
        <v>235</v>
      </c>
      <c r="G30" s="483" t="s">
        <v>2</v>
      </c>
      <c r="H30" s="482" t="s">
        <v>234</v>
      </c>
      <c r="I30" s="21"/>
    </row>
    <row r="31" spans="1:13" s="70" customFormat="1" ht="13.5" customHeight="1">
      <c r="A31" s="656" t="s">
        <v>24</v>
      </c>
      <c r="B31" s="657"/>
      <c r="C31" s="657"/>
      <c r="D31" s="658"/>
      <c r="E31" s="279" t="s">
        <v>403</v>
      </c>
      <c r="F31" s="279">
        <v>50</v>
      </c>
      <c r="G31" s="280">
        <v>3</v>
      </c>
      <c r="H31" s="277">
        <f>F31*G31</f>
        <v>150</v>
      </c>
      <c r="I31" s="22"/>
    </row>
    <row r="32" spans="1:13" s="70" customFormat="1">
      <c r="A32" s="656"/>
      <c r="B32" s="657"/>
      <c r="C32" s="657"/>
      <c r="D32" s="658"/>
      <c r="E32" s="279" t="str">
        <f>+IFERROR(VLOOKUP(A32,MATERIALES!$A$3:$C$59,2,FALSE),"")</f>
        <v/>
      </c>
      <c r="F32" s="279" t="str">
        <f>+IFERROR(VLOOKUP(A32,MATERIALES!$A$3:$C$59,3,FALSE),"")</f>
        <v/>
      </c>
      <c r="G32" s="280"/>
      <c r="H32" s="277" t="str">
        <f t="shared" ref="H32:H39" si="1">+IF(A32="","",F32*G32)</f>
        <v/>
      </c>
      <c r="I32" s="22"/>
    </row>
    <row r="33" spans="1:9" s="70" customFormat="1">
      <c r="A33" s="656"/>
      <c r="B33" s="657"/>
      <c r="C33" s="657"/>
      <c r="D33" s="658"/>
      <c r="E33" s="279" t="str">
        <f>+IFERROR(VLOOKUP(A33,MATERIALES!$A$3:$C$59,2,FALSE),"")</f>
        <v/>
      </c>
      <c r="F33" s="279" t="str">
        <f>+IFERROR(VLOOKUP(A33,MATERIALES!$A$3:$C$59,3,FALSE),"")</f>
        <v/>
      </c>
      <c r="G33" s="322"/>
      <c r="H33" s="277" t="str">
        <f t="shared" si="1"/>
        <v/>
      </c>
      <c r="I33" s="22"/>
    </row>
    <row r="34" spans="1:9" s="70" customFormat="1">
      <c r="A34" s="656"/>
      <c r="B34" s="657"/>
      <c r="C34" s="657"/>
      <c r="D34" s="658"/>
      <c r="E34" s="279" t="str">
        <f>+IFERROR(VLOOKUP(A34,MATERIALES!$A$3:$C$59,2,FALSE),"")</f>
        <v/>
      </c>
      <c r="F34" s="279" t="str">
        <f>+IFERROR(VLOOKUP(A34,MATERIALES!$A$3:$C$59,3,FALSE),"")</f>
        <v/>
      </c>
      <c r="G34" s="280"/>
      <c r="H34" s="277" t="str">
        <f t="shared" si="1"/>
        <v/>
      </c>
      <c r="I34" s="22"/>
    </row>
    <row r="35" spans="1:9" s="70" customFormat="1">
      <c r="A35" s="656"/>
      <c r="B35" s="657"/>
      <c r="C35" s="657"/>
      <c r="D35" s="658"/>
      <c r="E35" s="279" t="str">
        <f>+IFERROR(VLOOKUP(A35,MATERIALES!$A$3:$C$59,2,FALSE),"")</f>
        <v/>
      </c>
      <c r="F35" s="279" t="str">
        <f>+IFERROR(VLOOKUP(A35,MATERIALES!$A$3:$C$59,3,FALSE),"")</f>
        <v/>
      </c>
      <c r="G35" s="280"/>
      <c r="H35" s="277" t="str">
        <f t="shared" si="1"/>
        <v/>
      </c>
      <c r="I35" s="22"/>
    </row>
    <row r="36" spans="1:9" s="70" customFormat="1">
      <c r="A36" s="656"/>
      <c r="B36" s="657"/>
      <c r="C36" s="657"/>
      <c r="D36" s="658"/>
      <c r="E36" s="279" t="str">
        <f>+IFERROR(VLOOKUP(A36,MATERIALES!$A$3:$C$59,2,FALSE),"")</f>
        <v/>
      </c>
      <c r="F36" s="279" t="str">
        <f>+IFERROR(VLOOKUP(A36,MATERIALES!$A$3:$C$59,3,FALSE),"")</f>
        <v/>
      </c>
      <c r="G36" s="280"/>
      <c r="H36" s="277" t="str">
        <f t="shared" si="1"/>
        <v/>
      </c>
      <c r="I36" s="22"/>
    </row>
    <row r="37" spans="1:9" s="70" customFormat="1">
      <c r="A37" s="656"/>
      <c r="B37" s="657"/>
      <c r="C37" s="657"/>
      <c r="D37" s="658"/>
      <c r="E37" s="279" t="str">
        <f>+IFERROR(VLOOKUP(A37,MATERIALES!$A$3:$C$59,2,FALSE),"")</f>
        <v/>
      </c>
      <c r="F37" s="279" t="str">
        <f>+IFERROR(VLOOKUP(A37,MATERIALES!$A$3:$C$59,3,FALSE),"")</f>
        <v/>
      </c>
      <c r="G37" s="280"/>
      <c r="H37" s="277" t="str">
        <f t="shared" si="1"/>
        <v/>
      </c>
      <c r="I37" s="22"/>
    </row>
    <row r="38" spans="1:9" s="70" customFormat="1">
      <c r="A38" s="656"/>
      <c r="B38" s="657"/>
      <c r="C38" s="657"/>
      <c r="D38" s="658"/>
      <c r="E38" s="279" t="str">
        <f>+IFERROR(VLOOKUP(A38,MATERIALES!$A$3:$C$59,2,FALSE),"")</f>
        <v/>
      </c>
      <c r="F38" s="279" t="str">
        <f>+IFERROR(VLOOKUP(A38,MATERIALES!$A$3:$C$59,3,FALSE),"")</f>
        <v/>
      </c>
      <c r="G38" s="280"/>
      <c r="H38" s="277" t="str">
        <f t="shared" si="1"/>
        <v/>
      </c>
      <c r="I38" s="22"/>
    </row>
    <row r="39" spans="1:9" s="70" customFormat="1">
      <c r="A39" s="656"/>
      <c r="B39" s="657"/>
      <c r="C39" s="657"/>
      <c r="D39" s="658"/>
      <c r="E39" s="279" t="str">
        <f>+IFERROR(VLOOKUP(A39,MATERIALES!$A$3:$C$59,2,FALSE),"")</f>
        <v/>
      </c>
      <c r="F39" s="279" t="str">
        <f>+IFERROR(VLOOKUP(A39,MATERIALES!$A$3:$C$59,3,FALSE),"")</f>
        <v/>
      </c>
      <c r="G39" s="281"/>
      <c r="H39" s="277" t="str">
        <f t="shared" si="1"/>
        <v/>
      </c>
      <c r="I39" s="22"/>
    </row>
    <row r="40" spans="1:9" s="70" customFormat="1" ht="13.5" thickBot="1">
      <c r="A40" s="669"/>
      <c r="B40" s="670"/>
      <c r="C40" s="670"/>
      <c r="D40" s="671"/>
      <c r="E40" s="71"/>
      <c r="F40" s="72"/>
      <c r="G40" s="73"/>
      <c r="H40" s="74"/>
      <c r="I40" s="23"/>
    </row>
    <row r="41" spans="1:9" s="70" customFormat="1" ht="13.5" thickBot="1">
      <c r="A41" s="278"/>
      <c r="B41" s="14"/>
      <c r="C41" s="14"/>
      <c r="D41" s="14"/>
      <c r="E41" s="17"/>
      <c r="F41" s="14"/>
      <c r="G41" s="14"/>
      <c r="H41" s="18" t="s">
        <v>5</v>
      </c>
      <c r="I41" s="24">
        <f>SUM(H31:H40)</f>
        <v>150</v>
      </c>
    </row>
    <row r="42" spans="1:9" s="70" customFormat="1" ht="13.5" thickBot="1">
      <c r="A42" s="282" t="s">
        <v>7</v>
      </c>
      <c r="B42" s="283"/>
      <c r="C42" s="283"/>
      <c r="D42" s="284"/>
      <c r="E42" s="17"/>
      <c r="F42" s="14"/>
      <c r="G42" s="14"/>
      <c r="H42" s="14"/>
      <c r="I42" s="273" t="s">
        <v>34</v>
      </c>
    </row>
    <row r="43" spans="1:9" s="70" customFormat="1" ht="30.75" customHeight="1">
      <c r="A43" s="653" t="s">
        <v>236</v>
      </c>
      <c r="B43" s="654"/>
      <c r="C43" s="655"/>
      <c r="D43" s="330" t="s">
        <v>237</v>
      </c>
      <c r="E43" s="483" t="s">
        <v>238</v>
      </c>
      <c r="F43" s="483" t="s">
        <v>8</v>
      </c>
      <c r="G43" s="244" t="s">
        <v>239</v>
      </c>
      <c r="H43" s="245" t="s">
        <v>234</v>
      </c>
      <c r="I43" s="21"/>
    </row>
    <row r="44" spans="1:9" s="70" customFormat="1">
      <c r="A44" s="666"/>
      <c r="B44" s="667"/>
      <c r="C44" s="668"/>
      <c r="D44" s="285"/>
      <c r="E44" s="286"/>
      <c r="F44" s="286"/>
      <c r="G44" s="274"/>
      <c r="H44" s="275">
        <f>IFERROR(F44*G44,"")</f>
        <v>0</v>
      </c>
      <c r="I44" s="22"/>
    </row>
    <row r="45" spans="1:9" s="70" customFormat="1">
      <c r="A45" s="656"/>
      <c r="B45" s="657"/>
      <c r="C45" s="658"/>
      <c r="D45" s="287"/>
      <c r="E45" s="279"/>
      <c r="F45" s="286" t="str">
        <f>+IF(A45="","",D45*E45)</f>
        <v/>
      </c>
      <c r="G45" s="274"/>
      <c r="H45" s="275" t="str">
        <f>IFERROR(F45*G45,"")</f>
        <v/>
      </c>
      <c r="I45" s="22"/>
    </row>
    <row r="46" spans="1:9" s="70" customFormat="1" ht="13.5" thickBot="1">
      <c r="A46" s="669"/>
      <c r="B46" s="670"/>
      <c r="C46" s="671"/>
      <c r="D46" s="71"/>
      <c r="E46" s="71"/>
      <c r="F46" s="288" t="str">
        <f>+IF(A46="","",D46*E46)</f>
        <v/>
      </c>
      <c r="G46" s="289"/>
      <c r="H46" s="73" t="str">
        <f>IFERROR(F46*G46,"")</f>
        <v/>
      </c>
      <c r="I46" s="23"/>
    </row>
    <row r="47" spans="1:9" s="70" customFormat="1" ht="13.5" thickBot="1">
      <c r="A47" s="278"/>
      <c r="B47" s="14"/>
      <c r="C47" s="14"/>
      <c r="D47" s="14"/>
      <c r="E47" s="17"/>
      <c r="F47" s="14"/>
      <c r="G47" s="14"/>
      <c r="H47" s="18" t="s">
        <v>5</v>
      </c>
      <c r="I47" s="24">
        <f>SUM(H44:H46)</f>
        <v>0</v>
      </c>
    </row>
    <row r="48" spans="1:9" s="70" customFormat="1" ht="13.5" thickBot="1">
      <c r="A48" s="256" t="s">
        <v>9</v>
      </c>
      <c r="B48" s="20"/>
      <c r="C48" s="20"/>
      <c r="D48" s="14"/>
      <c r="E48" s="17"/>
      <c r="F48" s="14"/>
      <c r="G48" s="14"/>
      <c r="H48" s="14"/>
      <c r="I48" s="273"/>
    </row>
    <row r="49" spans="1:14" s="70" customFormat="1">
      <c r="A49" s="653" t="s">
        <v>240</v>
      </c>
      <c r="B49" s="655"/>
      <c r="C49" s="246" t="s">
        <v>2</v>
      </c>
      <c r="D49" s="243" t="s">
        <v>241</v>
      </c>
      <c r="E49" s="483" t="s">
        <v>242</v>
      </c>
      <c r="F49" s="242" t="s">
        <v>243</v>
      </c>
      <c r="G49" s="243" t="s">
        <v>233</v>
      </c>
      <c r="H49" s="245" t="s">
        <v>234</v>
      </c>
      <c r="I49" s="21"/>
    </row>
    <row r="50" spans="1:14" s="70" customFormat="1">
      <c r="A50" s="656" t="s">
        <v>195</v>
      </c>
      <c r="B50" s="658"/>
      <c r="C50" s="287">
        <v>2</v>
      </c>
      <c r="D50" s="290">
        <v>40000</v>
      </c>
      <c r="E50" s="291">
        <f>+IFERROR(VLOOKUP(A50,'MANO DE OBRA '!$A$3:$C$11,3,FALSE),"")</f>
        <v>1.85</v>
      </c>
      <c r="F50" s="275">
        <f t="shared" ref="F50:F55" si="2">IFERROR(D50*E50*C50,"")</f>
        <v>148000</v>
      </c>
      <c r="G50" s="275">
        <f>G19*8</f>
        <v>4640</v>
      </c>
      <c r="H50" s="277">
        <f t="shared" ref="H50:H55" si="3">+IFERROR(F50/G50,"")</f>
        <v>31.896551724137932</v>
      </c>
      <c r="I50" s="22"/>
    </row>
    <row r="51" spans="1:14" s="70" customFormat="1" ht="12" customHeight="1">
      <c r="A51" s="656" t="s">
        <v>25</v>
      </c>
      <c r="B51" s="658"/>
      <c r="C51" s="287">
        <v>1</v>
      </c>
      <c r="D51" s="290">
        <f>+IFERROR(VLOOKUP(A51,'MANO DE OBRA '!$A$3:$C$11,2,FALSE),"")</f>
        <v>60000</v>
      </c>
      <c r="E51" s="291">
        <f>+IFERROR(VLOOKUP(A51,'MANO DE OBRA '!$A$3:$C$11,3,FALSE),"")</f>
        <v>1.85</v>
      </c>
      <c r="F51" s="275">
        <f t="shared" si="2"/>
        <v>111000</v>
      </c>
      <c r="G51" s="275">
        <f>G50</f>
        <v>4640</v>
      </c>
      <c r="H51" s="277">
        <f t="shared" si="3"/>
        <v>23.922413793103448</v>
      </c>
      <c r="I51" s="22"/>
    </row>
    <row r="52" spans="1:14" s="70" customFormat="1">
      <c r="A52" s="656"/>
      <c r="B52" s="658"/>
      <c r="C52" s="287"/>
      <c r="D52" s="290" t="str">
        <f>+IFERROR(VLOOKUP(A52,'MANO DE OBRA '!$A$3:$C$11,2,FALSE),"")</f>
        <v/>
      </c>
      <c r="E52" s="291" t="str">
        <f>+IFERROR(VLOOKUP(A52,'MANO DE OBRA '!$A$3:$C$11,3,FALSE),"")</f>
        <v/>
      </c>
      <c r="F52" s="275" t="str">
        <f t="shared" si="2"/>
        <v/>
      </c>
      <c r="G52" s="275"/>
      <c r="H52" s="277" t="str">
        <f t="shared" si="3"/>
        <v/>
      </c>
      <c r="I52" s="22"/>
    </row>
    <row r="53" spans="1:14" s="70" customFormat="1">
      <c r="A53" s="656"/>
      <c r="B53" s="658"/>
      <c r="C53" s="287"/>
      <c r="D53" s="290" t="str">
        <f>+IFERROR(VLOOKUP(A53,'MANO DE OBRA '!$A$3:$C$11,2,FALSE),"")</f>
        <v/>
      </c>
      <c r="E53" s="291" t="str">
        <f>+IFERROR(VLOOKUP(A53,'MANO DE OBRA '!$A$3:$C$11,3,FALSE),"")</f>
        <v/>
      </c>
      <c r="F53" s="275" t="str">
        <f t="shared" si="2"/>
        <v/>
      </c>
      <c r="G53" s="275"/>
      <c r="H53" s="277" t="str">
        <f t="shared" si="3"/>
        <v/>
      </c>
      <c r="I53" s="22"/>
    </row>
    <row r="54" spans="1:14" s="70" customFormat="1">
      <c r="A54" s="656"/>
      <c r="B54" s="658"/>
      <c r="C54" s="287"/>
      <c r="D54" s="290" t="str">
        <f>+IFERROR(VLOOKUP(A54,'MANO DE OBRA '!$A$3:$C$11,2,FALSE),"")</f>
        <v/>
      </c>
      <c r="E54" s="291" t="str">
        <f>+IFERROR(VLOOKUP(A54,'MANO DE OBRA '!$A$3:$C$11,3,FALSE),"")</f>
        <v/>
      </c>
      <c r="F54" s="275" t="str">
        <f t="shared" si="2"/>
        <v/>
      </c>
      <c r="G54" s="275"/>
      <c r="H54" s="277" t="str">
        <f t="shared" si="3"/>
        <v/>
      </c>
      <c r="I54" s="22"/>
    </row>
    <row r="55" spans="1:14" s="70" customFormat="1" ht="13.5" thickBot="1">
      <c r="A55" s="669"/>
      <c r="B55" s="671"/>
      <c r="C55" s="292"/>
      <c r="D55" s="293" t="str">
        <f>+IFERROR(VLOOKUP(A55,'MANO DE OBRA '!$A$3:$C$11,2,FALSE),"")</f>
        <v/>
      </c>
      <c r="E55" s="294" t="str">
        <f>+IFERROR(VLOOKUP(A55,'MANO DE OBRA '!$A$3:$C$11,3,FALSE),"")</f>
        <v/>
      </c>
      <c r="F55" s="73" t="str">
        <f t="shared" si="2"/>
        <v/>
      </c>
      <c r="G55" s="15"/>
      <c r="H55" s="74" t="str">
        <f t="shared" si="3"/>
        <v/>
      </c>
      <c r="I55" s="23"/>
    </row>
    <row r="56" spans="1:14" s="70" customFormat="1" ht="13.5" thickBot="1">
      <c r="A56" s="278"/>
      <c r="B56" s="14"/>
      <c r="C56" s="14"/>
      <c r="D56" s="14"/>
      <c r="E56" s="17"/>
      <c r="F56" s="14"/>
      <c r="G56" s="14"/>
      <c r="H56" s="18" t="s">
        <v>5</v>
      </c>
      <c r="I56" s="24">
        <f>SUM(H50:H55)</f>
        <v>55.818965517241381</v>
      </c>
    </row>
    <row r="57" spans="1:14" s="70" customFormat="1" ht="13.5" thickBot="1">
      <c r="A57" s="278"/>
      <c r="B57" s="14"/>
      <c r="C57" s="14"/>
      <c r="D57" s="14"/>
      <c r="E57" s="17"/>
      <c r="F57" s="14"/>
      <c r="G57" s="14"/>
      <c r="H57" s="17"/>
      <c r="I57" s="273"/>
    </row>
    <row r="58" spans="1:14" s="70" customFormat="1" ht="13.5" thickBot="1">
      <c r="A58" s="278"/>
      <c r="B58" s="14"/>
      <c r="C58" s="14"/>
      <c r="D58" s="14"/>
      <c r="E58" s="17"/>
      <c r="F58" s="18" t="s">
        <v>10</v>
      </c>
      <c r="G58" s="17"/>
      <c r="H58" s="17"/>
      <c r="I58" s="25">
        <f>ROUND((I28+I41+I47+I56),2)</f>
        <v>898.27</v>
      </c>
      <c r="L58" s="350"/>
      <c r="N58" s="210"/>
    </row>
    <row r="59" spans="1:14" s="70" customFormat="1" ht="13.5" thickBot="1">
      <c r="A59" s="256" t="s">
        <v>11</v>
      </c>
      <c r="B59" s="20"/>
      <c r="C59" s="20"/>
      <c r="D59" s="14"/>
      <c r="E59" s="17"/>
      <c r="F59" s="14"/>
      <c r="G59" s="14"/>
      <c r="H59" s="14"/>
      <c r="I59" s="273"/>
      <c r="M59" s="210"/>
    </row>
    <row r="60" spans="1:14" s="70" customFormat="1">
      <c r="A60" s="653" t="s">
        <v>231</v>
      </c>
      <c r="B60" s="654"/>
      <c r="C60" s="654"/>
      <c r="D60" s="654"/>
      <c r="E60" s="654"/>
      <c r="F60" s="655"/>
      <c r="G60" s="247" t="s">
        <v>29</v>
      </c>
      <c r="H60" s="248" t="s">
        <v>244</v>
      </c>
      <c r="I60" s="21"/>
    </row>
    <row r="61" spans="1:14" s="70" customFormat="1">
      <c r="A61" s="656" t="s">
        <v>12</v>
      </c>
      <c r="B61" s="657"/>
      <c r="C61" s="657"/>
      <c r="D61" s="657"/>
      <c r="E61" s="657"/>
      <c r="F61" s="658"/>
      <c r="G61" s="295">
        <v>0.2</v>
      </c>
      <c r="H61" s="296">
        <f>++G61*I58</f>
        <v>179.654</v>
      </c>
      <c r="I61" s="46"/>
    </row>
    <row r="62" spans="1:14" s="70" customFormat="1">
      <c r="A62" s="656" t="s">
        <v>13</v>
      </c>
      <c r="B62" s="657"/>
      <c r="C62" s="657"/>
      <c r="D62" s="657"/>
      <c r="E62" s="657"/>
      <c r="F62" s="658"/>
      <c r="G62" s="295">
        <v>0.05</v>
      </c>
      <c r="H62" s="296">
        <f>+G62*I58</f>
        <v>44.913499999999999</v>
      </c>
      <c r="I62" s="46"/>
    </row>
    <row r="63" spans="1:14" s="70" customFormat="1" ht="13.5" thickBot="1">
      <c r="A63" s="669" t="s">
        <v>14</v>
      </c>
      <c r="B63" s="670"/>
      <c r="C63" s="670"/>
      <c r="D63" s="670"/>
      <c r="E63" s="670"/>
      <c r="F63" s="671"/>
      <c r="G63" s="297">
        <v>0.05</v>
      </c>
      <c r="H63" s="298">
        <f>+G63*I58</f>
        <v>44.913499999999999</v>
      </c>
      <c r="I63" s="23"/>
    </row>
    <row r="64" spans="1:14" s="70" customFormat="1" ht="13.5" thickBot="1">
      <c r="A64" s="278"/>
      <c r="B64" s="14"/>
      <c r="C64" s="14"/>
      <c r="D64" s="14"/>
      <c r="E64" s="17"/>
      <c r="F64" s="14"/>
      <c r="G64" s="14"/>
      <c r="H64" s="18" t="s">
        <v>5</v>
      </c>
      <c r="I64" s="24">
        <f>ROUND((SUM(H61:H63)),2)</f>
        <v>269.48</v>
      </c>
    </row>
    <row r="65" spans="1:13" s="70" customFormat="1" ht="13.5" thickBot="1">
      <c r="A65" s="278"/>
      <c r="B65" s="14"/>
      <c r="C65" s="14"/>
      <c r="D65" s="14"/>
      <c r="E65" s="17"/>
      <c r="F65" s="14"/>
      <c r="G65" s="14"/>
      <c r="H65" s="14"/>
      <c r="I65" s="273"/>
    </row>
    <row r="66" spans="1:13" s="70" customFormat="1" ht="12.75" customHeight="1" thickBot="1">
      <c r="A66" s="299"/>
      <c r="B66" s="50"/>
      <c r="C66" s="50"/>
      <c r="D66" s="14"/>
      <c r="E66" s="19" t="s">
        <v>15</v>
      </c>
      <c r="F66" s="17"/>
      <c r="G66" s="17"/>
      <c r="H66" s="17"/>
      <c r="I66" s="25">
        <f>ROUND((I58+I64),0)</f>
        <v>1168</v>
      </c>
      <c r="J66" s="465"/>
      <c r="K66" s="333"/>
      <c r="M66" s="336"/>
    </row>
    <row r="67" spans="1:13" s="70" customFormat="1">
      <c r="A67" s="302" t="s">
        <v>206</v>
      </c>
      <c r="B67" s="303"/>
      <c r="C67" s="303"/>
      <c r="D67" s="303"/>
      <c r="E67" s="304"/>
      <c r="F67" s="303"/>
      <c r="G67" s="303"/>
      <c r="H67" s="303"/>
      <c r="I67" s="305"/>
    </row>
    <row r="68" spans="1:13" s="70" customFormat="1" ht="13.5" thickBot="1">
      <c r="A68" s="306" t="s">
        <v>207</v>
      </c>
      <c r="B68" s="307"/>
      <c r="C68" s="307"/>
      <c r="D68" s="307"/>
      <c r="E68" s="308"/>
      <c r="F68" s="307"/>
      <c r="G68" s="307"/>
      <c r="H68" s="307"/>
      <c r="I68" s="309"/>
    </row>
    <row r="69" spans="1:13" s="70" customFormat="1">
      <c r="E69" s="196"/>
    </row>
  </sheetData>
  <mergeCells count="44">
    <mergeCell ref="A21:D21"/>
    <mergeCell ref="B3:E3"/>
    <mergeCell ref="H3:I3"/>
    <mergeCell ref="A8:B9"/>
    <mergeCell ref="C8:I9"/>
    <mergeCell ref="C11:E11"/>
    <mergeCell ref="H11:I11"/>
    <mergeCell ref="B14:F14"/>
    <mergeCell ref="B15:F15"/>
    <mergeCell ref="A18:D18"/>
    <mergeCell ref="A19:D19"/>
    <mergeCell ref="A20:D20"/>
    <mergeCell ref="A35:D35"/>
    <mergeCell ref="A22:D22"/>
    <mergeCell ref="A23:D23"/>
    <mergeCell ref="A24:D24"/>
    <mergeCell ref="A25:D25"/>
    <mergeCell ref="A26:D26"/>
    <mergeCell ref="A27:D27"/>
    <mergeCell ref="A30:D30"/>
    <mergeCell ref="A31:D31"/>
    <mergeCell ref="A32:D32"/>
    <mergeCell ref="A33:D33"/>
    <mergeCell ref="A34:D34"/>
    <mergeCell ref="A51:B51"/>
    <mergeCell ref="A36:D36"/>
    <mergeCell ref="A37:D37"/>
    <mergeCell ref="A38:D38"/>
    <mergeCell ref="A39:D39"/>
    <mergeCell ref="A40:D40"/>
    <mergeCell ref="A43:C43"/>
    <mergeCell ref="A44:C44"/>
    <mergeCell ref="A45:C45"/>
    <mergeCell ref="A46:C46"/>
    <mergeCell ref="A49:B49"/>
    <mergeCell ref="A50:B50"/>
    <mergeCell ref="A62:F62"/>
    <mergeCell ref="A63:F63"/>
    <mergeCell ref="A52:B52"/>
    <mergeCell ref="A53:B53"/>
    <mergeCell ref="A54:B54"/>
    <mergeCell ref="A55:B55"/>
    <mergeCell ref="A60:F60"/>
    <mergeCell ref="A61:F61"/>
  </mergeCells>
  <dataValidations count="3">
    <dataValidation type="list" showInputMessage="1" showErrorMessage="1" error="Debe seleccionar un Trabajador de la lista desplegable" sqref="A50:A55" xr:uid="{00000000-0002-0000-0800-000000000000}">
      <formula1>NombreManoDeObra</formula1>
    </dataValidation>
    <dataValidation type="list" showInputMessage="1" showErrorMessage="1" error="Debe seleccionar un Equipo de la lista desplegable." sqref="A25:A26" xr:uid="{00000000-0002-0000-0800-000001000000}">
      <formula1>NombreEquipos</formula1>
    </dataValidation>
    <dataValidation type="list" showInputMessage="1" showErrorMessage="1" error="Debe seleccionar un material de la lista desplegable." sqref="B39:D39 A39" xr:uid="{00000000-0002-0000-0800-000002000000}">
      <formula1>NombreMateriales</formula1>
    </dataValidation>
  </dataValidations>
  <pageMargins left="0.7" right="0.7" top="0.75" bottom="0.75" header="0.3" footer="0.3"/>
  <ignoredErrors>
    <ignoredError sqref="H22" formula="1"/>
  </ignoredErrors>
  <drawing r:id="rId1"/>
  <legacyDrawing r:id="rId2"/>
  <mc:AlternateContent xmlns:mc="http://schemas.openxmlformats.org/markup-compatibility/2006">
    <mc:Choice Requires="x14">
      <controls>
        <mc:AlternateContent xmlns:mc="http://schemas.openxmlformats.org/markup-compatibility/2006">
          <mc:Choice Requires="x14">
            <control shapeId="173057" r:id="rId3" name="Check Box 1">
              <controlPr defaultSize="0" autoFill="0" autoLine="0" autoPict="0">
                <anchor moveWithCells="1">
                  <from>
                    <xdr:col>5</xdr:col>
                    <xdr:colOff>95250</xdr:colOff>
                    <xdr:row>13</xdr:row>
                    <xdr:rowOff>0</xdr:rowOff>
                  </from>
                  <to>
                    <xdr:col>5</xdr:col>
                    <xdr:colOff>400050</xdr:colOff>
                    <xdr:row>14</xdr:row>
                    <xdr:rowOff>95250</xdr:rowOff>
                  </to>
                </anchor>
              </controlPr>
            </control>
          </mc:Choice>
        </mc:AlternateContent>
        <mc:AlternateContent xmlns:mc="http://schemas.openxmlformats.org/markup-compatibility/2006">
          <mc:Choice Requires="x14">
            <control shapeId="173058" r:id="rId4" name="Check Box 2">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73059" r:id="rId5" name="Check Box 3">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73060" r:id="rId6" name="Check Box 4">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73061" r:id="rId7" name="Check Box 5">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73062" r:id="rId8" name="Check Box 6">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73063" r:id="rId9" name="Check Box 7">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73064" r:id="rId10" name="Check Box 8">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73065" r:id="rId11" name="Check Box 9">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73066" r:id="rId12" name="Check Box 10">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73067" r:id="rId13" name="Check Box 11">
              <controlPr defaultSize="0" autoFill="0" autoLine="0" autoPict="0">
                <anchor moveWithCells="1">
                  <from>
                    <xdr:col>5</xdr:col>
                    <xdr:colOff>95250</xdr:colOff>
                    <xdr:row>2</xdr:row>
                    <xdr:rowOff>0</xdr:rowOff>
                  </from>
                  <to>
                    <xdr:col>5</xdr:col>
                    <xdr:colOff>400050</xdr:colOff>
                    <xdr:row>4</xdr:row>
                    <xdr:rowOff>9525</xdr:rowOff>
                  </to>
                </anchor>
              </controlPr>
            </control>
          </mc:Choice>
        </mc:AlternateContent>
        <mc:AlternateContent xmlns:mc="http://schemas.openxmlformats.org/markup-compatibility/2006">
          <mc:Choice Requires="x14">
            <control shapeId="173068" r:id="rId14" name="Check Box 12">
              <controlPr defaultSize="0" autoFill="0" autoLine="0" autoPict="0">
                <anchor moveWithCells="1">
                  <from>
                    <xdr:col>8</xdr:col>
                    <xdr:colOff>95250</xdr:colOff>
                    <xdr:row>2</xdr:row>
                    <xdr:rowOff>0</xdr:rowOff>
                  </from>
                  <to>
                    <xdr:col>8</xdr:col>
                    <xdr:colOff>400050</xdr:colOff>
                    <xdr:row>3</xdr:row>
                    <xdr:rowOff>114300</xdr:rowOff>
                  </to>
                </anchor>
              </controlPr>
            </control>
          </mc:Choice>
        </mc:AlternateContent>
        <mc:AlternateContent xmlns:mc="http://schemas.openxmlformats.org/markup-compatibility/2006">
          <mc:Choice Requires="x14">
            <control shapeId="173069" r:id="rId15" name="Check Box 13">
              <controlPr defaultSize="0" autoFill="0" autoLine="0" autoPict="0">
                <anchor moveWithCells="1">
                  <from>
                    <xdr:col>5</xdr:col>
                    <xdr:colOff>95250</xdr:colOff>
                    <xdr:row>2</xdr:row>
                    <xdr:rowOff>0</xdr:rowOff>
                  </from>
                  <to>
                    <xdr:col>5</xdr:col>
                    <xdr:colOff>400050</xdr:colOff>
                    <xdr:row>3</xdr:row>
                    <xdr:rowOff>142875</xdr:rowOff>
                  </to>
                </anchor>
              </controlPr>
            </control>
          </mc:Choice>
        </mc:AlternateContent>
        <mc:AlternateContent xmlns:mc="http://schemas.openxmlformats.org/markup-compatibility/2006">
          <mc:Choice Requires="x14">
            <control shapeId="173070" r:id="rId16" name="Check Box 14">
              <controlPr defaultSize="0" autoFill="0" autoLine="0" autoPict="0">
                <anchor moveWithCells="1">
                  <from>
                    <xdr:col>8</xdr:col>
                    <xdr:colOff>95250</xdr:colOff>
                    <xdr:row>2</xdr:row>
                    <xdr:rowOff>0</xdr:rowOff>
                  </from>
                  <to>
                    <xdr:col>8</xdr:col>
                    <xdr:colOff>400050</xdr:colOff>
                    <xdr:row>3</xdr:row>
                    <xdr:rowOff>114300</xdr:rowOff>
                  </to>
                </anchor>
              </controlPr>
            </control>
          </mc:Choice>
        </mc:AlternateContent>
        <mc:AlternateContent xmlns:mc="http://schemas.openxmlformats.org/markup-compatibility/2006">
          <mc:Choice Requires="x14">
            <control shapeId="173071" r:id="rId17" name="Check Box 15">
              <controlPr defaultSize="0" autoFill="0" autoLine="0" autoPict="0">
                <anchor moveWithCells="1">
                  <from>
                    <xdr:col>5</xdr:col>
                    <xdr:colOff>95250</xdr:colOff>
                    <xdr:row>2</xdr:row>
                    <xdr:rowOff>0</xdr:rowOff>
                  </from>
                  <to>
                    <xdr:col>5</xdr:col>
                    <xdr:colOff>400050</xdr:colOff>
                    <xdr:row>3</xdr:row>
                    <xdr:rowOff>142875</xdr:rowOff>
                  </to>
                </anchor>
              </controlPr>
            </control>
          </mc:Choice>
        </mc:AlternateContent>
        <mc:AlternateContent xmlns:mc="http://schemas.openxmlformats.org/markup-compatibility/2006">
          <mc:Choice Requires="x14">
            <control shapeId="173072" r:id="rId18" name="Check Box 16">
              <controlPr defaultSize="0" autoFill="0" autoLine="0" autoPict="0">
                <anchor moveWithCells="1">
                  <from>
                    <xdr:col>8</xdr:col>
                    <xdr:colOff>95250</xdr:colOff>
                    <xdr:row>2</xdr:row>
                    <xdr:rowOff>0</xdr:rowOff>
                  </from>
                  <to>
                    <xdr:col>8</xdr:col>
                    <xdr:colOff>400050</xdr:colOff>
                    <xdr:row>3</xdr:row>
                    <xdr:rowOff>114300</xdr:rowOff>
                  </to>
                </anchor>
              </controlPr>
            </control>
          </mc:Choice>
        </mc:AlternateContent>
        <mc:AlternateContent xmlns:mc="http://schemas.openxmlformats.org/markup-compatibility/2006">
          <mc:Choice Requires="x14">
            <control shapeId="173073" r:id="rId19" name="Check Box 17">
              <controlPr defaultSize="0" autoFill="0" autoLine="0" autoPict="0">
                <anchor moveWithCells="1">
                  <from>
                    <xdr:col>5</xdr:col>
                    <xdr:colOff>95250</xdr:colOff>
                    <xdr:row>2</xdr:row>
                    <xdr:rowOff>0</xdr:rowOff>
                  </from>
                  <to>
                    <xdr:col>5</xdr:col>
                    <xdr:colOff>400050</xdr:colOff>
                    <xdr:row>3</xdr:row>
                    <xdr:rowOff>142875</xdr:rowOff>
                  </to>
                </anchor>
              </controlPr>
            </control>
          </mc:Choice>
        </mc:AlternateContent>
        <mc:AlternateContent xmlns:mc="http://schemas.openxmlformats.org/markup-compatibility/2006">
          <mc:Choice Requires="x14">
            <control shapeId="173074" r:id="rId20" name="Check Box 18">
              <controlPr defaultSize="0" autoFill="0" autoLine="0" autoPict="0">
                <anchor moveWithCells="1">
                  <from>
                    <xdr:col>8</xdr:col>
                    <xdr:colOff>95250</xdr:colOff>
                    <xdr:row>2</xdr:row>
                    <xdr:rowOff>0</xdr:rowOff>
                  </from>
                  <to>
                    <xdr:col>8</xdr:col>
                    <xdr:colOff>400050</xdr:colOff>
                    <xdr:row>3</xdr:row>
                    <xdr:rowOff>114300</xdr:rowOff>
                  </to>
                </anchor>
              </controlPr>
            </control>
          </mc:Choice>
        </mc:AlternateContent>
        <mc:AlternateContent xmlns:mc="http://schemas.openxmlformats.org/markup-compatibility/2006">
          <mc:Choice Requires="x14">
            <control shapeId="173075" r:id="rId21" name="Check Box 19">
              <controlPr defaultSize="0" autoFill="0" autoLine="0" autoPict="0">
                <anchor moveWithCells="1">
                  <from>
                    <xdr:col>5</xdr:col>
                    <xdr:colOff>95250</xdr:colOff>
                    <xdr:row>2</xdr:row>
                    <xdr:rowOff>0</xdr:rowOff>
                  </from>
                  <to>
                    <xdr:col>5</xdr:col>
                    <xdr:colOff>400050</xdr:colOff>
                    <xdr:row>3</xdr:row>
                    <xdr:rowOff>142875</xdr:rowOff>
                  </to>
                </anchor>
              </controlPr>
            </control>
          </mc:Choice>
        </mc:AlternateContent>
        <mc:AlternateContent xmlns:mc="http://schemas.openxmlformats.org/markup-compatibility/2006">
          <mc:Choice Requires="x14">
            <control shapeId="173076" r:id="rId22" name="Check Box 20">
              <controlPr defaultSize="0" autoFill="0" autoLine="0" autoPict="0">
                <anchor moveWithCells="1">
                  <from>
                    <xdr:col>8</xdr:col>
                    <xdr:colOff>95250</xdr:colOff>
                    <xdr:row>2</xdr:row>
                    <xdr:rowOff>0</xdr:rowOff>
                  </from>
                  <to>
                    <xdr:col>8</xdr:col>
                    <xdr:colOff>400050</xdr:colOff>
                    <xdr:row>3</xdr:row>
                    <xdr:rowOff>114300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N70"/>
  <sheetViews>
    <sheetView topLeftCell="A31" zoomScaleNormal="100" workbookViewId="0">
      <selection activeCell="C52" sqref="C52"/>
    </sheetView>
  </sheetViews>
  <sheetFormatPr baseColWidth="10" defaultRowHeight="12.75"/>
  <cols>
    <col min="1" max="1" width="20.33203125" style="16" customWidth="1"/>
    <col min="2" max="2" width="13.1640625" style="16" customWidth="1"/>
    <col min="3" max="3" width="20.5" style="16" customWidth="1"/>
    <col min="4" max="4" width="25.83203125" style="16" customWidth="1"/>
    <col min="5" max="5" width="12" style="75"/>
    <col min="6" max="6" width="17.33203125" style="16" customWidth="1"/>
    <col min="7" max="7" width="19.6640625" style="16" customWidth="1"/>
    <col min="8" max="8" width="16.83203125" style="16" customWidth="1"/>
    <col min="9" max="9" width="13.6640625" style="16" bestFit="1" customWidth="1"/>
    <col min="10" max="10" width="14.6640625" style="16" bestFit="1" customWidth="1"/>
    <col min="11" max="11" width="14.33203125" style="16" bestFit="1" customWidth="1"/>
    <col min="12" max="12" width="13" style="16" bestFit="1" customWidth="1"/>
    <col min="13" max="13" width="15.5" style="16" bestFit="1" customWidth="1"/>
    <col min="14" max="16384" width="12" style="16"/>
  </cols>
  <sheetData>
    <row r="1" spans="1:9">
      <c r="A1" s="254"/>
      <c r="B1" s="255"/>
      <c r="C1" s="255"/>
      <c r="D1" s="255"/>
      <c r="E1" s="255"/>
      <c r="F1" s="251" t="s">
        <v>246</v>
      </c>
      <c r="G1" s="252">
        <f>'230.1'!G1</f>
        <v>4</v>
      </c>
      <c r="H1" s="252">
        <f>'230.1'!H1</f>
        <v>9</v>
      </c>
      <c r="I1" s="252">
        <f>'230.1'!I1</f>
        <v>2019</v>
      </c>
    </row>
    <row r="2" spans="1:9">
      <c r="A2" s="256"/>
      <c r="B2" s="20"/>
      <c r="C2" s="20"/>
      <c r="D2" s="20"/>
      <c r="E2" s="20"/>
      <c r="F2" s="215"/>
      <c r="G2" s="312" t="s">
        <v>220</v>
      </c>
      <c r="H2" s="312" t="s">
        <v>221</v>
      </c>
      <c r="I2" s="313" t="s">
        <v>222</v>
      </c>
    </row>
    <row r="3" spans="1:9">
      <c r="A3" s="221" t="s">
        <v>226</v>
      </c>
      <c r="B3" s="636" t="s">
        <v>227</v>
      </c>
      <c r="C3" s="636"/>
      <c r="D3" s="636"/>
      <c r="E3" s="636"/>
      <c r="F3" s="70"/>
      <c r="G3" s="222" t="s">
        <v>228</v>
      </c>
      <c r="H3" s="636" t="s">
        <v>257</v>
      </c>
      <c r="I3" s="637"/>
    </row>
    <row r="4" spans="1:9" ht="13.5" thickBot="1">
      <c r="A4" s="224"/>
      <c r="B4" s="225"/>
      <c r="C4" s="225"/>
      <c r="D4" s="225"/>
      <c r="E4" s="225"/>
      <c r="F4" s="225"/>
      <c r="G4" s="225"/>
      <c r="H4" s="225"/>
      <c r="I4" s="261"/>
    </row>
    <row r="5" spans="1:9">
      <c r="A5" s="262"/>
      <c r="B5" s="263"/>
      <c r="C5" s="264"/>
      <c r="D5" s="264"/>
      <c r="E5" s="264"/>
      <c r="F5" s="264"/>
      <c r="G5" s="264"/>
      <c r="H5" s="264"/>
      <c r="I5" s="265"/>
    </row>
    <row r="6" spans="1:9">
      <c r="A6" s="262"/>
      <c r="B6" s="263"/>
      <c r="C6" s="264"/>
      <c r="D6" s="264"/>
      <c r="E6" s="264"/>
      <c r="F6" s="264"/>
      <c r="G6" s="264"/>
      <c r="H6" s="264"/>
      <c r="I6" s="265"/>
    </row>
    <row r="7" spans="1:9">
      <c r="A7" s="226" t="s">
        <v>209</v>
      </c>
      <c r="B7" s="227"/>
      <c r="C7" s="349"/>
      <c r="D7" s="229" t="s">
        <v>210</v>
      </c>
      <c r="E7" s="228"/>
      <c r="F7" s="218"/>
      <c r="G7" s="218"/>
      <c r="H7" s="230"/>
      <c r="I7" s="266"/>
    </row>
    <row r="8" spans="1:9" ht="12.75" customHeight="1">
      <c r="A8" s="638" t="s">
        <v>211</v>
      </c>
      <c r="B8" s="639"/>
      <c r="C8" s="640" t="s">
        <v>398</v>
      </c>
      <c r="D8" s="640"/>
      <c r="E8" s="640"/>
      <c r="F8" s="640"/>
      <c r="G8" s="640"/>
      <c r="H8" s="640"/>
      <c r="I8" s="641"/>
    </row>
    <row r="9" spans="1:9">
      <c r="A9" s="638"/>
      <c r="B9" s="639"/>
      <c r="C9" s="642"/>
      <c r="D9" s="642"/>
      <c r="E9" s="642"/>
      <c r="F9" s="642"/>
      <c r="G9" s="642"/>
      <c r="H9" s="642"/>
      <c r="I9" s="643"/>
    </row>
    <row r="10" spans="1:9">
      <c r="A10" s="231"/>
      <c r="B10" s="232"/>
      <c r="C10" s="233"/>
      <c r="D10" s="233"/>
      <c r="E10" s="233"/>
      <c r="F10" s="233"/>
      <c r="G10" s="233"/>
      <c r="H10" s="233"/>
      <c r="I10" s="267"/>
    </row>
    <row r="11" spans="1:9">
      <c r="A11" s="231" t="s">
        <v>212</v>
      </c>
      <c r="B11" s="232"/>
      <c r="C11" s="644" t="s">
        <v>259</v>
      </c>
      <c r="D11" s="644"/>
      <c r="E11" s="644"/>
      <c r="F11" s="223"/>
      <c r="G11" s="222" t="s">
        <v>214</v>
      </c>
      <c r="H11" s="645" t="s">
        <v>260</v>
      </c>
      <c r="I11" s="646"/>
    </row>
    <row r="12" spans="1:9">
      <c r="A12" s="231"/>
      <c r="B12" s="232"/>
      <c r="C12" s="234"/>
      <c r="D12" s="234"/>
      <c r="E12" s="234"/>
      <c r="F12" s="234"/>
      <c r="G12" s="234"/>
      <c r="H12" s="234"/>
      <c r="I12" s="268"/>
    </row>
    <row r="13" spans="1:9" ht="13.5" thickBot="1">
      <c r="A13" s="269"/>
      <c r="B13" s="70"/>
      <c r="C13" s="70"/>
      <c r="D13" s="70"/>
      <c r="E13" s="70"/>
      <c r="F13" s="70"/>
      <c r="G13" s="70"/>
      <c r="H13" s="70"/>
      <c r="I13" s="270"/>
    </row>
    <row r="14" spans="1:9" ht="18">
      <c r="A14" s="240" t="s">
        <v>0</v>
      </c>
      <c r="B14" s="659" t="s">
        <v>231</v>
      </c>
      <c r="C14" s="659"/>
      <c r="D14" s="659"/>
      <c r="E14" s="659"/>
      <c r="F14" s="659"/>
      <c r="G14" s="250" t="s">
        <v>232</v>
      </c>
      <c r="H14" s="484" t="s">
        <v>1</v>
      </c>
      <c r="I14" s="241" t="s">
        <v>2</v>
      </c>
    </row>
    <row r="15" spans="1:9" ht="13.5" thickBot="1">
      <c r="A15" s="504">
        <v>311.10000000000002</v>
      </c>
      <c r="B15" s="687" t="s">
        <v>410</v>
      </c>
      <c r="C15" s="688"/>
      <c r="D15" s="688"/>
      <c r="E15" s="688"/>
      <c r="F15" s="689"/>
      <c r="G15" s="505"/>
      <c r="H15" s="505" t="str">
        <f>'PRESUPUESTO OBRA'!H19</f>
        <v>m3</v>
      </c>
      <c r="I15" s="506">
        <f>'PRESUPUESTO OBRA'!I19</f>
        <v>3500</v>
      </c>
    </row>
    <row r="16" spans="1:9">
      <c r="A16" s="319"/>
      <c r="I16" s="316"/>
    </row>
    <row r="17" spans="1:13" s="70" customFormat="1" ht="13.5" thickBot="1">
      <c r="A17" s="256" t="s">
        <v>4</v>
      </c>
      <c r="B17" s="20"/>
      <c r="C17" s="20"/>
      <c r="D17" s="14"/>
      <c r="E17" s="17"/>
      <c r="F17" s="14"/>
      <c r="G17" s="14"/>
      <c r="H17" s="14"/>
      <c r="I17" s="317"/>
    </row>
    <row r="18" spans="1:13" s="70" customFormat="1">
      <c r="A18" s="653" t="s">
        <v>231</v>
      </c>
      <c r="B18" s="654"/>
      <c r="C18" s="654"/>
      <c r="D18" s="655"/>
      <c r="E18" s="483" t="s">
        <v>1</v>
      </c>
      <c r="F18" s="242" t="s">
        <v>21</v>
      </c>
      <c r="G18" s="483" t="s">
        <v>233</v>
      </c>
      <c r="H18" s="482" t="s">
        <v>234</v>
      </c>
      <c r="I18" s="21"/>
    </row>
    <row r="19" spans="1:13" s="70" customFormat="1">
      <c r="A19" s="524" t="s">
        <v>418</v>
      </c>
      <c r="B19" s="522"/>
      <c r="C19" s="522"/>
      <c r="D19" s="523"/>
      <c r="E19" s="525" t="s">
        <v>356</v>
      </c>
      <c r="F19" s="528">
        <v>180000</v>
      </c>
      <c r="G19" s="526">
        <v>45</v>
      </c>
      <c r="H19" s="527">
        <f>+F19/G19</f>
        <v>4000</v>
      </c>
      <c r="I19" s="22"/>
    </row>
    <row r="20" spans="1:13" s="70" customFormat="1">
      <c r="A20" s="690" t="s">
        <v>399</v>
      </c>
      <c r="B20" s="691"/>
      <c r="C20" s="691"/>
      <c r="D20" s="692"/>
      <c r="E20" s="486" t="s">
        <v>356</v>
      </c>
      <c r="F20" s="487">
        <f>+'310.1'!F19</f>
        <v>80000</v>
      </c>
      <c r="G20" s="488">
        <f>+G19</f>
        <v>45</v>
      </c>
      <c r="H20" s="489">
        <f t="shared" ref="H20:H27" si="0">+IFERROR(F20/G20,"")</f>
        <v>1777.7777777777778</v>
      </c>
      <c r="I20" s="490"/>
    </row>
    <row r="21" spans="1:13" s="70" customFormat="1">
      <c r="A21" s="675" t="s">
        <v>400</v>
      </c>
      <c r="B21" s="676"/>
      <c r="C21" s="676"/>
      <c r="D21" s="677"/>
      <c r="E21" s="486" t="s">
        <v>356</v>
      </c>
      <c r="F21" s="487">
        <f>+'310.1'!F20</f>
        <v>160000</v>
      </c>
      <c r="G21" s="488">
        <f>+G20</f>
        <v>45</v>
      </c>
      <c r="H21" s="489">
        <f t="shared" si="0"/>
        <v>3555.5555555555557</v>
      </c>
      <c r="I21" s="490"/>
    </row>
    <row r="22" spans="1:13" s="70" customFormat="1">
      <c r="A22" s="675" t="s">
        <v>401</v>
      </c>
      <c r="B22" s="676"/>
      <c r="C22" s="676"/>
      <c r="D22" s="677"/>
      <c r="E22" s="486" t="s">
        <v>356</v>
      </c>
      <c r="F22" s="487">
        <f>+'310.1'!F21</f>
        <v>160000</v>
      </c>
      <c r="G22" s="491">
        <f>+G21</f>
        <v>45</v>
      </c>
      <c r="H22" s="489">
        <f t="shared" si="0"/>
        <v>3555.5555555555557</v>
      </c>
      <c r="I22" s="490"/>
      <c r="M22" s="208"/>
    </row>
    <row r="23" spans="1:13" s="70" customFormat="1" ht="12.75" customHeight="1">
      <c r="A23" s="675" t="s">
        <v>263</v>
      </c>
      <c r="B23" s="676"/>
      <c r="C23" s="676"/>
      <c r="D23" s="677"/>
      <c r="E23" s="486"/>
      <c r="F23" s="487"/>
      <c r="G23" s="491"/>
      <c r="H23" s="489">
        <f>I57*0.05</f>
        <v>20.555555555555557</v>
      </c>
      <c r="I23" s="490"/>
      <c r="M23" s="350"/>
    </row>
    <row r="24" spans="1:13" s="70" customFormat="1">
      <c r="A24" s="678"/>
      <c r="B24" s="679"/>
      <c r="C24" s="679"/>
      <c r="D24" s="680"/>
      <c r="E24" s="486" t="str">
        <f>+IFERROR(VLOOKUP(A24,EQUIPOS!$A$3:$C$74,2,FALSE),"")</f>
        <v/>
      </c>
      <c r="F24" s="487" t="str">
        <f>+IFERROR(VLOOKUP(A24,EQUIPOS!$A$3:$C$74,3,FALSE),"")</f>
        <v/>
      </c>
      <c r="G24" s="486"/>
      <c r="H24" s="489" t="str">
        <f t="shared" si="0"/>
        <v/>
      </c>
      <c r="I24" s="490"/>
    </row>
    <row r="25" spans="1:13" s="70" customFormat="1">
      <c r="A25" s="678"/>
      <c r="B25" s="679"/>
      <c r="C25" s="679"/>
      <c r="D25" s="680"/>
      <c r="E25" s="486" t="str">
        <f>+IFERROR(VLOOKUP(A25,EQUIPOS!$A$3:$C$74,2,FALSE),"")</f>
        <v/>
      </c>
      <c r="F25" s="487" t="str">
        <f>+IFERROR(VLOOKUP(A25,EQUIPOS!$A$3:$C$74,3,FALSE),"")</f>
        <v/>
      </c>
      <c r="G25" s="486"/>
      <c r="H25" s="489" t="str">
        <f t="shared" si="0"/>
        <v/>
      </c>
      <c r="I25" s="490"/>
    </row>
    <row r="26" spans="1:13" s="70" customFormat="1">
      <c r="A26" s="681"/>
      <c r="B26" s="682"/>
      <c r="C26" s="682"/>
      <c r="D26" s="683"/>
      <c r="E26" s="486" t="str">
        <f>+IFERROR(VLOOKUP(A26,EQUIPOS!$A$3:$C$74,2,FALSE),"")</f>
        <v/>
      </c>
      <c r="F26" s="487" t="str">
        <f>+IFERROR(VLOOKUP(A26,EQUIPOS!$A$3:$C$74,3,FALSE),"")</f>
        <v/>
      </c>
      <c r="G26" s="486"/>
      <c r="H26" s="489" t="str">
        <f t="shared" si="0"/>
        <v/>
      </c>
      <c r="I26" s="490"/>
      <c r="M26" s="350"/>
    </row>
    <row r="27" spans="1:13" s="70" customFormat="1">
      <c r="A27" s="681"/>
      <c r="B27" s="682"/>
      <c r="C27" s="682"/>
      <c r="D27" s="683"/>
      <c r="E27" s="486" t="str">
        <f>+IFERROR(VLOOKUP(A27,EQUIPOS!$A$3:$C$74,2,FALSE),"")</f>
        <v/>
      </c>
      <c r="F27" s="487" t="str">
        <f>+IFERROR(VLOOKUP(A27,EQUIPOS!$A$3:$C$74,3,FALSE),"")</f>
        <v/>
      </c>
      <c r="G27" s="486"/>
      <c r="H27" s="489" t="str">
        <f t="shared" si="0"/>
        <v/>
      </c>
      <c r="I27" s="490"/>
      <c r="M27" s="209"/>
    </row>
    <row r="28" spans="1:13" s="70" customFormat="1" ht="13.5" thickBot="1">
      <c r="A28" s="684"/>
      <c r="B28" s="685"/>
      <c r="C28" s="685"/>
      <c r="D28" s="686"/>
      <c r="E28" s="492"/>
      <c r="F28" s="493"/>
      <c r="G28" s="494"/>
      <c r="H28" s="495"/>
      <c r="I28" s="496"/>
    </row>
    <row r="29" spans="1:13" s="70" customFormat="1" ht="13.5" thickBot="1">
      <c r="A29" s="497"/>
      <c r="B29" s="498"/>
      <c r="C29" s="498"/>
      <c r="D29" s="498"/>
      <c r="E29" s="499"/>
      <c r="F29" s="498"/>
      <c r="G29" s="498"/>
      <c r="H29" s="500" t="s">
        <v>5</v>
      </c>
      <c r="I29" s="501">
        <f>ROUND((SUM(H19:H28)),2)</f>
        <v>12909.44</v>
      </c>
    </row>
    <row r="30" spans="1:13" s="70" customFormat="1" ht="13.5" thickBot="1">
      <c r="A30" s="256" t="s">
        <v>6</v>
      </c>
      <c r="B30" s="20"/>
      <c r="C30" s="20"/>
      <c r="D30" s="14"/>
      <c r="E30" s="17"/>
      <c r="F30" s="14"/>
      <c r="G30" s="14"/>
      <c r="H30" s="14"/>
      <c r="I30" s="273"/>
    </row>
    <row r="31" spans="1:13" s="70" customFormat="1">
      <c r="A31" s="653" t="s">
        <v>231</v>
      </c>
      <c r="B31" s="654"/>
      <c r="C31" s="654"/>
      <c r="D31" s="655"/>
      <c r="E31" s="483" t="s">
        <v>1</v>
      </c>
      <c r="F31" s="483" t="s">
        <v>235</v>
      </c>
      <c r="G31" s="483" t="s">
        <v>2</v>
      </c>
      <c r="H31" s="482" t="s">
        <v>234</v>
      </c>
      <c r="I31" s="21"/>
    </row>
    <row r="32" spans="1:13" s="70" customFormat="1" ht="13.5" customHeight="1">
      <c r="A32" s="656" t="s">
        <v>24</v>
      </c>
      <c r="B32" s="657"/>
      <c r="C32" s="657"/>
      <c r="D32" s="658"/>
      <c r="E32" s="279" t="s">
        <v>403</v>
      </c>
      <c r="F32" s="279">
        <v>50</v>
      </c>
      <c r="G32" s="280">
        <v>25</v>
      </c>
      <c r="H32" s="277">
        <f>F32*G32</f>
        <v>1250</v>
      </c>
      <c r="I32" s="22"/>
    </row>
    <row r="33" spans="1:9" s="70" customFormat="1">
      <c r="A33" s="656" t="s">
        <v>412</v>
      </c>
      <c r="B33" s="657"/>
      <c r="C33" s="657"/>
      <c r="D33" s="658"/>
      <c r="E33" s="279" t="s">
        <v>333</v>
      </c>
      <c r="F33" s="279">
        <v>20000</v>
      </c>
      <c r="G33" s="280">
        <v>1.25</v>
      </c>
      <c r="H33" s="277">
        <f t="shared" ref="H33:H40" si="1">+IF(A33="","",F33*G33)</f>
        <v>25000</v>
      </c>
      <c r="I33" s="22"/>
    </row>
    <row r="34" spans="1:9" s="70" customFormat="1">
      <c r="A34" s="656"/>
      <c r="B34" s="657"/>
      <c r="C34" s="657"/>
      <c r="D34" s="658"/>
      <c r="E34" s="279" t="str">
        <f>+IFERROR(VLOOKUP(A34,MATERIALES!$A$3:$C$59,2,FALSE),"")</f>
        <v/>
      </c>
      <c r="F34" s="279" t="str">
        <f>+IFERROR(VLOOKUP(A34,MATERIALES!$A$3:$C$59,3,FALSE),"")</f>
        <v/>
      </c>
      <c r="G34" s="322"/>
      <c r="H34" s="277" t="str">
        <f t="shared" si="1"/>
        <v/>
      </c>
      <c r="I34" s="22"/>
    </row>
    <row r="35" spans="1:9" s="70" customFormat="1">
      <c r="A35" s="656"/>
      <c r="B35" s="657"/>
      <c r="C35" s="657"/>
      <c r="D35" s="658"/>
      <c r="E35" s="279" t="str">
        <f>+IFERROR(VLOOKUP(A35,MATERIALES!$A$3:$C$59,2,FALSE),"")</f>
        <v/>
      </c>
      <c r="F35" s="279" t="str">
        <f>+IFERROR(VLOOKUP(A35,MATERIALES!$A$3:$C$59,3,FALSE),"")</f>
        <v/>
      </c>
      <c r="G35" s="280"/>
      <c r="H35" s="277" t="str">
        <f t="shared" si="1"/>
        <v/>
      </c>
      <c r="I35" s="22"/>
    </row>
    <row r="36" spans="1:9" s="70" customFormat="1">
      <c r="A36" s="656"/>
      <c r="B36" s="657"/>
      <c r="C36" s="657"/>
      <c r="D36" s="658"/>
      <c r="E36" s="279" t="str">
        <f>+IFERROR(VLOOKUP(A36,MATERIALES!$A$3:$C$59,2,FALSE),"")</f>
        <v/>
      </c>
      <c r="F36" s="279" t="str">
        <f>+IFERROR(VLOOKUP(A36,MATERIALES!$A$3:$C$59,3,FALSE),"")</f>
        <v/>
      </c>
      <c r="G36" s="280"/>
      <c r="H36" s="277" t="str">
        <f t="shared" si="1"/>
        <v/>
      </c>
      <c r="I36" s="22"/>
    </row>
    <row r="37" spans="1:9" s="70" customFormat="1">
      <c r="A37" s="656"/>
      <c r="B37" s="657"/>
      <c r="C37" s="657"/>
      <c r="D37" s="658"/>
      <c r="E37" s="279" t="str">
        <f>+IFERROR(VLOOKUP(A37,MATERIALES!$A$3:$C$59,2,FALSE),"")</f>
        <v/>
      </c>
      <c r="F37" s="279" t="str">
        <f>+IFERROR(VLOOKUP(A37,MATERIALES!$A$3:$C$59,3,FALSE),"")</f>
        <v/>
      </c>
      <c r="G37" s="280"/>
      <c r="H37" s="277" t="str">
        <f t="shared" si="1"/>
        <v/>
      </c>
      <c r="I37" s="22"/>
    </row>
    <row r="38" spans="1:9" s="70" customFormat="1">
      <c r="A38" s="656"/>
      <c r="B38" s="657"/>
      <c r="C38" s="657"/>
      <c r="D38" s="658"/>
      <c r="E38" s="279" t="str">
        <f>+IFERROR(VLOOKUP(A38,MATERIALES!$A$3:$C$59,2,FALSE),"")</f>
        <v/>
      </c>
      <c r="F38" s="279" t="str">
        <f>+IFERROR(VLOOKUP(A38,MATERIALES!$A$3:$C$59,3,FALSE),"")</f>
        <v/>
      </c>
      <c r="G38" s="280"/>
      <c r="H38" s="277" t="str">
        <f t="shared" si="1"/>
        <v/>
      </c>
      <c r="I38" s="22"/>
    </row>
    <row r="39" spans="1:9" s="70" customFormat="1">
      <c r="A39" s="656"/>
      <c r="B39" s="657"/>
      <c r="C39" s="657"/>
      <c r="D39" s="658"/>
      <c r="E39" s="279" t="str">
        <f>+IFERROR(VLOOKUP(A39,MATERIALES!$A$3:$C$59,2,FALSE),"")</f>
        <v/>
      </c>
      <c r="F39" s="279" t="str">
        <f>+IFERROR(VLOOKUP(A39,MATERIALES!$A$3:$C$59,3,FALSE),"")</f>
        <v/>
      </c>
      <c r="G39" s="280"/>
      <c r="H39" s="277" t="str">
        <f t="shared" si="1"/>
        <v/>
      </c>
      <c r="I39" s="22"/>
    </row>
    <row r="40" spans="1:9" s="70" customFormat="1">
      <c r="A40" s="656"/>
      <c r="B40" s="657"/>
      <c r="C40" s="657"/>
      <c r="D40" s="658"/>
      <c r="E40" s="279" t="str">
        <f>+IFERROR(VLOOKUP(A40,MATERIALES!$A$3:$C$59,2,FALSE),"")</f>
        <v/>
      </c>
      <c r="F40" s="279" t="str">
        <f>+IFERROR(VLOOKUP(A40,MATERIALES!$A$3:$C$59,3,FALSE),"")</f>
        <v/>
      </c>
      <c r="G40" s="281"/>
      <c r="H40" s="277" t="str">
        <f t="shared" si="1"/>
        <v/>
      </c>
      <c r="I40" s="22"/>
    </row>
    <row r="41" spans="1:9" s="70" customFormat="1" ht="13.5" thickBot="1">
      <c r="A41" s="669"/>
      <c r="B41" s="670"/>
      <c r="C41" s="670"/>
      <c r="D41" s="671"/>
      <c r="E41" s="71"/>
      <c r="F41" s="72"/>
      <c r="G41" s="73"/>
      <c r="H41" s="74"/>
      <c r="I41" s="23"/>
    </row>
    <row r="42" spans="1:9" s="70" customFormat="1" ht="13.5" thickBot="1">
      <c r="A42" s="278"/>
      <c r="B42" s="14"/>
      <c r="C42" s="14"/>
      <c r="D42" s="14"/>
      <c r="E42" s="17"/>
      <c r="F42" s="14"/>
      <c r="G42" s="14"/>
      <c r="H42" s="18" t="s">
        <v>5</v>
      </c>
      <c r="I42" s="24">
        <f>SUM(H32:H41)</f>
        <v>26250</v>
      </c>
    </row>
    <row r="43" spans="1:9" s="70" customFormat="1" ht="13.5" thickBot="1">
      <c r="A43" s="282" t="s">
        <v>7</v>
      </c>
      <c r="B43" s="283"/>
      <c r="C43" s="283"/>
      <c r="D43" s="284"/>
      <c r="E43" s="17"/>
      <c r="F43" s="14"/>
      <c r="G43" s="14"/>
      <c r="H43" s="14"/>
      <c r="I43" s="273" t="s">
        <v>34</v>
      </c>
    </row>
    <row r="44" spans="1:9" s="70" customFormat="1" ht="30.75" customHeight="1">
      <c r="A44" s="653" t="s">
        <v>236</v>
      </c>
      <c r="B44" s="654"/>
      <c r="C44" s="655"/>
      <c r="D44" s="330" t="s">
        <v>237</v>
      </c>
      <c r="E44" s="483" t="s">
        <v>238</v>
      </c>
      <c r="F44" s="483" t="s">
        <v>8</v>
      </c>
      <c r="G44" s="244" t="s">
        <v>239</v>
      </c>
      <c r="H44" s="245" t="s">
        <v>234</v>
      </c>
      <c r="I44" s="21"/>
    </row>
    <row r="45" spans="1:9" s="70" customFormat="1">
      <c r="A45" s="672" t="s">
        <v>411</v>
      </c>
      <c r="B45" s="673"/>
      <c r="C45" s="674"/>
      <c r="D45" s="503">
        <v>1.25</v>
      </c>
      <c r="E45" s="502">
        <v>0</v>
      </c>
      <c r="F45" s="486">
        <f>D45*E45</f>
        <v>0</v>
      </c>
      <c r="G45" s="486">
        <f>+'900.4P'!I58</f>
        <v>1250</v>
      </c>
      <c r="H45" s="487">
        <f>IFERROR(F45*G45,"")</f>
        <v>0</v>
      </c>
      <c r="I45" s="22"/>
    </row>
    <row r="46" spans="1:9" s="70" customFormat="1">
      <c r="A46" s="656"/>
      <c r="B46" s="657"/>
      <c r="C46" s="658"/>
      <c r="D46" s="287"/>
      <c r="E46" s="279"/>
      <c r="F46" s="286" t="str">
        <f>+IF(A46="","",D46*E46)</f>
        <v/>
      </c>
      <c r="G46" s="274"/>
      <c r="H46" s="275" t="str">
        <f>IFERROR(F46*G46,"")</f>
        <v/>
      </c>
      <c r="I46" s="22"/>
    </row>
    <row r="47" spans="1:9" s="70" customFormat="1" ht="13.5" thickBot="1">
      <c r="A47" s="669"/>
      <c r="B47" s="670"/>
      <c r="C47" s="671"/>
      <c r="D47" s="71"/>
      <c r="E47" s="71"/>
      <c r="F47" s="288" t="str">
        <f>+IF(A47="","",D47*E47)</f>
        <v/>
      </c>
      <c r="G47" s="289"/>
      <c r="H47" s="73" t="str">
        <f>IFERROR(F47*G47,"")</f>
        <v/>
      </c>
      <c r="I47" s="23"/>
    </row>
    <row r="48" spans="1:9" s="70" customFormat="1" ht="13.5" thickBot="1">
      <c r="A48" s="278"/>
      <c r="B48" s="14"/>
      <c r="C48" s="14"/>
      <c r="D48" s="14"/>
      <c r="E48" s="17"/>
      <c r="F48" s="14"/>
      <c r="G48" s="14"/>
      <c r="H48" s="18" t="s">
        <v>5</v>
      </c>
      <c r="I48" s="24">
        <f>SUM(H45:H47)</f>
        <v>0</v>
      </c>
    </row>
    <row r="49" spans="1:14" s="70" customFormat="1" ht="13.5" thickBot="1">
      <c r="A49" s="256" t="s">
        <v>9</v>
      </c>
      <c r="B49" s="20"/>
      <c r="C49" s="20"/>
      <c r="D49" s="14"/>
      <c r="E49" s="17"/>
      <c r="F49" s="14"/>
      <c r="G49" s="14"/>
      <c r="H49" s="14"/>
      <c r="I49" s="273"/>
    </row>
    <row r="50" spans="1:14" s="70" customFormat="1">
      <c r="A50" s="653" t="s">
        <v>240</v>
      </c>
      <c r="B50" s="655"/>
      <c r="C50" s="246" t="s">
        <v>2</v>
      </c>
      <c r="D50" s="243" t="s">
        <v>241</v>
      </c>
      <c r="E50" s="483" t="s">
        <v>242</v>
      </c>
      <c r="F50" s="242" t="s">
        <v>243</v>
      </c>
      <c r="G50" s="243" t="s">
        <v>233</v>
      </c>
      <c r="H50" s="245" t="s">
        <v>234</v>
      </c>
      <c r="I50" s="21"/>
    </row>
    <row r="51" spans="1:14" s="70" customFormat="1">
      <c r="A51" s="656" t="s">
        <v>195</v>
      </c>
      <c r="B51" s="658"/>
      <c r="C51" s="287">
        <v>2</v>
      </c>
      <c r="D51" s="290">
        <v>40000</v>
      </c>
      <c r="E51" s="291">
        <f>+IFERROR(VLOOKUP(A51,'MANO DE OBRA '!$A$3:$C$11,3,FALSE),"")</f>
        <v>1.85</v>
      </c>
      <c r="F51" s="275">
        <f t="shared" ref="F51:F56" si="2">IFERROR(D51*E51*C51,"")</f>
        <v>148000</v>
      </c>
      <c r="G51" s="275">
        <f>G20*8</f>
        <v>360</v>
      </c>
      <c r="H51" s="277">
        <f t="shared" ref="H51:H56" si="3">+IFERROR(F51/G51,"")</f>
        <v>411.11111111111109</v>
      </c>
      <c r="I51" s="22"/>
    </row>
    <row r="52" spans="1:14" s="70" customFormat="1" ht="12" customHeight="1">
      <c r="A52" s="656"/>
      <c r="B52" s="658"/>
      <c r="C52" s="287"/>
      <c r="D52" s="290"/>
      <c r="E52" s="291"/>
      <c r="F52" s="275"/>
      <c r="G52" s="275"/>
      <c r="H52" s="277" t="str">
        <f t="shared" si="3"/>
        <v/>
      </c>
      <c r="I52" s="22"/>
    </row>
    <row r="53" spans="1:14" s="70" customFormat="1">
      <c r="A53" s="656"/>
      <c r="B53" s="658"/>
      <c r="C53" s="287"/>
      <c r="D53" s="290" t="str">
        <f>+IFERROR(VLOOKUP(A53,'MANO DE OBRA '!$A$3:$C$11,2,FALSE),"")</f>
        <v/>
      </c>
      <c r="E53" s="291" t="str">
        <f>+IFERROR(VLOOKUP(A53,'MANO DE OBRA '!$A$3:$C$11,3,FALSE),"")</f>
        <v/>
      </c>
      <c r="F53" s="275" t="str">
        <f t="shared" si="2"/>
        <v/>
      </c>
      <c r="G53" s="275"/>
      <c r="H53" s="277" t="str">
        <f t="shared" si="3"/>
        <v/>
      </c>
      <c r="I53" s="22"/>
    </row>
    <row r="54" spans="1:14" s="70" customFormat="1">
      <c r="A54" s="656"/>
      <c r="B54" s="658"/>
      <c r="C54" s="287"/>
      <c r="D54" s="290" t="str">
        <f>+IFERROR(VLOOKUP(A54,'MANO DE OBRA '!$A$3:$C$11,2,FALSE),"")</f>
        <v/>
      </c>
      <c r="E54" s="291" t="str">
        <f>+IFERROR(VLOOKUP(A54,'MANO DE OBRA '!$A$3:$C$11,3,FALSE),"")</f>
        <v/>
      </c>
      <c r="F54" s="275" t="str">
        <f t="shared" si="2"/>
        <v/>
      </c>
      <c r="G54" s="275"/>
      <c r="H54" s="277" t="str">
        <f t="shared" si="3"/>
        <v/>
      </c>
      <c r="I54" s="22"/>
    </row>
    <row r="55" spans="1:14" s="70" customFormat="1">
      <c r="A55" s="656"/>
      <c r="B55" s="658"/>
      <c r="C55" s="287"/>
      <c r="D55" s="290" t="str">
        <f>+IFERROR(VLOOKUP(A55,'MANO DE OBRA '!$A$3:$C$11,2,FALSE),"")</f>
        <v/>
      </c>
      <c r="E55" s="291" t="str">
        <f>+IFERROR(VLOOKUP(A55,'MANO DE OBRA '!$A$3:$C$11,3,FALSE),"")</f>
        <v/>
      </c>
      <c r="F55" s="275" t="str">
        <f t="shared" si="2"/>
        <v/>
      </c>
      <c r="G55" s="275"/>
      <c r="H55" s="277" t="str">
        <f t="shared" si="3"/>
        <v/>
      </c>
      <c r="I55" s="22"/>
    </row>
    <row r="56" spans="1:14" s="70" customFormat="1" ht="13.5" thickBot="1">
      <c r="A56" s="669"/>
      <c r="B56" s="671"/>
      <c r="C56" s="292"/>
      <c r="D56" s="293" t="str">
        <f>+IFERROR(VLOOKUP(A56,'MANO DE OBRA '!$A$3:$C$11,2,FALSE),"")</f>
        <v/>
      </c>
      <c r="E56" s="294" t="str">
        <f>+IFERROR(VLOOKUP(A56,'MANO DE OBRA '!$A$3:$C$11,3,FALSE),"")</f>
        <v/>
      </c>
      <c r="F56" s="73" t="str">
        <f t="shared" si="2"/>
        <v/>
      </c>
      <c r="G56" s="15"/>
      <c r="H56" s="74" t="str">
        <f t="shared" si="3"/>
        <v/>
      </c>
      <c r="I56" s="23"/>
    </row>
    <row r="57" spans="1:14" s="70" customFormat="1" ht="13.5" thickBot="1">
      <c r="A57" s="278"/>
      <c r="B57" s="14"/>
      <c r="C57" s="14"/>
      <c r="D57" s="14"/>
      <c r="E57" s="17"/>
      <c r="F57" s="14"/>
      <c r="G57" s="14"/>
      <c r="H57" s="18" t="s">
        <v>5</v>
      </c>
      <c r="I57" s="24">
        <f>SUM(H51:H56)</f>
        <v>411.11111111111109</v>
      </c>
    </row>
    <row r="58" spans="1:14" s="70" customFormat="1" ht="13.5" thickBot="1">
      <c r="A58" s="278"/>
      <c r="B58" s="14"/>
      <c r="C58" s="14"/>
      <c r="D58" s="14"/>
      <c r="E58" s="17"/>
      <c r="F58" s="14"/>
      <c r="G58" s="14"/>
      <c r="H58" s="17"/>
      <c r="I58" s="273"/>
    </row>
    <row r="59" spans="1:14" s="70" customFormat="1" ht="13.5" thickBot="1">
      <c r="A59" s="278"/>
      <c r="B59" s="14"/>
      <c r="C59" s="14"/>
      <c r="D59" s="14"/>
      <c r="E59" s="17"/>
      <c r="F59" s="18" t="s">
        <v>10</v>
      </c>
      <c r="G59" s="17"/>
      <c r="H59" s="17"/>
      <c r="I59" s="25">
        <f>ROUND((I29+I42+I48+I57),2)</f>
        <v>39570.550000000003</v>
      </c>
      <c r="L59" s="350"/>
      <c r="N59" s="210"/>
    </row>
    <row r="60" spans="1:14" s="70" customFormat="1" ht="13.5" thickBot="1">
      <c r="A60" s="256" t="s">
        <v>11</v>
      </c>
      <c r="B60" s="20"/>
      <c r="C60" s="20"/>
      <c r="D60" s="14"/>
      <c r="E60" s="17"/>
      <c r="F60" s="14"/>
      <c r="G60" s="14"/>
      <c r="H60" s="14"/>
      <c r="I60" s="273"/>
      <c r="M60" s="210"/>
    </row>
    <row r="61" spans="1:14" s="70" customFormat="1">
      <c r="A61" s="653" t="s">
        <v>231</v>
      </c>
      <c r="B61" s="654"/>
      <c r="C61" s="654"/>
      <c r="D61" s="654"/>
      <c r="E61" s="654"/>
      <c r="F61" s="655"/>
      <c r="G61" s="247" t="s">
        <v>29</v>
      </c>
      <c r="H61" s="248" t="s">
        <v>244</v>
      </c>
      <c r="I61" s="21"/>
    </row>
    <row r="62" spans="1:14" s="70" customFormat="1">
      <c r="A62" s="656" t="s">
        <v>12</v>
      </c>
      <c r="B62" s="657"/>
      <c r="C62" s="657"/>
      <c r="D62" s="657"/>
      <c r="E62" s="657"/>
      <c r="F62" s="658"/>
      <c r="G62" s="295">
        <v>0.2</v>
      </c>
      <c r="H62" s="296">
        <f>++G62*I59</f>
        <v>7914.1100000000006</v>
      </c>
      <c r="I62" s="46"/>
    </row>
    <row r="63" spans="1:14" s="70" customFormat="1">
      <c r="A63" s="656" t="s">
        <v>13</v>
      </c>
      <c r="B63" s="657"/>
      <c r="C63" s="657"/>
      <c r="D63" s="657"/>
      <c r="E63" s="657"/>
      <c r="F63" s="658"/>
      <c r="G63" s="295">
        <v>0.05</v>
      </c>
      <c r="H63" s="296">
        <f>+G63*I59</f>
        <v>1978.5275000000001</v>
      </c>
      <c r="I63" s="46"/>
    </row>
    <row r="64" spans="1:14" s="70" customFormat="1" ht="13.5" thickBot="1">
      <c r="A64" s="669" t="s">
        <v>14</v>
      </c>
      <c r="B64" s="670"/>
      <c r="C64" s="670"/>
      <c r="D64" s="670"/>
      <c r="E64" s="670"/>
      <c r="F64" s="671"/>
      <c r="G64" s="297">
        <v>0.05</v>
      </c>
      <c r="H64" s="298">
        <f>+G64*I59</f>
        <v>1978.5275000000001</v>
      </c>
      <c r="I64" s="23"/>
    </row>
    <row r="65" spans="1:13" s="70" customFormat="1" ht="13.5" thickBot="1">
      <c r="A65" s="278"/>
      <c r="B65" s="14"/>
      <c r="C65" s="14"/>
      <c r="D65" s="14"/>
      <c r="E65" s="17"/>
      <c r="F65" s="14"/>
      <c r="G65" s="14"/>
      <c r="H65" s="18" t="s">
        <v>5</v>
      </c>
      <c r="I65" s="24">
        <f>ROUND((SUM(H62:H64)),2)</f>
        <v>11871.17</v>
      </c>
    </row>
    <row r="66" spans="1:13" s="70" customFormat="1" ht="13.5" thickBot="1">
      <c r="A66" s="278"/>
      <c r="B66" s="14"/>
      <c r="C66" s="14"/>
      <c r="D66" s="14"/>
      <c r="E66" s="17"/>
      <c r="F66" s="14"/>
      <c r="G66" s="14"/>
      <c r="H66" s="14"/>
      <c r="I66" s="273"/>
    </row>
    <row r="67" spans="1:13" s="70" customFormat="1" ht="12.75" customHeight="1" thickBot="1">
      <c r="A67" s="299"/>
      <c r="B67" s="50"/>
      <c r="C67" s="50"/>
      <c r="D67" s="14"/>
      <c r="E67" s="19" t="s">
        <v>15</v>
      </c>
      <c r="F67" s="17"/>
      <c r="G67" s="17"/>
      <c r="H67" s="17"/>
      <c r="I67" s="25">
        <f>ROUND((I59+I65),0)</f>
        <v>51442</v>
      </c>
      <c r="J67" s="465"/>
      <c r="K67" s="333"/>
      <c r="M67" s="336"/>
    </row>
    <row r="68" spans="1:13" s="70" customFormat="1">
      <c r="A68" s="302" t="s">
        <v>206</v>
      </c>
      <c r="B68" s="303"/>
      <c r="C68" s="303"/>
      <c r="D68" s="303"/>
      <c r="E68" s="304"/>
      <c r="F68" s="303"/>
      <c r="G68" s="303"/>
      <c r="H68" s="303"/>
      <c r="I68" s="305"/>
    </row>
    <row r="69" spans="1:13" s="70" customFormat="1" ht="13.5" thickBot="1">
      <c r="A69" s="306" t="s">
        <v>207</v>
      </c>
      <c r="B69" s="307"/>
      <c r="C69" s="307"/>
      <c r="D69" s="307"/>
      <c r="E69" s="308"/>
      <c r="F69" s="307"/>
      <c r="G69" s="307"/>
      <c r="H69" s="307"/>
      <c r="I69" s="309"/>
    </row>
    <row r="70" spans="1:13" s="70" customFormat="1">
      <c r="E70" s="196"/>
    </row>
  </sheetData>
  <mergeCells count="44">
    <mergeCell ref="A22:D22"/>
    <mergeCell ref="B3:E3"/>
    <mergeCell ref="H3:I3"/>
    <mergeCell ref="A8:B9"/>
    <mergeCell ref="C8:I9"/>
    <mergeCell ref="C11:E11"/>
    <mergeCell ref="H11:I11"/>
    <mergeCell ref="B14:F14"/>
    <mergeCell ref="B15:F15"/>
    <mergeCell ref="A18:D18"/>
    <mergeCell ref="A20:D20"/>
    <mergeCell ref="A21:D21"/>
    <mergeCell ref="A36:D36"/>
    <mergeCell ref="A23:D23"/>
    <mergeCell ref="A24:D24"/>
    <mergeCell ref="A25:D25"/>
    <mergeCell ref="A26:D26"/>
    <mergeCell ref="A27:D27"/>
    <mergeCell ref="A28:D28"/>
    <mergeCell ref="A31:D31"/>
    <mergeCell ref="A32:D32"/>
    <mergeCell ref="A33:D33"/>
    <mergeCell ref="A34:D34"/>
    <mergeCell ref="A35:D35"/>
    <mergeCell ref="A52:B52"/>
    <mergeCell ref="A37:D37"/>
    <mergeCell ref="A38:D38"/>
    <mergeCell ref="A39:D39"/>
    <mergeCell ref="A40:D40"/>
    <mergeCell ref="A41:D41"/>
    <mergeCell ref="A44:C44"/>
    <mergeCell ref="A45:C45"/>
    <mergeCell ref="A46:C46"/>
    <mergeCell ref="A47:C47"/>
    <mergeCell ref="A50:B50"/>
    <mergeCell ref="A51:B51"/>
    <mergeCell ref="A63:F63"/>
    <mergeCell ref="A64:F64"/>
    <mergeCell ref="A53:B53"/>
    <mergeCell ref="A54:B54"/>
    <mergeCell ref="A55:B55"/>
    <mergeCell ref="A56:B56"/>
    <mergeCell ref="A61:F61"/>
    <mergeCell ref="A62:F62"/>
  </mergeCells>
  <dataValidations count="3">
    <dataValidation type="list" showInputMessage="1" showErrorMessage="1" error="Debe seleccionar un material de la lista desplegable." sqref="A40:D40" xr:uid="{00000000-0002-0000-0900-000000000000}">
      <formula1>NombreMateriales</formula1>
    </dataValidation>
    <dataValidation type="list" showInputMessage="1" showErrorMessage="1" error="Debe seleccionar un Equipo de la lista desplegable." sqref="A26:A27" xr:uid="{00000000-0002-0000-0900-000001000000}">
      <formula1>NombreEquipos</formula1>
    </dataValidation>
    <dataValidation type="list" showInputMessage="1" showErrorMessage="1" error="Debe seleccionar un Trabajador de la lista desplegable" sqref="A51:A56" xr:uid="{00000000-0002-0000-0900-000002000000}">
      <formula1>NombreManoDeObra</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74081" r:id="rId3" name="Check Box 1">
              <controlPr defaultSize="0" autoFill="0" autoLine="0" autoPict="0">
                <anchor moveWithCells="1">
                  <from>
                    <xdr:col>5</xdr:col>
                    <xdr:colOff>95250</xdr:colOff>
                    <xdr:row>13</xdr:row>
                    <xdr:rowOff>0</xdr:rowOff>
                  </from>
                  <to>
                    <xdr:col>5</xdr:col>
                    <xdr:colOff>400050</xdr:colOff>
                    <xdr:row>14</xdr:row>
                    <xdr:rowOff>95250</xdr:rowOff>
                  </to>
                </anchor>
              </controlPr>
            </control>
          </mc:Choice>
        </mc:AlternateContent>
        <mc:AlternateContent xmlns:mc="http://schemas.openxmlformats.org/markup-compatibility/2006">
          <mc:Choice Requires="x14">
            <control shapeId="174082" r:id="rId4" name="Check Box 2">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74083" r:id="rId5" name="Check Box 3">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74084" r:id="rId6" name="Check Box 4">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74085" r:id="rId7" name="Check Box 5">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74086" r:id="rId8" name="Check Box 6">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74087" r:id="rId9" name="Check Box 7">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74088" r:id="rId10" name="Check Box 8">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74089" r:id="rId11" name="Check Box 9">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74090" r:id="rId12" name="Check Box 10">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74091" r:id="rId13" name="Check Box 11">
              <controlPr defaultSize="0" autoFill="0" autoLine="0" autoPict="0">
                <anchor moveWithCells="1">
                  <from>
                    <xdr:col>5</xdr:col>
                    <xdr:colOff>95250</xdr:colOff>
                    <xdr:row>2</xdr:row>
                    <xdr:rowOff>0</xdr:rowOff>
                  </from>
                  <to>
                    <xdr:col>5</xdr:col>
                    <xdr:colOff>400050</xdr:colOff>
                    <xdr:row>4</xdr:row>
                    <xdr:rowOff>9525</xdr:rowOff>
                  </to>
                </anchor>
              </controlPr>
            </control>
          </mc:Choice>
        </mc:AlternateContent>
        <mc:AlternateContent xmlns:mc="http://schemas.openxmlformats.org/markup-compatibility/2006">
          <mc:Choice Requires="x14">
            <control shapeId="174092" r:id="rId14" name="Check Box 12">
              <controlPr defaultSize="0" autoFill="0" autoLine="0" autoPict="0">
                <anchor moveWithCells="1">
                  <from>
                    <xdr:col>8</xdr:col>
                    <xdr:colOff>95250</xdr:colOff>
                    <xdr:row>2</xdr:row>
                    <xdr:rowOff>0</xdr:rowOff>
                  </from>
                  <to>
                    <xdr:col>8</xdr:col>
                    <xdr:colOff>400050</xdr:colOff>
                    <xdr:row>3</xdr:row>
                    <xdr:rowOff>114300</xdr:rowOff>
                  </to>
                </anchor>
              </controlPr>
            </control>
          </mc:Choice>
        </mc:AlternateContent>
        <mc:AlternateContent xmlns:mc="http://schemas.openxmlformats.org/markup-compatibility/2006">
          <mc:Choice Requires="x14">
            <control shapeId="174093" r:id="rId15" name="Check Box 13">
              <controlPr defaultSize="0" autoFill="0" autoLine="0" autoPict="0">
                <anchor moveWithCells="1">
                  <from>
                    <xdr:col>5</xdr:col>
                    <xdr:colOff>95250</xdr:colOff>
                    <xdr:row>2</xdr:row>
                    <xdr:rowOff>0</xdr:rowOff>
                  </from>
                  <to>
                    <xdr:col>5</xdr:col>
                    <xdr:colOff>400050</xdr:colOff>
                    <xdr:row>3</xdr:row>
                    <xdr:rowOff>142875</xdr:rowOff>
                  </to>
                </anchor>
              </controlPr>
            </control>
          </mc:Choice>
        </mc:AlternateContent>
        <mc:AlternateContent xmlns:mc="http://schemas.openxmlformats.org/markup-compatibility/2006">
          <mc:Choice Requires="x14">
            <control shapeId="174094" r:id="rId16" name="Check Box 14">
              <controlPr defaultSize="0" autoFill="0" autoLine="0" autoPict="0">
                <anchor moveWithCells="1">
                  <from>
                    <xdr:col>8</xdr:col>
                    <xdr:colOff>95250</xdr:colOff>
                    <xdr:row>2</xdr:row>
                    <xdr:rowOff>0</xdr:rowOff>
                  </from>
                  <to>
                    <xdr:col>8</xdr:col>
                    <xdr:colOff>400050</xdr:colOff>
                    <xdr:row>3</xdr:row>
                    <xdr:rowOff>114300</xdr:rowOff>
                  </to>
                </anchor>
              </controlPr>
            </control>
          </mc:Choice>
        </mc:AlternateContent>
        <mc:AlternateContent xmlns:mc="http://schemas.openxmlformats.org/markup-compatibility/2006">
          <mc:Choice Requires="x14">
            <control shapeId="174095" r:id="rId17" name="Check Box 15">
              <controlPr defaultSize="0" autoFill="0" autoLine="0" autoPict="0">
                <anchor moveWithCells="1">
                  <from>
                    <xdr:col>5</xdr:col>
                    <xdr:colOff>95250</xdr:colOff>
                    <xdr:row>2</xdr:row>
                    <xdr:rowOff>0</xdr:rowOff>
                  </from>
                  <to>
                    <xdr:col>5</xdr:col>
                    <xdr:colOff>400050</xdr:colOff>
                    <xdr:row>3</xdr:row>
                    <xdr:rowOff>142875</xdr:rowOff>
                  </to>
                </anchor>
              </controlPr>
            </control>
          </mc:Choice>
        </mc:AlternateContent>
        <mc:AlternateContent xmlns:mc="http://schemas.openxmlformats.org/markup-compatibility/2006">
          <mc:Choice Requires="x14">
            <control shapeId="174096" r:id="rId18" name="Check Box 16">
              <controlPr defaultSize="0" autoFill="0" autoLine="0" autoPict="0">
                <anchor moveWithCells="1">
                  <from>
                    <xdr:col>8</xdr:col>
                    <xdr:colOff>95250</xdr:colOff>
                    <xdr:row>2</xdr:row>
                    <xdr:rowOff>0</xdr:rowOff>
                  </from>
                  <to>
                    <xdr:col>8</xdr:col>
                    <xdr:colOff>400050</xdr:colOff>
                    <xdr:row>3</xdr:row>
                    <xdr:rowOff>114300</xdr:rowOff>
                  </to>
                </anchor>
              </controlPr>
            </control>
          </mc:Choice>
        </mc:AlternateContent>
        <mc:AlternateContent xmlns:mc="http://schemas.openxmlformats.org/markup-compatibility/2006">
          <mc:Choice Requires="x14">
            <control shapeId="174097" r:id="rId19" name="Check Box 17">
              <controlPr defaultSize="0" autoFill="0" autoLine="0" autoPict="0">
                <anchor moveWithCells="1">
                  <from>
                    <xdr:col>5</xdr:col>
                    <xdr:colOff>95250</xdr:colOff>
                    <xdr:row>2</xdr:row>
                    <xdr:rowOff>0</xdr:rowOff>
                  </from>
                  <to>
                    <xdr:col>5</xdr:col>
                    <xdr:colOff>400050</xdr:colOff>
                    <xdr:row>3</xdr:row>
                    <xdr:rowOff>142875</xdr:rowOff>
                  </to>
                </anchor>
              </controlPr>
            </control>
          </mc:Choice>
        </mc:AlternateContent>
        <mc:AlternateContent xmlns:mc="http://schemas.openxmlformats.org/markup-compatibility/2006">
          <mc:Choice Requires="x14">
            <control shapeId="174098" r:id="rId20" name="Check Box 18">
              <controlPr defaultSize="0" autoFill="0" autoLine="0" autoPict="0">
                <anchor moveWithCells="1">
                  <from>
                    <xdr:col>8</xdr:col>
                    <xdr:colOff>95250</xdr:colOff>
                    <xdr:row>2</xdr:row>
                    <xdr:rowOff>0</xdr:rowOff>
                  </from>
                  <to>
                    <xdr:col>8</xdr:col>
                    <xdr:colOff>400050</xdr:colOff>
                    <xdr:row>3</xdr:row>
                    <xdr:rowOff>114300</xdr:rowOff>
                  </to>
                </anchor>
              </controlPr>
            </control>
          </mc:Choice>
        </mc:AlternateContent>
        <mc:AlternateContent xmlns:mc="http://schemas.openxmlformats.org/markup-compatibility/2006">
          <mc:Choice Requires="x14">
            <control shapeId="174099" r:id="rId21" name="Check Box 19">
              <controlPr defaultSize="0" autoFill="0" autoLine="0" autoPict="0">
                <anchor moveWithCells="1">
                  <from>
                    <xdr:col>5</xdr:col>
                    <xdr:colOff>95250</xdr:colOff>
                    <xdr:row>2</xdr:row>
                    <xdr:rowOff>0</xdr:rowOff>
                  </from>
                  <to>
                    <xdr:col>5</xdr:col>
                    <xdr:colOff>400050</xdr:colOff>
                    <xdr:row>3</xdr:row>
                    <xdr:rowOff>142875</xdr:rowOff>
                  </to>
                </anchor>
              </controlPr>
            </control>
          </mc:Choice>
        </mc:AlternateContent>
        <mc:AlternateContent xmlns:mc="http://schemas.openxmlformats.org/markup-compatibility/2006">
          <mc:Choice Requires="x14">
            <control shapeId="174100" r:id="rId22" name="Check Box 20">
              <controlPr defaultSize="0" autoFill="0" autoLine="0" autoPict="0">
                <anchor moveWithCells="1">
                  <from>
                    <xdr:col>8</xdr:col>
                    <xdr:colOff>95250</xdr:colOff>
                    <xdr:row>2</xdr:row>
                    <xdr:rowOff>0</xdr:rowOff>
                  </from>
                  <to>
                    <xdr:col>8</xdr:col>
                    <xdr:colOff>400050</xdr:colOff>
                    <xdr:row>3</xdr:row>
                    <xdr:rowOff>114300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N71"/>
  <sheetViews>
    <sheetView topLeftCell="A27" workbookViewId="0">
      <selection activeCell="A37" sqref="A37:D37"/>
    </sheetView>
  </sheetViews>
  <sheetFormatPr baseColWidth="10" defaultRowHeight="12.75"/>
  <cols>
    <col min="1" max="1" width="20.33203125" style="16" customWidth="1"/>
    <col min="2" max="2" width="13.1640625" style="16" customWidth="1"/>
    <col min="3" max="3" width="12.6640625" style="16" customWidth="1"/>
    <col min="4" max="4" width="23.83203125" style="16" customWidth="1"/>
    <col min="5" max="5" width="12" style="75"/>
    <col min="6" max="6" width="26" style="16" customWidth="1"/>
    <col min="7" max="7" width="19.6640625" style="16" customWidth="1"/>
    <col min="8" max="8" width="16.83203125" style="16" customWidth="1"/>
    <col min="9" max="9" width="13.6640625" style="16" bestFit="1" customWidth="1"/>
    <col min="10" max="10" width="14.6640625" style="16" bestFit="1" customWidth="1"/>
    <col min="11" max="11" width="14.33203125" style="16" bestFit="1" customWidth="1"/>
    <col min="12" max="12" width="13" style="16" bestFit="1" customWidth="1"/>
    <col min="13" max="13" width="15.5" style="16" bestFit="1" customWidth="1"/>
    <col min="14" max="16384" width="12" style="16"/>
  </cols>
  <sheetData>
    <row r="1" spans="1:9">
      <c r="A1" s="254"/>
      <c r="B1" s="255"/>
      <c r="C1" s="255"/>
      <c r="D1" s="255"/>
      <c r="E1" s="255"/>
      <c r="F1" s="251" t="s">
        <v>246</v>
      </c>
      <c r="G1" s="252">
        <f>'310.1'!G1</f>
        <v>4</v>
      </c>
      <c r="H1" s="252">
        <f>'310.1'!H1</f>
        <v>9</v>
      </c>
      <c r="I1" s="252">
        <f>'310.1'!I1</f>
        <v>2019</v>
      </c>
    </row>
    <row r="2" spans="1:9">
      <c r="A2" s="256"/>
      <c r="B2" s="20"/>
      <c r="C2" s="20"/>
      <c r="D2" s="20"/>
      <c r="E2" s="20"/>
      <c r="F2" s="215"/>
      <c r="G2" s="312" t="s">
        <v>220</v>
      </c>
      <c r="H2" s="312" t="s">
        <v>221</v>
      </c>
      <c r="I2" s="313" t="s">
        <v>222</v>
      </c>
    </row>
    <row r="3" spans="1:9">
      <c r="A3" s="221" t="s">
        <v>226</v>
      </c>
      <c r="B3" s="636" t="s">
        <v>227</v>
      </c>
      <c r="C3" s="636"/>
      <c r="D3" s="636"/>
      <c r="E3" s="636"/>
      <c r="F3" s="70"/>
      <c r="G3" s="222" t="s">
        <v>228</v>
      </c>
      <c r="H3" s="636" t="s">
        <v>257</v>
      </c>
      <c r="I3" s="637"/>
    </row>
    <row r="4" spans="1:9" ht="13.5" thickBot="1">
      <c r="A4" s="224"/>
      <c r="B4" s="225"/>
      <c r="C4" s="225"/>
      <c r="D4" s="225"/>
      <c r="E4" s="225"/>
      <c r="F4" s="225"/>
      <c r="G4" s="225"/>
      <c r="H4" s="225"/>
      <c r="I4" s="261"/>
    </row>
    <row r="5" spans="1:9">
      <c r="A5" s="262"/>
      <c r="B5" s="263"/>
      <c r="C5" s="264"/>
      <c r="D5" s="264"/>
      <c r="E5" s="264"/>
      <c r="F5" s="264"/>
      <c r="G5" s="264"/>
      <c r="H5" s="264"/>
      <c r="I5" s="265"/>
    </row>
    <row r="6" spans="1:9">
      <c r="A6" s="262"/>
      <c r="B6" s="263"/>
      <c r="C6" s="264"/>
      <c r="D6" s="264"/>
      <c r="E6" s="264"/>
      <c r="F6" s="264"/>
      <c r="G6" s="264"/>
      <c r="H6" s="264"/>
      <c r="I6" s="265"/>
    </row>
    <row r="7" spans="1:9">
      <c r="A7" s="226" t="s">
        <v>209</v>
      </c>
      <c r="B7" s="227"/>
      <c r="C7" s="349"/>
      <c r="D7" s="229" t="s">
        <v>210</v>
      </c>
      <c r="E7" s="228"/>
      <c r="F7" s="218"/>
      <c r="G7" s="218"/>
      <c r="H7" s="230"/>
      <c r="I7" s="266"/>
    </row>
    <row r="8" spans="1:9" ht="12.75" customHeight="1">
      <c r="A8" s="638" t="s">
        <v>211</v>
      </c>
      <c r="B8" s="639"/>
      <c r="C8" s="640" t="s">
        <v>398</v>
      </c>
      <c r="D8" s="640"/>
      <c r="E8" s="640"/>
      <c r="F8" s="640"/>
      <c r="G8" s="640"/>
      <c r="H8" s="640"/>
      <c r="I8" s="641"/>
    </row>
    <row r="9" spans="1:9">
      <c r="A9" s="638"/>
      <c r="B9" s="639"/>
      <c r="C9" s="642"/>
      <c r="D9" s="642"/>
      <c r="E9" s="642"/>
      <c r="F9" s="642"/>
      <c r="G9" s="642"/>
      <c r="H9" s="642"/>
      <c r="I9" s="643"/>
    </row>
    <row r="10" spans="1:9">
      <c r="A10" s="231"/>
      <c r="B10" s="232"/>
      <c r="C10" s="233"/>
      <c r="D10" s="233"/>
      <c r="E10" s="233"/>
      <c r="F10" s="233"/>
      <c r="G10" s="233"/>
      <c r="H10" s="233"/>
      <c r="I10" s="267"/>
    </row>
    <row r="11" spans="1:9">
      <c r="A11" s="231" t="s">
        <v>212</v>
      </c>
      <c r="B11" s="232"/>
      <c r="C11" s="644" t="s">
        <v>259</v>
      </c>
      <c r="D11" s="644"/>
      <c r="E11" s="644"/>
      <c r="F11" s="223"/>
      <c r="G11" s="222" t="s">
        <v>214</v>
      </c>
      <c r="H11" s="645" t="s">
        <v>260</v>
      </c>
      <c r="I11" s="646"/>
    </row>
    <row r="12" spans="1:9">
      <c r="A12" s="231"/>
      <c r="B12" s="232"/>
      <c r="C12" s="234"/>
      <c r="D12" s="234"/>
      <c r="E12" s="234"/>
      <c r="F12" s="234"/>
      <c r="G12" s="234"/>
      <c r="H12" s="234"/>
      <c r="I12" s="268"/>
    </row>
    <row r="13" spans="1:9" ht="13.5" thickBot="1">
      <c r="A13" s="269"/>
      <c r="B13" s="70"/>
      <c r="C13" s="70"/>
      <c r="D13" s="70"/>
      <c r="E13" s="70"/>
      <c r="F13" s="70"/>
      <c r="G13" s="70"/>
      <c r="H13" s="70"/>
      <c r="I13" s="270"/>
    </row>
    <row r="14" spans="1:9" ht="18">
      <c r="A14" s="240" t="s">
        <v>0</v>
      </c>
      <c r="B14" s="659" t="s">
        <v>231</v>
      </c>
      <c r="C14" s="659"/>
      <c r="D14" s="659"/>
      <c r="E14" s="659"/>
      <c r="F14" s="659"/>
      <c r="G14" s="250" t="s">
        <v>232</v>
      </c>
      <c r="H14" s="480" t="s">
        <v>1</v>
      </c>
      <c r="I14" s="241" t="s">
        <v>2</v>
      </c>
    </row>
    <row r="15" spans="1:9" ht="27" customHeight="1" thickBot="1">
      <c r="A15" s="466"/>
      <c r="B15" s="693" t="s">
        <v>416</v>
      </c>
      <c r="C15" s="694"/>
      <c r="D15" s="694"/>
      <c r="E15" s="694"/>
      <c r="F15" s="695"/>
      <c r="G15" s="239"/>
      <c r="H15" s="239" t="str">
        <f>'PRESUPUESTO OBRA'!H22</f>
        <v>un</v>
      </c>
      <c r="I15" s="464">
        <f>'PRESUPUESTO OBRA'!I22</f>
        <v>120</v>
      </c>
    </row>
    <row r="16" spans="1:9">
      <c r="A16" s="319"/>
      <c r="I16" s="316"/>
    </row>
    <row r="17" spans="1:13" s="70" customFormat="1" ht="13.5" thickBot="1">
      <c r="A17" s="256" t="s">
        <v>4</v>
      </c>
      <c r="B17" s="20"/>
      <c r="C17" s="20"/>
      <c r="D17" s="14"/>
      <c r="E17" s="17"/>
      <c r="F17" s="14"/>
      <c r="G17" s="14"/>
      <c r="H17" s="14"/>
      <c r="I17" s="317"/>
    </row>
    <row r="18" spans="1:13" s="70" customFormat="1">
      <c r="A18" s="653" t="s">
        <v>231</v>
      </c>
      <c r="B18" s="654"/>
      <c r="C18" s="654"/>
      <c r="D18" s="655"/>
      <c r="E18" s="479" t="s">
        <v>1</v>
      </c>
      <c r="F18" s="242" t="s">
        <v>21</v>
      </c>
      <c r="G18" s="479" t="s">
        <v>233</v>
      </c>
      <c r="H18" s="478" t="s">
        <v>234</v>
      </c>
      <c r="I18" s="21"/>
    </row>
    <row r="19" spans="1:13" s="70" customFormat="1">
      <c r="A19" s="663" t="s">
        <v>392</v>
      </c>
      <c r="B19" s="664"/>
      <c r="C19" s="664"/>
      <c r="D19" s="665"/>
      <c r="E19" s="274" t="s">
        <v>356</v>
      </c>
      <c r="F19" s="275">
        <f>+'311.1'!F19</f>
        <v>180000</v>
      </c>
      <c r="G19" s="320">
        <v>1.5</v>
      </c>
      <c r="H19" s="277">
        <f>+IFERROR(F19/G19,"")</f>
        <v>120000</v>
      </c>
      <c r="I19" s="22"/>
    </row>
    <row r="20" spans="1:13" s="70" customFormat="1">
      <c r="A20" s="663" t="s">
        <v>393</v>
      </c>
      <c r="B20" s="664"/>
      <c r="C20" s="664"/>
      <c r="D20" s="665"/>
      <c r="E20" s="274" t="s">
        <v>356</v>
      </c>
      <c r="F20" s="275">
        <v>10000</v>
      </c>
      <c r="G20" s="320">
        <v>1.5</v>
      </c>
      <c r="H20" s="277">
        <f>+IFERROR(F20/G20,"")</f>
        <v>6666.666666666667</v>
      </c>
      <c r="I20" s="22"/>
    </row>
    <row r="21" spans="1:13" s="70" customFormat="1">
      <c r="A21" s="663" t="s">
        <v>388</v>
      </c>
      <c r="B21" s="664"/>
      <c r="C21" s="664"/>
      <c r="D21" s="665"/>
      <c r="E21" s="274" t="s">
        <v>356</v>
      </c>
      <c r="F21" s="275">
        <v>1322.3999999999999</v>
      </c>
      <c r="G21" s="320">
        <v>37.5</v>
      </c>
      <c r="H21" s="277">
        <f>+IFERROR(F21/G21,"")</f>
        <v>35.263999999999996</v>
      </c>
      <c r="I21" s="22"/>
      <c r="M21" s="208"/>
    </row>
    <row r="22" spans="1:13" s="70" customFormat="1">
      <c r="A22" s="663" t="s">
        <v>263</v>
      </c>
      <c r="B22" s="664"/>
      <c r="C22" s="664"/>
      <c r="D22" s="665"/>
      <c r="E22" s="274"/>
      <c r="F22" s="275"/>
      <c r="G22" s="320"/>
      <c r="H22" s="277">
        <f>I58*5%</f>
        <v>5858.3333333333339</v>
      </c>
      <c r="I22" s="22"/>
      <c r="M22" s="208"/>
    </row>
    <row r="23" spans="1:13" s="70" customFormat="1" ht="12.75" customHeight="1">
      <c r="A23" s="663"/>
      <c r="B23" s="664"/>
      <c r="C23" s="664"/>
      <c r="D23" s="665"/>
      <c r="E23" s="274"/>
      <c r="F23" s="275"/>
      <c r="G23" s="321"/>
      <c r="H23" s="277"/>
      <c r="I23" s="22"/>
      <c r="M23" s="350"/>
    </row>
    <row r="24" spans="1:13" s="70" customFormat="1">
      <c r="A24" s="656"/>
      <c r="B24" s="657"/>
      <c r="C24" s="657"/>
      <c r="D24" s="658"/>
      <c r="E24" s="274" t="str">
        <f>+IFERROR(VLOOKUP(A24,[79]EQUIPOS!$A$3:$C$74,2,FALSE),"")</f>
        <v/>
      </c>
      <c r="F24" s="275" t="str">
        <f>+IFERROR(VLOOKUP(A24,[79]EQUIPOS!$A$3:$C$74,3,FALSE),"")</f>
        <v/>
      </c>
      <c r="G24" s="274"/>
      <c r="H24" s="277" t="str">
        <f t="shared" ref="H24:H27" si="0">+IFERROR(F24/G24,"")</f>
        <v/>
      </c>
      <c r="I24" s="22"/>
    </row>
    <row r="25" spans="1:13" s="70" customFormat="1">
      <c r="A25" s="656"/>
      <c r="B25" s="657"/>
      <c r="C25" s="657"/>
      <c r="D25" s="658"/>
      <c r="E25" s="274" t="str">
        <f>+IFERROR(VLOOKUP(A25,[79]EQUIPOS!$A$3:$C$74,2,FALSE),"")</f>
        <v/>
      </c>
      <c r="F25" s="275" t="str">
        <f>+IFERROR(VLOOKUP(A25,[79]EQUIPOS!$A$3:$C$74,3,FALSE),"")</f>
        <v/>
      </c>
      <c r="G25" s="274"/>
      <c r="H25" s="277" t="str">
        <f t="shared" si="0"/>
        <v/>
      </c>
      <c r="I25" s="22"/>
    </row>
    <row r="26" spans="1:13" s="70" customFormat="1">
      <c r="A26" s="647"/>
      <c r="B26" s="648"/>
      <c r="C26" s="648"/>
      <c r="D26" s="649"/>
      <c r="E26" s="274" t="str">
        <f>+IFERROR(VLOOKUP(A26,[79]EQUIPOS!$A$3:$C$74,2,FALSE),"")</f>
        <v/>
      </c>
      <c r="F26" s="275" t="str">
        <f>+IFERROR(VLOOKUP(A26,[79]EQUIPOS!$A$3:$C$74,3,FALSE),"")</f>
        <v/>
      </c>
      <c r="G26" s="274"/>
      <c r="H26" s="277" t="str">
        <f t="shared" si="0"/>
        <v/>
      </c>
      <c r="I26" s="22"/>
      <c r="M26" s="350"/>
    </row>
    <row r="27" spans="1:13" s="70" customFormat="1">
      <c r="A27" s="647"/>
      <c r="B27" s="648"/>
      <c r="C27" s="648"/>
      <c r="D27" s="649"/>
      <c r="E27" s="274" t="str">
        <f>+IFERROR(VLOOKUP(A27,[79]EQUIPOS!$A$3:$C$74,2,FALSE),"")</f>
        <v/>
      </c>
      <c r="F27" s="275" t="str">
        <f>+IFERROR(VLOOKUP(A27,[79]EQUIPOS!$A$3:$C$74,3,FALSE),"")</f>
        <v/>
      </c>
      <c r="G27" s="274"/>
      <c r="H27" s="277" t="str">
        <f t="shared" si="0"/>
        <v/>
      </c>
      <c r="I27" s="22"/>
      <c r="M27" s="209"/>
    </row>
    <row r="28" spans="1:13" s="70" customFormat="1" ht="13.5" thickBot="1">
      <c r="A28" s="650"/>
      <c r="B28" s="651"/>
      <c r="C28" s="651"/>
      <c r="D28" s="652"/>
      <c r="E28" s="71"/>
      <c r="F28" s="72"/>
      <c r="G28" s="289"/>
      <c r="H28" s="74"/>
      <c r="I28" s="23"/>
    </row>
    <row r="29" spans="1:13" s="70" customFormat="1" ht="13.5" thickBot="1">
      <c r="A29" s="278"/>
      <c r="B29" s="14"/>
      <c r="C29" s="14"/>
      <c r="D29" s="14"/>
      <c r="E29" s="17"/>
      <c r="F29" s="14"/>
      <c r="G29" s="14"/>
      <c r="H29" s="18" t="s">
        <v>5</v>
      </c>
      <c r="I29" s="24">
        <f>ROUND((SUM(H19:H28)),2)</f>
        <v>132560.26</v>
      </c>
    </row>
    <row r="30" spans="1:13" s="70" customFormat="1" ht="13.5" thickBot="1">
      <c r="A30" s="256" t="s">
        <v>6</v>
      </c>
      <c r="B30" s="20"/>
      <c r="C30" s="20"/>
      <c r="D30" s="14"/>
      <c r="E30" s="17"/>
      <c r="F30" s="14"/>
      <c r="G30" s="14"/>
      <c r="H30" s="14"/>
      <c r="I30" s="273"/>
    </row>
    <row r="31" spans="1:13" s="70" customFormat="1">
      <c r="A31" s="653" t="s">
        <v>231</v>
      </c>
      <c r="B31" s="654"/>
      <c r="C31" s="654"/>
      <c r="D31" s="655"/>
      <c r="E31" s="479" t="s">
        <v>1</v>
      </c>
      <c r="F31" s="479" t="s">
        <v>235</v>
      </c>
      <c r="G31" s="479" t="s">
        <v>2</v>
      </c>
      <c r="H31" s="478" t="s">
        <v>234</v>
      </c>
      <c r="I31" s="21"/>
    </row>
    <row r="32" spans="1:13" s="70" customFormat="1" ht="13.5" customHeight="1">
      <c r="A32" s="656" t="s">
        <v>390</v>
      </c>
      <c r="B32" s="657"/>
      <c r="C32" s="657"/>
      <c r="D32" s="658"/>
      <c r="E32" s="279" t="s">
        <v>294</v>
      </c>
      <c r="F32" s="279">
        <v>529500</v>
      </c>
      <c r="G32" s="280">
        <v>1</v>
      </c>
      <c r="H32" s="277">
        <f>+IF(A32="","",F32*G32)</f>
        <v>529500</v>
      </c>
      <c r="I32" s="22"/>
      <c r="J32" s="70" t="s">
        <v>394</v>
      </c>
    </row>
    <row r="33" spans="1:9" s="70" customFormat="1" ht="13.5" customHeight="1">
      <c r="A33" s="656" t="s">
        <v>389</v>
      </c>
      <c r="B33" s="657"/>
      <c r="C33" s="657"/>
      <c r="D33" s="658"/>
      <c r="E33" s="279" t="s">
        <v>3</v>
      </c>
      <c r="F33" s="279">
        <v>3500</v>
      </c>
      <c r="G33" s="275">
        <v>35</v>
      </c>
      <c r="H33" s="277">
        <f t="shared" ref="H33:H39" si="1">+IF(A33="","",F33*G33)</f>
        <v>122500</v>
      </c>
      <c r="I33" s="22"/>
    </row>
    <row r="34" spans="1:9" s="70" customFormat="1">
      <c r="A34" s="656" t="s">
        <v>391</v>
      </c>
      <c r="B34" s="657"/>
      <c r="C34" s="657"/>
      <c r="D34" s="658"/>
      <c r="E34" s="279" t="s">
        <v>3</v>
      </c>
      <c r="F34" s="279">
        <v>3600</v>
      </c>
      <c r="G34" s="280">
        <v>0.03</v>
      </c>
      <c r="H34" s="277">
        <f t="shared" ref="H34" si="2">+IF(A34="","",F34*G34)</f>
        <v>108</v>
      </c>
      <c r="I34" s="22"/>
    </row>
    <row r="35" spans="1:9" s="70" customFormat="1">
      <c r="A35" s="656" t="s">
        <v>252</v>
      </c>
      <c r="B35" s="657"/>
      <c r="C35" s="657"/>
      <c r="D35" s="658"/>
      <c r="E35" s="279" t="str">
        <f>+IFERROR(VLOOKUP(A35,[79]MATERIALES!$A$3:$C$59,2,FALSE),"")</f>
        <v>M2</v>
      </c>
      <c r="F35" s="279">
        <v>10000</v>
      </c>
      <c r="G35" s="280">
        <v>8.5</v>
      </c>
      <c r="H35" s="277">
        <f t="shared" si="1"/>
        <v>85000</v>
      </c>
      <c r="I35" s="22"/>
    </row>
    <row r="36" spans="1:9" s="70" customFormat="1">
      <c r="A36" s="656" t="s">
        <v>419</v>
      </c>
      <c r="B36" s="657"/>
      <c r="C36" s="657"/>
      <c r="D36" s="658"/>
      <c r="E36" s="279" t="s">
        <v>255</v>
      </c>
      <c r="F36" s="279">
        <v>50000</v>
      </c>
      <c r="G36" s="280">
        <v>1.5</v>
      </c>
      <c r="H36" s="277">
        <f t="shared" si="1"/>
        <v>75000</v>
      </c>
      <c r="I36" s="22"/>
    </row>
    <row r="37" spans="1:9" s="70" customFormat="1">
      <c r="A37" s="656"/>
      <c r="B37" s="657"/>
      <c r="C37" s="657"/>
      <c r="D37" s="658"/>
      <c r="E37" s="279" t="str">
        <f>+IFERROR(VLOOKUP(A37,[79]MATERIALES!$A$3:$C$59,2,FALSE),"")</f>
        <v/>
      </c>
      <c r="F37" s="279" t="str">
        <f>+IFERROR(VLOOKUP(A37,[79]MATERIALES!$A$3:$C$59,3,FALSE),"")</f>
        <v/>
      </c>
      <c r="G37" s="280"/>
      <c r="H37" s="277" t="str">
        <f t="shared" si="1"/>
        <v/>
      </c>
      <c r="I37" s="22"/>
    </row>
    <row r="38" spans="1:9" s="70" customFormat="1">
      <c r="A38" s="656"/>
      <c r="B38" s="657"/>
      <c r="C38" s="657"/>
      <c r="D38" s="658"/>
      <c r="E38" s="279" t="str">
        <f>+IFERROR(VLOOKUP(A38,[79]MATERIALES!$A$3:$C$59,2,FALSE),"")</f>
        <v/>
      </c>
      <c r="F38" s="279" t="str">
        <f>+IFERROR(VLOOKUP(A38,[79]MATERIALES!$A$3:$C$59,3,FALSE),"")</f>
        <v/>
      </c>
      <c r="G38" s="280"/>
      <c r="H38" s="277" t="str">
        <f t="shared" si="1"/>
        <v/>
      </c>
      <c r="I38" s="22"/>
    </row>
    <row r="39" spans="1:9" s="70" customFormat="1">
      <c r="A39" s="656"/>
      <c r="B39" s="657"/>
      <c r="C39" s="657"/>
      <c r="D39" s="658"/>
      <c r="E39" s="279" t="str">
        <f>+IFERROR(VLOOKUP(A39,[79]MATERIALES!$A$3:$C$59,2,FALSE),"")</f>
        <v/>
      </c>
      <c r="F39" s="279" t="str">
        <f>+IFERROR(VLOOKUP(A39,[79]MATERIALES!$A$3:$C$59,3,FALSE),"")</f>
        <v/>
      </c>
      <c r="G39" s="281"/>
      <c r="H39" s="277" t="str">
        <f t="shared" si="1"/>
        <v/>
      </c>
      <c r="I39" s="22"/>
    </row>
    <row r="40" spans="1:9" s="70" customFormat="1" ht="13.5" thickBot="1">
      <c r="A40" s="669" t="s">
        <v>302</v>
      </c>
      <c r="B40" s="670"/>
      <c r="C40" s="670"/>
      <c r="D40" s="671"/>
      <c r="E40" s="71"/>
      <c r="F40" s="72"/>
      <c r="G40" s="73"/>
      <c r="H40" s="74">
        <f>SUM(H32:H35)*0.02</f>
        <v>14742.16</v>
      </c>
      <c r="I40" s="23"/>
    </row>
    <row r="41" spans="1:9" s="70" customFormat="1" ht="13.5" thickBot="1">
      <c r="A41" s="278"/>
      <c r="B41" s="14"/>
      <c r="C41" s="14"/>
      <c r="D41" s="14"/>
      <c r="E41" s="17"/>
      <c r="F41" s="14"/>
      <c r="G41" s="14"/>
      <c r="H41" s="18" t="s">
        <v>5</v>
      </c>
      <c r="I41" s="24">
        <f>SUM(H32:H40)</f>
        <v>826850.16</v>
      </c>
    </row>
    <row r="42" spans="1:9" s="70" customFormat="1" ht="13.5" thickBot="1">
      <c r="A42" s="282" t="s">
        <v>7</v>
      </c>
      <c r="B42" s="283"/>
      <c r="C42" s="283"/>
      <c r="D42" s="284"/>
      <c r="E42" s="17"/>
      <c r="F42" s="14"/>
      <c r="G42" s="14"/>
      <c r="H42" s="14"/>
      <c r="I42" s="273" t="s">
        <v>34</v>
      </c>
    </row>
    <row r="43" spans="1:9" s="70" customFormat="1" ht="30.75" customHeight="1">
      <c r="A43" s="653" t="s">
        <v>236</v>
      </c>
      <c r="B43" s="654"/>
      <c r="C43" s="655"/>
      <c r="D43" s="330" t="s">
        <v>237</v>
      </c>
      <c r="E43" s="479" t="s">
        <v>238</v>
      </c>
      <c r="F43" s="479" t="s">
        <v>396</v>
      </c>
      <c r="G43" s="244" t="s">
        <v>239</v>
      </c>
      <c r="H43" s="245" t="s">
        <v>234</v>
      </c>
      <c r="I43" s="21"/>
    </row>
    <row r="44" spans="1:9" s="70" customFormat="1">
      <c r="A44" s="666" t="s">
        <v>395</v>
      </c>
      <c r="B44" s="667"/>
      <c r="C44" s="668"/>
      <c r="D44" s="285">
        <v>1</v>
      </c>
      <c r="E44" s="279"/>
      <c r="F44" s="286">
        <v>1</v>
      </c>
      <c r="G44" s="481">
        <v>45000</v>
      </c>
      <c r="H44" s="275">
        <f>IFERROR(F44*G44,"")</f>
        <v>45000</v>
      </c>
      <c r="I44" s="22"/>
    </row>
    <row r="45" spans="1:9" s="70" customFormat="1">
      <c r="A45" s="656"/>
      <c r="B45" s="657"/>
      <c r="C45" s="658"/>
      <c r="D45" s="285"/>
      <c r="E45" s="279"/>
      <c r="F45" s="286"/>
      <c r="G45" s="481"/>
      <c r="H45" s="275"/>
      <c r="I45" s="22"/>
    </row>
    <row r="46" spans="1:9" s="70" customFormat="1">
      <c r="A46" s="656"/>
      <c r="B46" s="657"/>
      <c r="C46" s="658"/>
      <c r="D46" s="285"/>
      <c r="E46" s="279"/>
      <c r="F46" s="286"/>
      <c r="G46" s="481"/>
      <c r="H46" s="275"/>
      <c r="I46" s="22"/>
    </row>
    <row r="47" spans="1:9" s="70" customFormat="1">
      <c r="A47" s="656"/>
      <c r="B47" s="657"/>
      <c r="C47" s="658"/>
      <c r="D47" s="285"/>
      <c r="E47" s="279"/>
      <c r="F47" s="286"/>
      <c r="G47" s="481"/>
      <c r="H47" s="275"/>
      <c r="I47" s="22"/>
    </row>
    <row r="48" spans="1:9" s="70" customFormat="1" ht="13.5" thickBot="1">
      <c r="A48" s="669"/>
      <c r="B48" s="670"/>
      <c r="C48" s="671"/>
      <c r="D48" s="71"/>
      <c r="E48" s="71"/>
      <c r="F48" s="288"/>
      <c r="G48" s="289"/>
      <c r="H48" s="73"/>
      <c r="I48" s="23"/>
    </row>
    <row r="49" spans="1:14" s="70" customFormat="1" ht="13.5" thickBot="1">
      <c r="A49" s="278"/>
      <c r="B49" s="14"/>
      <c r="C49" s="14"/>
      <c r="D49" s="14"/>
      <c r="E49" s="17"/>
      <c r="F49" s="14"/>
      <c r="G49" s="14"/>
      <c r="H49" s="18" t="s">
        <v>5</v>
      </c>
      <c r="I49" s="24">
        <f>SUM(H44:H48)</f>
        <v>45000</v>
      </c>
    </row>
    <row r="50" spans="1:14" s="70" customFormat="1" ht="13.5" thickBot="1">
      <c r="A50" s="256" t="s">
        <v>9</v>
      </c>
      <c r="B50" s="20"/>
      <c r="C50" s="20"/>
      <c r="D50" s="14"/>
      <c r="E50" s="17"/>
      <c r="F50" s="14"/>
      <c r="G50" s="14"/>
      <c r="H50" s="14"/>
      <c r="I50" s="273"/>
    </row>
    <row r="51" spans="1:14" s="70" customFormat="1">
      <c r="A51" s="653" t="s">
        <v>240</v>
      </c>
      <c r="B51" s="655"/>
      <c r="C51" s="246" t="s">
        <v>2</v>
      </c>
      <c r="D51" s="243" t="s">
        <v>241</v>
      </c>
      <c r="E51" s="479" t="s">
        <v>242</v>
      </c>
      <c r="F51" s="242" t="s">
        <v>243</v>
      </c>
      <c r="G51" s="243" t="s">
        <v>233</v>
      </c>
      <c r="H51" s="245" t="s">
        <v>234</v>
      </c>
      <c r="I51" s="21"/>
    </row>
    <row r="52" spans="1:14" s="70" customFormat="1">
      <c r="A52" s="656" t="s">
        <v>195</v>
      </c>
      <c r="B52" s="658"/>
      <c r="C52" s="287">
        <v>6</v>
      </c>
      <c r="D52" s="290">
        <v>40000</v>
      </c>
      <c r="E52" s="291">
        <f>+IFERROR(VLOOKUP(A52,'[79]MANO DE OBRA '!$A$3:$C$11,3,FALSE),"")</f>
        <v>1.85</v>
      </c>
      <c r="F52" s="275">
        <f t="shared" ref="F52:F57" si="3">IFERROR(D52*E52*C52,"")</f>
        <v>444000</v>
      </c>
      <c r="G52" s="275">
        <v>6</v>
      </c>
      <c r="H52" s="277">
        <f t="shared" ref="H52:H57" si="4">+IFERROR(F52/G52,"")</f>
        <v>74000</v>
      </c>
      <c r="I52" s="22"/>
    </row>
    <row r="53" spans="1:14" s="70" customFormat="1" ht="12" customHeight="1">
      <c r="A53" s="656" t="s">
        <v>25</v>
      </c>
      <c r="B53" s="658"/>
      <c r="C53" s="287">
        <v>1</v>
      </c>
      <c r="D53" s="290">
        <f>+IFERROR(VLOOKUP(A53,'[79]MANO DE OBRA '!$A$3:$C$11,2,FALSE),"")</f>
        <v>60000</v>
      </c>
      <c r="E53" s="291">
        <f>+IFERROR(VLOOKUP(A53,'[79]MANO DE OBRA '!$A$3:$C$11,3,FALSE),"")</f>
        <v>1.85</v>
      </c>
      <c r="F53" s="275">
        <f t="shared" si="3"/>
        <v>111000</v>
      </c>
      <c r="G53" s="275">
        <f>+G52</f>
        <v>6</v>
      </c>
      <c r="H53" s="277">
        <f t="shared" si="4"/>
        <v>18500</v>
      </c>
      <c r="I53" s="22"/>
    </row>
    <row r="54" spans="1:14" s="70" customFormat="1">
      <c r="A54" s="656" t="s">
        <v>360</v>
      </c>
      <c r="B54" s="658"/>
      <c r="C54" s="287">
        <v>1</v>
      </c>
      <c r="D54" s="290">
        <v>80000</v>
      </c>
      <c r="E54" s="291">
        <f>+IFERROR(VLOOKUP(A54,'[79]MANO DE OBRA '!$A$3:$C$11,3,FALSE),"")</f>
        <v>1.85</v>
      </c>
      <c r="F54" s="275">
        <f>IFERROR(D54*E54*C54,"")</f>
        <v>148000</v>
      </c>
      <c r="G54" s="275">
        <f>+G53</f>
        <v>6</v>
      </c>
      <c r="H54" s="277">
        <f>+IFERROR(F54/G54,"")</f>
        <v>24666.666666666668</v>
      </c>
      <c r="I54" s="22"/>
    </row>
    <row r="55" spans="1:14" s="70" customFormat="1">
      <c r="A55" s="656"/>
      <c r="B55" s="658"/>
      <c r="C55" s="287"/>
      <c r="D55" s="290" t="str">
        <f>+IFERROR(VLOOKUP(A55,'[79]MANO DE OBRA '!$A$3:$C$11,2,FALSE),"")</f>
        <v/>
      </c>
      <c r="E55" s="291" t="str">
        <f>+IFERROR(VLOOKUP(A55,'[79]MANO DE OBRA '!$A$3:$C$11,3,FALSE),"")</f>
        <v/>
      </c>
      <c r="F55" s="275" t="str">
        <f t="shared" si="3"/>
        <v/>
      </c>
      <c r="G55" s="275"/>
      <c r="H55" s="277" t="str">
        <f t="shared" si="4"/>
        <v/>
      </c>
      <c r="I55" s="22"/>
    </row>
    <row r="56" spans="1:14" s="70" customFormat="1">
      <c r="A56" s="656"/>
      <c r="B56" s="658"/>
      <c r="C56" s="287"/>
      <c r="D56" s="290" t="str">
        <f>+IFERROR(VLOOKUP(A56,'[79]MANO DE OBRA '!$A$3:$C$11,2,FALSE),"")</f>
        <v/>
      </c>
      <c r="E56" s="291" t="str">
        <f>+IFERROR(VLOOKUP(A56,'[79]MANO DE OBRA '!$A$3:$C$11,3,FALSE),"")</f>
        <v/>
      </c>
      <c r="F56" s="275" t="str">
        <f t="shared" si="3"/>
        <v/>
      </c>
      <c r="G56" s="275"/>
      <c r="H56" s="277" t="str">
        <f t="shared" si="4"/>
        <v/>
      </c>
      <c r="I56" s="22"/>
    </row>
    <row r="57" spans="1:14" s="70" customFormat="1" ht="13.5" thickBot="1">
      <c r="A57" s="669"/>
      <c r="B57" s="671"/>
      <c r="C57" s="292"/>
      <c r="D57" s="293" t="str">
        <f>+IFERROR(VLOOKUP(A57,'[79]MANO DE OBRA '!$A$3:$C$11,2,FALSE),"")</f>
        <v/>
      </c>
      <c r="E57" s="294" t="str">
        <f>+IFERROR(VLOOKUP(A57,'[79]MANO DE OBRA '!$A$3:$C$11,3,FALSE),"")</f>
        <v/>
      </c>
      <c r="F57" s="73" t="str">
        <f t="shared" si="3"/>
        <v/>
      </c>
      <c r="G57" s="15"/>
      <c r="H57" s="74" t="str">
        <f t="shared" si="4"/>
        <v/>
      </c>
      <c r="I57" s="23"/>
    </row>
    <row r="58" spans="1:14" s="70" customFormat="1" ht="13.5" thickBot="1">
      <c r="A58" s="278"/>
      <c r="B58" s="14"/>
      <c r="C58" s="14"/>
      <c r="D58" s="14"/>
      <c r="E58" s="17"/>
      <c r="F58" s="14"/>
      <c r="G58" s="14"/>
      <c r="H58" s="18" t="s">
        <v>5</v>
      </c>
      <c r="I58" s="24">
        <f>SUM(H52:H57)</f>
        <v>117166.66666666667</v>
      </c>
    </row>
    <row r="59" spans="1:14" s="70" customFormat="1" ht="13.5" thickBot="1">
      <c r="A59" s="278"/>
      <c r="B59" s="14"/>
      <c r="C59" s="14"/>
      <c r="D59" s="14"/>
      <c r="E59" s="17"/>
      <c r="F59" s="14"/>
      <c r="G59" s="14"/>
      <c r="H59" s="17"/>
      <c r="I59" s="273"/>
    </row>
    <row r="60" spans="1:14" s="70" customFormat="1" ht="13.5" thickBot="1">
      <c r="A60" s="278"/>
      <c r="B60" s="14"/>
      <c r="C60" s="14"/>
      <c r="D60" s="14"/>
      <c r="E60" s="17"/>
      <c r="F60" s="18" t="s">
        <v>10</v>
      </c>
      <c r="G60" s="17"/>
      <c r="H60" s="17"/>
      <c r="I60" s="25">
        <f>ROUND((I29+I41+I49+I58),2)</f>
        <v>1121577.0900000001</v>
      </c>
      <c r="L60" s="350"/>
      <c r="N60" s="210"/>
    </row>
    <row r="61" spans="1:14" s="70" customFormat="1" ht="13.5" thickBot="1">
      <c r="A61" s="256" t="s">
        <v>11</v>
      </c>
      <c r="B61" s="20"/>
      <c r="C61" s="20"/>
      <c r="D61" s="14"/>
      <c r="E61" s="17"/>
      <c r="F61" s="14"/>
      <c r="G61" s="14"/>
      <c r="H61" s="14"/>
      <c r="I61" s="273"/>
      <c r="M61" s="210"/>
    </row>
    <row r="62" spans="1:14" s="70" customFormat="1">
      <c r="A62" s="653" t="s">
        <v>231</v>
      </c>
      <c r="B62" s="654"/>
      <c r="C62" s="654"/>
      <c r="D62" s="654"/>
      <c r="E62" s="654"/>
      <c r="F62" s="655"/>
      <c r="G62" s="247" t="s">
        <v>29</v>
      </c>
      <c r="H62" s="248" t="s">
        <v>244</v>
      </c>
      <c r="I62" s="21"/>
    </row>
    <row r="63" spans="1:14" s="70" customFormat="1">
      <c r="A63" s="656" t="s">
        <v>12</v>
      </c>
      <c r="B63" s="657"/>
      <c r="C63" s="657"/>
      <c r="D63" s="657"/>
      <c r="E63" s="657"/>
      <c r="F63" s="658"/>
      <c r="G63" s="295">
        <v>0.2</v>
      </c>
      <c r="H63" s="296">
        <f>++G63*I60</f>
        <v>224315.41800000003</v>
      </c>
      <c r="I63" s="46"/>
    </row>
    <row r="64" spans="1:14" s="70" customFormat="1">
      <c r="A64" s="656" t="s">
        <v>13</v>
      </c>
      <c r="B64" s="657"/>
      <c r="C64" s="657"/>
      <c r="D64" s="657"/>
      <c r="E64" s="657"/>
      <c r="F64" s="658"/>
      <c r="G64" s="295">
        <v>0.05</v>
      </c>
      <c r="H64" s="296">
        <f>+G64*I60</f>
        <v>56078.854500000009</v>
      </c>
      <c r="I64" s="46"/>
    </row>
    <row r="65" spans="1:13" s="70" customFormat="1" ht="13.5" thickBot="1">
      <c r="A65" s="669" t="s">
        <v>14</v>
      </c>
      <c r="B65" s="670"/>
      <c r="C65" s="670"/>
      <c r="D65" s="670"/>
      <c r="E65" s="670"/>
      <c r="F65" s="671"/>
      <c r="G65" s="297">
        <v>0.05</v>
      </c>
      <c r="H65" s="298">
        <f>+G65*I60</f>
        <v>56078.854500000009</v>
      </c>
      <c r="I65" s="23"/>
    </row>
    <row r="66" spans="1:13" s="70" customFormat="1" ht="13.5" thickBot="1">
      <c r="A66" s="278"/>
      <c r="B66" s="14"/>
      <c r="C66" s="14"/>
      <c r="D66" s="14"/>
      <c r="E66" s="17"/>
      <c r="F66" s="14"/>
      <c r="G66" s="14"/>
      <c r="H66" s="18" t="s">
        <v>5</v>
      </c>
      <c r="I66" s="24">
        <f>ROUND((SUM(H63:H65)),2)</f>
        <v>336473.13</v>
      </c>
    </row>
    <row r="67" spans="1:13" s="70" customFormat="1" ht="13.5" thickBot="1">
      <c r="A67" s="278"/>
      <c r="B67" s="14"/>
      <c r="C67" s="14"/>
      <c r="D67" s="14"/>
      <c r="E67" s="17"/>
      <c r="F67" s="14"/>
      <c r="G67" s="14"/>
      <c r="H67" s="14"/>
      <c r="I67" s="273"/>
    </row>
    <row r="68" spans="1:13" s="70" customFormat="1" ht="12.75" customHeight="1" thickBot="1">
      <c r="A68" s="299"/>
      <c r="B68" s="50"/>
      <c r="C68" s="50"/>
      <c r="D68" s="14"/>
      <c r="E68" s="19" t="s">
        <v>15</v>
      </c>
      <c r="F68" s="17"/>
      <c r="G68" s="17"/>
      <c r="H68" s="17"/>
      <c r="I68" s="25">
        <f>ROUND((I60+I66),0)</f>
        <v>1458050</v>
      </c>
      <c r="J68" s="465"/>
      <c r="K68" s="333"/>
      <c r="M68" s="336"/>
    </row>
    <row r="69" spans="1:13" s="70" customFormat="1">
      <c r="A69" s="302" t="s">
        <v>206</v>
      </c>
      <c r="B69" s="303"/>
      <c r="C69" s="303"/>
      <c r="D69" s="303"/>
      <c r="E69" s="304"/>
      <c r="F69" s="303"/>
      <c r="G69" s="303"/>
      <c r="H69" s="303"/>
      <c r="I69" s="305"/>
    </row>
    <row r="70" spans="1:13" s="70" customFormat="1" ht="13.5" thickBot="1">
      <c r="A70" s="306" t="s">
        <v>207</v>
      </c>
      <c r="B70" s="307"/>
      <c r="C70" s="307"/>
      <c r="D70" s="307"/>
      <c r="E70" s="308"/>
      <c r="F70" s="307"/>
      <c r="G70" s="307"/>
      <c r="H70" s="307"/>
      <c r="I70" s="309"/>
    </row>
    <row r="71" spans="1:13" s="70" customFormat="1">
      <c r="E71" s="196"/>
    </row>
  </sheetData>
  <mergeCells count="46">
    <mergeCell ref="B3:E3"/>
    <mergeCell ref="H3:I3"/>
    <mergeCell ref="A8:B9"/>
    <mergeCell ref="C8:I9"/>
    <mergeCell ref="C11:E11"/>
    <mergeCell ref="H11:I11"/>
    <mergeCell ref="A28:D28"/>
    <mergeCell ref="B14:F14"/>
    <mergeCell ref="B15:F15"/>
    <mergeCell ref="A18:D18"/>
    <mergeCell ref="A20:D20"/>
    <mergeCell ref="A22:D22"/>
    <mergeCell ref="A23:D23"/>
    <mergeCell ref="A24:D24"/>
    <mergeCell ref="A25:D25"/>
    <mergeCell ref="A26:D26"/>
    <mergeCell ref="A27:D27"/>
    <mergeCell ref="A21:D21"/>
    <mergeCell ref="A19:D19"/>
    <mergeCell ref="A47:C47"/>
    <mergeCell ref="A31:D31"/>
    <mergeCell ref="A32:D32"/>
    <mergeCell ref="A35:D35"/>
    <mergeCell ref="A36:D36"/>
    <mergeCell ref="A37:D37"/>
    <mergeCell ref="A38:D38"/>
    <mergeCell ref="A39:D39"/>
    <mergeCell ref="A40:D40"/>
    <mergeCell ref="A43:C43"/>
    <mergeCell ref="A44:C44"/>
    <mergeCell ref="A33:D33"/>
    <mergeCell ref="A34:D34"/>
    <mergeCell ref="A46:C46"/>
    <mergeCell ref="A45:C45"/>
    <mergeCell ref="A65:F65"/>
    <mergeCell ref="A48:C48"/>
    <mergeCell ref="A51:B51"/>
    <mergeCell ref="A52:B52"/>
    <mergeCell ref="A53:B53"/>
    <mergeCell ref="A54:B54"/>
    <mergeCell ref="A55:B55"/>
    <mergeCell ref="A56:B56"/>
    <mergeCell ref="A57:B57"/>
    <mergeCell ref="A62:F62"/>
    <mergeCell ref="A63:F63"/>
    <mergeCell ref="A64:F64"/>
  </mergeCells>
  <dataValidations count="2">
    <dataValidation type="list" showInputMessage="1" showErrorMessage="1" error="Debe seleccionar un material de la lista desplegable." sqref="A32:D32" xr:uid="{00000000-0002-0000-0A00-000000000000}">
      <formula1>$A$32</formula1>
    </dataValidation>
    <dataValidation type="list" showInputMessage="1" showErrorMessage="1" error="Debe seleccionar un Trabajador de la lista desplegable" sqref="A52:A57" xr:uid="{00000000-0002-0000-0A00-000001000000}">
      <formula1>NombreManoDeObra</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62817" r:id="rId4" name="Check Box 1">
              <controlPr defaultSize="0" autoFill="0" autoLine="0" autoPict="0">
                <anchor moveWithCells="1">
                  <from>
                    <xdr:col>5</xdr:col>
                    <xdr:colOff>95250</xdr:colOff>
                    <xdr:row>13</xdr:row>
                    <xdr:rowOff>0</xdr:rowOff>
                  </from>
                  <to>
                    <xdr:col>5</xdr:col>
                    <xdr:colOff>400050</xdr:colOff>
                    <xdr:row>15</xdr:row>
                    <xdr:rowOff>0</xdr:rowOff>
                  </to>
                </anchor>
              </controlPr>
            </control>
          </mc:Choice>
        </mc:AlternateContent>
        <mc:AlternateContent xmlns:mc="http://schemas.openxmlformats.org/markup-compatibility/2006">
          <mc:Choice Requires="x14">
            <control shapeId="162818" r:id="rId5" name="Check Box 2">
              <controlPr defaultSize="0" autoFill="0" autoLine="0" autoPict="0">
                <anchor moveWithCells="1">
                  <from>
                    <xdr:col>8</xdr:col>
                    <xdr:colOff>95250</xdr:colOff>
                    <xdr:row>13</xdr:row>
                    <xdr:rowOff>0</xdr:rowOff>
                  </from>
                  <to>
                    <xdr:col>8</xdr:col>
                    <xdr:colOff>400050</xdr:colOff>
                    <xdr:row>14</xdr:row>
                    <xdr:rowOff>114300</xdr:rowOff>
                  </to>
                </anchor>
              </controlPr>
            </control>
          </mc:Choice>
        </mc:AlternateContent>
        <mc:AlternateContent xmlns:mc="http://schemas.openxmlformats.org/markup-compatibility/2006">
          <mc:Choice Requires="x14">
            <control shapeId="162819" r:id="rId6" name="Check Box 1">
              <controlPr defaultSize="0" autoFill="0" autoLine="0" autoPict="0">
                <anchor moveWithCells="1">
                  <from>
                    <xdr:col>5</xdr:col>
                    <xdr:colOff>95250</xdr:colOff>
                    <xdr:row>13</xdr:row>
                    <xdr:rowOff>0</xdr:rowOff>
                  </from>
                  <to>
                    <xdr:col>5</xdr:col>
                    <xdr:colOff>400050</xdr:colOff>
                    <xdr:row>14</xdr:row>
                    <xdr:rowOff>142875</xdr:rowOff>
                  </to>
                </anchor>
              </controlPr>
            </control>
          </mc:Choice>
        </mc:AlternateContent>
        <mc:AlternateContent xmlns:mc="http://schemas.openxmlformats.org/markup-compatibility/2006">
          <mc:Choice Requires="x14">
            <control shapeId="162820" r:id="rId7" name="Check Box 2">
              <controlPr defaultSize="0" autoFill="0" autoLine="0" autoPict="0">
                <anchor moveWithCells="1">
                  <from>
                    <xdr:col>8</xdr:col>
                    <xdr:colOff>95250</xdr:colOff>
                    <xdr:row>13</xdr:row>
                    <xdr:rowOff>0</xdr:rowOff>
                  </from>
                  <to>
                    <xdr:col>8</xdr:col>
                    <xdr:colOff>400050</xdr:colOff>
                    <xdr:row>14</xdr:row>
                    <xdr:rowOff>114300</xdr:rowOff>
                  </to>
                </anchor>
              </controlPr>
            </control>
          </mc:Choice>
        </mc:AlternateContent>
        <mc:AlternateContent xmlns:mc="http://schemas.openxmlformats.org/markup-compatibility/2006">
          <mc:Choice Requires="x14">
            <control shapeId="162821" r:id="rId8" name="Check Box 5">
              <controlPr defaultSize="0" autoFill="0" autoLine="0" autoPict="0">
                <anchor moveWithCells="1">
                  <from>
                    <xdr:col>5</xdr:col>
                    <xdr:colOff>95250</xdr:colOff>
                    <xdr:row>13</xdr:row>
                    <xdr:rowOff>0</xdr:rowOff>
                  </from>
                  <to>
                    <xdr:col>5</xdr:col>
                    <xdr:colOff>400050</xdr:colOff>
                    <xdr:row>14</xdr:row>
                    <xdr:rowOff>142875</xdr:rowOff>
                  </to>
                </anchor>
              </controlPr>
            </control>
          </mc:Choice>
        </mc:AlternateContent>
        <mc:AlternateContent xmlns:mc="http://schemas.openxmlformats.org/markup-compatibility/2006">
          <mc:Choice Requires="x14">
            <control shapeId="162822" r:id="rId9" name="Check Box 6">
              <controlPr defaultSize="0" autoFill="0" autoLine="0" autoPict="0">
                <anchor moveWithCells="1">
                  <from>
                    <xdr:col>8</xdr:col>
                    <xdr:colOff>95250</xdr:colOff>
                    <xdr:row>13</xdr:row>
                    <xdr:rowOff>0</xdr:rowOff>
                  </from>
                  <to>
                    <xdr:col>8</xdr:col>
                    <xdr:colOff>400050</xdr:colOff>
                    <xdr:row>14</xdr:row>
                    <xdr:rowOff>114300</xdr:rowOff>
                  </to>
                </anchor>
              </controlPr>
            </control>
          </mc:Choice>
        </mc:AlternateContent>
        <mc:AlternateContent xmlns:mc="http://schemas.openxmlformats.org/markup-compatibility/2006">
          <mc:Choice Requires="x14">
            <control shapeId="162823" r:id="rId10" name="Check Box 1">
              <controlPr defaultSize="0" autoFill="0" autoLine="0" autoPict="0">
                <anchor moveWithCells="1">
                  <from>
                    <xdr:col>5</xdr:col>
                    <xdr:colOff>95250</xdr:colOff>
                    <xdr:row>13</xdr:row>
                    <xdr:rowOff>0</xdr:rowOff>
                  </from>
                  <to>
                    <xdr:col>5</xdr:col>
                    <xdr:colOff>400050</xdr:colOff>
                    <xdr:row>14</xdr:row>
                    <xdr:rowOff>142875</xdr:rowOff>
                  </to>
                </anchor>
              </controlPr>
            </control>
          </mc:Choice>
        </mc:AlternateContent>
        <mc:AlternateContent xmlns:mc="http://schemas.openxmlformats.org/markup-compatibility/2006">
          <mc:Choice Requires="x14">
            <control shapeId="162824" r:id="rId11" name="Check Box 2">
              <controlPr defaultSize="0" autoFill="0" autoLine="0" autoPict="0">
                <anchor moveWithCells="1">
                  <from>
                    <xdr:col>8</xdr:col>
                    <xdr:colOff>95250</xdr:colOff>
                    <xdr:row>13</xdr:row>
                    <xdr:rowOff>0</xdr:rowOff>
                  </from>
                  <to>
                    <xdr:col>8</xdr:col>
                    <xdr:colOff>400050</xdr:colOff>
                    <xdr:row>14</xdr:row>
                    <xdr:rowOff>114300</xdr:rowOff>
                  </to>
                </anchor>
              </controlPr>
            </control>
          </mc:Choice>
        </mc:AlternateContent>
        <mc:AlternateContent xmlns:mc="http://schemas.openxmlformats.org/markup-compatibility/2006">
          <mc:Choice Requires="x14">
            <control shapeId="162825" r:id="rId12" name="Check Box 9">
              <controlPr defaultSize="0" autoFill="0" autoLine="0" autoPict="0">
                <anchor moveWithCells="1">
                  <from>
                    <xdr:col>5</xdr:col>
                    <xdr:colOff>95250</xdr:colOff>
                    <xdr:row>13</xdr:row>
                    <xdr:rowOff>0</xdr:rowOff>
                  </from>
                  <to>
                    <xdr:col>5</xdr:col>
                    <xdr:colOff>400050</xdr:colOff>
                    <xdr:row>14</xdr:row>
                    <xdr:rowOff>142875</xdr:rowOff>
                  </to>
                </anchor>
              </controlPr>
            </control>
          </mc:Choice>
        </mc:AlternateContent>
        <mc:AlternateContent xmlns:mc="http://schemas.openxmlformats.org/markup-compatibility/2006">
          <mc:Choice Requires="x14">
            <control shapeId="162826" r:id="rId13" name="Check Box 10">
              <controlPr defaultSize="0" autoFill="0" autoLine="0" autoPict="0">
                <anchor moveWithCells="1">
                  <from>
                    <xdr:col>8</xdr:col>
                    <xdr:colOff>95250</xdr:colOff>
                    <xdr:row>13</xdr:row>
                    <xdr:rowOff>0</xdr:rowOff>
                  </from>
                  <to>
                    <xdr:col>8</xdr:col>
                    <xdr:colOff>400050</xdr:colOff>
                    <xdr:row>14</xdr:row>
                    <xdr:rowOff>114300</xdr:rowOff>
                  </to>
                </anchor>
              </controlPr>
            </control>
          </mc:Choice>
        </mc:AlternateContent>
        <mc:AlternateContent xmlns:mc="http://schemas.openxmlformats.org/markup-compatibility/2006">
          <mc:Choice Requires="x14">
            <control shapeId="162827" r:id="rId14" name="Check Box 1">
              <controlPr defaultSize="0" autoFill="0" autoLine="0" autoPict="0">
                <anchor moveWithCells="1">
                  <from>
                    <xdr:col>5</xdr:col>
                    <xdr:colOff>95250</xdr:colOff>
                    <xdr:row>13</xdr:row>
                    <xdr:rowOff>0</xdr:rowOff>
                  </from>
                  <to>
                    <xdr:col>5</xdr:col>
                    <xdr:colOff>400050</xdr:colOff>
                    <xdr:row>15</xdr:row>
                    <xdr:rowOff>0</xdr:rowOff>
                  </to>
                </anchor>
              </controlPr>
            </control>
          </mc:Choice>
        </mc:AlternateContent>
        <mc:AlternateContent xmlns:mc="http://schemas.openxmlformats.org/markup-compatibility/2006">
          <mc:Choice Requires="x14">
            <control shapeId="162828" r:id="rId15" name="Check Box 2">
              <controlPr defaultSize="0" autoFill="0" autoLine="0" autoPict="0">
                <anchor moveWithCells="1">
                  <from>
                    <xdr:col>8</xdr:col>
                    <xdr:colOff>95250</xdr:colOff>
                    <xdr:row>13</xdr:row>
                    <xdr:rowOff>0</xdr:rowOff>
                  </from>
                  <to>
                    <xdr:col>8</xdr:col>
                    <xdr:colOff>400050</xdr:colOff>
                    <xdr:row>14</xdr:row>
                    <xdr:rowOff>114300</xdr:rowOff>
                  </to>
                </anchor>
              </controlPr>
            </control>
          </mc:Choice>
        </mc:AlternateContent>
        <mc:AlternateContent xmlns:mc="http://schemas.openxmlformats.org/markup-compatibility/2006">
          <mc:Choice Requires="x14">
            <control shapeId="162829" r:id="rId16" name="Check Box 1">
              <controlPr defaultSize="0" autoFill="0" autoLine="0" autoPict="0">
                <anchor moveWithCells="1">
                  <from>
                    <xdr:col>5</xdr:col>
                    <xdr:colOff>95250</xdr:colOff>
                    <xdr:row>13</xdr:row>
                    <xdr:rowOff>0</xdr:rowOff>
                  </from>
                  <to>
                    <xdr:col>5</xdr:col>
                    <xdr:colOff>400050</xdr:colOff>
                    <xdr:row>14</xdr:row>
                    <xdr:rowOff>142875</xdr:rowOff>
                  </to>
                </anchor>
              </controlPr>
            </control>
          </mc:Choice>
        </mc:AlternateContent>
        <mc:AlternateContent xmlns:mc="http://schemas.openxmlformats.org/markup-compatibility/2006">
          <mc:Choice Requires="x14">
            <control shapeId="162830" r:id="rId17" name="Check Box 2">
              <controlPr defaultSize="0" autoFill="0" autoLine="0" autoPict="0">
                <anchor moveWithCells="1">
                  <from>
                    <xdr:col>8</xdr:col>
                    <xdr:colOff>95250</xdr:colOff>
                    <xdr:row>13</xdr:row>
                    <xdr:rowOff>0</xdr:rowOff>
                  </from>
                  <to>
                    <xdr:col>8</xdr:col>
                    <xdr:colOff>400050</xdr:colOff>
                    <xdr:row>14</xdr:row>
                    <xdr:rowOff>114300</xdr:rowOff>
                  </to>
                </anchor>
              </controlPr>
            </control>
          </mc:Choice>
        </mc:AlternateContent>
        <mc:AlternateContent xmlns:mc="http://schemas.openxmlformats.org/markup-compatibility/2006">
          <mc:Choice Requires="x14">
            <control shapeId="162831" r:id="rId18" name="Check Box 15">
              <controlPr defaultSize="0" autoFill="0" autoLine="0" autoPict="0">
                <anchor moveWithCells="1">
                  <from>
                    <xdr:col>5</xdr:col>
                    <xdr:colOff>95250</xdr:colOff>
                    <xdr:row>13</xdr:row>
                    <xdr:rowOff>0</xdr:rowOff>
                  </from>
                  <to>
                    <xdr:col>5</xdr:col>
                    <xdr:colOff>400050</xdr:colOff>
                    <xdr:row>14</xdr:row>
                    <xdr:rowOff>142875</xdr:rowOff>
                  </to>
                </anchor>
              </controlPr>
            </control>
          </mc:Choice>
        </mc:AlternateContent>
        <mc:AlternateContent xmlns:mc="http://schemas.openxmlformats.org/markup-compatibility/2006">
          <mc:Choice Requires="x14">
            <control shapeId="162832" r:id="rId19" name="Check Box 16">
              <controlPr defaultSize="0" autoFill="0" autoLine="0" autoPict="0">
                <anchor moveWithCells="1">
                  <from>
                    <xdr:col>8</xdr:col>
                    <xdr:colOff>95250</xdr:colOff>
                    <xdr:row>13</xdr:row>
                    <xdr:rowOff>0</xdr:rowOff>
                  </from>
                  <to>
                    <xdr:col>8</xdr:col>
                    <xdr:colOff>400050</xdr:colOff>
                    <xdr:row>14</xdr:row>
                    <xdr:rowOff>114300</xdr:rowOff>
                  </to>
                </anchor>
              </controlPr>
            </control>
          </mc:Choice>
        </mc:AlternateContent>
        <mc:AlternateContent xmlns:mc="http://schemas.openxmlformats.org/markup-compatibility/2006">
          <mc:Choice Requires="x14">
            <control shapeId="162833" r:id="rId20" name="Check Box 1">
              <controlPr defaultSize="0" autoFill="0" autoLine="0" autoPict="0">
                <anchor moveWithCells="1">
                  <from>
                    <xdr:col>5</xdr:col>
                    <xdr:colOff>95250</xdr:colOff>
                    <xdr:row>13</xdr:row>
                    <xdr:rowOff>0</xdr:rowOff>
                  </from>
                  <to>
                    <xdr:col>5</xdr:col>
                    <xdr:colOff>400050</xdr:colOff>
                    <xdr:row>14</xdr:row>
                    <xdr:rowOff>142875</xdr:rowOff>
                  </to>
                </anchor>
              </controlPr>
            </control>
          </mc:Choice>
        </mc:AlternateContent>
        <mc:AlternateContent xmlns:mc="http://schemas.openxmlformats.org/markup-compatibility/2006">
          <mc:Choice Requires="x14">
            <control shapeId="162834" r:id="rId21" name="Check Box 2">
              <controlPr defaultSize="0" autoFill="0" autoLine="0" autoPict="0">
                <anchor moveWithCells="1">
                  <from>
                    <xdr:col>8</xdr:col>
                    <xdr:colOff>95250</xdr:colOff>
                    <xdr:row>13</xdr:row>
                    <xdr:rowOff>0</xdr:rowOff>
                  </from>
                  <to>
                    <xdr:col>8</xdr:col>
                    <xdr:colOff>400050</xdr:colOff>
                    <xdr:row>14</xdr:row>
                    <xdr:rowOff>114300</xdr:rowOff>
                  </to>
                </anchor>
              </controlPr>
            </control>
          </mc:Choice>
        </mc:AlternateContent>
        <mc:AlternateContent xmlns:mc="http://schemas.openxmlformats.org/markup-compatibility/2006">
          <mc:Choice Requires="x14">
            <control shapeId="162835" r:id="rId22" name="Check Box 19">
              <controlPr defaultSize="0" autoFill="0" autoLine="0" autoPict="0">
                <anchor moveWithCells="1">
                  <from>
                    <xdr:col>5</xdr:col>
                    <xdr:colOff>95250</xdr:colOff>
                    <xdr:row>13</xdr:row>
                    <xdr:rowOff>0</xdr:rowOff>
                  </from>
                  <to>
                    <xdr:col>5</xdr:col>
                    <xdr:colOff>400050</xdr:colOff>
                    <xdr:row>14</xdr:row>
                    <xdr:rowOff>142875</xdr:rowOff>
                  </to>
                </anchor>
              </controlPr>
            </control>
          </mc:Choice>
        </mc:AlternateContent>
        <mc:AlternateContent xmlns:mc="http://schemas.openxmlformats.org/markup-compatibility/2006">
          <mc:Choice Requires="x14">
            <control shapeId="162836" r:id="rId23" name="Check Box 20">
              <controlPr defaultSize="0" autoFill="0" autoLine="0" autoPict="0">
                <anchor moveWithCells="1">
                  <from>
                    <xdr:col>8</xdr:col>
                    <xdr:colOff>95250</xdr:colOff>
                    <xdr:row>13</xdr:row>
                    <xdr:rowOff>0</xdr:rowOff>
                  </from>
                  <to>
                    <xdr:col>8</xdr:col>
                    <xdr:colOff>400050</xdr:colOff>
                    <xdr:row>14</xdr:row>
                    <xdr:rowOff>114300</xdr:rowOff>
                  </to>
                </anchor>
              </controlPr>
            </control>
          </mc:Choice>
        </mc:AlternateContent>
        <mc:AlternateContent xmlns:mc="http://schemas.openxmlformats.org/markup-compatibility/2006">
          <mc:Choice Requires="x14">
            <control shapeId="162837" r:id="rId24" name="Check Box 1">
              <controlPr defaultSize="0" autoFill="0" autoLine="0" autoPict="0">
                <anchor moveWithCells="1">
                  <from>
                    <xdr:col>5</xdr:col>
                    <xdr:colOff>95250</xdr:colOff>
                    <xdr:row>13</xdr:row>
                    <xdr:rowOff>0</xdr:rowOff>
                  </from>
                  <to>
                    <xdr:col>5</xdr:col>
                    <xdr:colOff>400050</xdr:colOff>
                    <xdr:row>15</xdr:row>
                    <xdr:rowOff>0</xdr:rowOff>
                  </to>
                </anchor>
              </controlPr>
            </control>
          </mc:Choice>
        </mc:AlternateContent>
        <mc:AlternateContent xmlns:mc="http://schemas.openxmlformats.org/markup-compatibility/2006">
          <mc:Choice Requires="x14">
            <control shapeId="162838" r:id="rId25" name="Check Box 2">
              <controlPr defaultSize="0" autoFill="0" autoLine="0" autoPict="0">
                <anchor moveWithCells="1">
                  <from>
                    <xdr:col>8</xdr:col>
                    <xdr:colOff>95250</xdr:colOff>
                    <xdr:row>13</xdr:row>
                    <xdr:rowOff>0</xdr:rowOff>
                  </from>
                  <to>
                    <xdr:col>8</xdr:col>
                    <xdr:colOff>400050</xdr:colOff>
                    <xdr:row>14</xdr:row>
                    <xdr:rowOff>114300</xdr:rowOff>
                  </to>
                </anchor>
              </controlPr>
            </control>
          </mc:Choice>
        </mc:AlternateContent>
        <mc:AlternateContent xmlns:mc="http://schemas.openxmlformats.org/markup-compatibility/2006">
          <mc:Choice Requires="x14">
            <control shapeId="162839" r:id="rId26" name="Check Box 1">
              <controlPr defaultSize="0" autoFill="0" autoLine="0" autoPict="0">
                <anchor moveWithCells="1">
                  <from>
                    <xdr:col>5</xdr:col>
                    <xdr:colOff>95250</xdr:colOff>
                    <xdr:row>13</xdr:row>
                    <xdr:rowOff>0</xdr:rowOff>
                  </from>
                  <to>
                    <xdr:col>5</xdr:col>
                    <xdr:colOff>400050</xdr:colOff>
                    <xdr:row>14</xdr:row>
                    <xdr:rowOff>142875</xdr:rowOff>
                  </to>
                </anchor>
              </controlPr>
            </control>
          </mc:Choice>
        </mc:AlternateContent>
        <mc:AlternateContent xmlns:mc="http://schemas.openxmlformats.org/markup-compatibility/2006">
          <mc:Choice Requires="x14">
            <control shapeId="162840" r:id="rId27" name="Check Box 2">
              <controlPr defaultSize="0" autoFill="0" autoLine="0" autoPict="0">
                <anchor moveWithCells="1">
                  <from>
                    <xdr:col>8</xdr:col>
                    <xdr:colOff>95250</xdr:colOff>
                    <xdr:row>13</xdr:row>
                    <xdr:rowOff>0</xdr:rowOff>
                  </from>
                  <to>
                    <xdr:col>8</xdr:col>
                    <xdr:colOff>400050</xdr:colOff>
                    <xdr:row>14</xdr:row>
                    <xdr:rowOff>114300</xdr:rowOff>
                  </to>
                </anchor>
              </controlPr>
            </control>
          </mc:Choice>
        </mc:AlternateContent>
        <mc:AlternateContent xmlns:mc="http://schemas.openxmlformats.org/markup-compatibility/2006">
          <mc:Choice Requires="x14">
            <control shapeId="162841" r:id="rId28" name="Check Box 25">
              <controlPr defaultSize="0" autoFill="0" autoLine="0" autoPict="0">
                <anchor moveWithCells="1">
                  <from>
                    <xdr:col>5</xdr:col>
                    <xdr:colOff>95250</xdr:colOff>
                    <xdr:row>13</xdr:row>
                    <xdr:rowOff>0</xdr:rowOff>
                  </from>
                  <to>
                    <xdr:col>5</xdr:col>
                    <xdr:colOff>400050</xdr:colOff>
                    <xdr:row>14</xdr:row>
                    <xdr:rowOff>142875</xdr:rowOff>
                  </to>
                </anchor>
              </controlPr>
            </control>
          </mc:Choice>
        </mc:AlternateContent>
        <mc:AlternateContent xmlns:mc="http://schemas.openxmlformats.org/markup-compatibility/2006">
          <mc:Choice Requires="x14">
            <control shapeId="162842" r:id="rId29" name="Check Box 26">
              <controlPr defaultSize="0" autoFill="0" autoLine="0" autoPict="0">
                <anchor moveWithCells="1">
                  <from>
                    <xdr:col>8</xdr:col>
                    <xdr:colOff>95250</xdr:colOff>
                    <xdr:row>13</xdr:row>
                    <xdr:rowOff>0</xdr:rowOff>
                  </from>
                  <to>
                    <xdr:col>8</xdr:col>
                    <xdr:colOff>400050</xdr:colOff>
                    <xdr:row>14</xdr:row>
                    <xdr:rowOff>114300</xdr:rowOff>
                  </to>
                </anchor>
              </controlPr>
            </control>
          </mc:Choice>
        </mc:AlternateContent>
        <mc:AlternateContent xmlns:mc="http://schemas.openxmlformats.org/markup-compatibility/2006">
          <mc:Choice Requires="x14">
            <control shapeId="162843" r:id="rId30" name="Check Box 1">
              <controlPr defaultSize="0" autoFill="0" autoLine="0" autoPict="0">
                <anchor moveWithCells="1">
                  <from>
                    <xdr:col>5</xdr:col>
                    <xdr:colOff>95250</xdr:colOff>
                    <xdr:row>13</xdr:row>
                    <xdr:rowOff>0</xdr:rowOff>
                  </from>
                  <to>
                    <xdr:col>5</xdr:col>
                    <xdr:colOff>400050</xdr:colOff>
                    <xdr:row>14</xdr:row>
                    <xdr:rowOff>142875</xdr:rowOff>
                  </to>
                </anchor>
              </controlPr>
            </control>
          </mc:Choice>
        </mc:AlternateContent>
        <mc:AlternateContent xmlns:mc="http://schemas.openxmlformats.org/markup-compatibility/2006">
          <mc:Choice Requires="x14">
            <control shapeId="162844" r:id="rId31" name="Check Box 2">
              <controlPr defaultSize="0" autoFill="0" autoLine="0" autoPict="0">
                <anchor moveWithCells="1">
                  <from>
                    <xdr:col>8</xdr:col>
                    <xdr:colOff>95250</xdr:colOff>
                    <xdr:row>13</xdr:row>
                    <xdr:rowOff>0</xdr:rowOff>
                  </from>
                  <to>
                    <xdr:col>8</xdr:col>
                    <xdr:colOff>400050</xdr:colOff>
                    <xdr:row>14</xdr:row>
                    <xdr:rowOff>114300</xdr:rowOff>
                  </to>
                </anchor>
              </controlPr>
            </control>
          </mc:Choice>
        </mc:AlternateContent>
        <mc:AlternateContent xmlns:mc="http://schemas.openxmlformats.org/markup-compatibility/2006">
          <mc:Choice Requires="x14">
            <control shapeId="162845" r:id="rId32" name="Check Box 29">
              <controlPr defaultSize="0" autoFill="0" autoLine="0" autoPict="0">
                <anchor moveWithCells="1">
                  <from>
                    <xdr:col>5</xdr:col>
                    <xdr:colOff>95250</xdr:colOff>
                    <xdr:row>13</xdr:row>
                    <xdr:rowOff>0</xdr:rowOff>
                  </from>
                  <to>
                    <xdr:col>5</xdr:col>
                    <xdr:colOff>400050</xdr:colOff>
                    <xdr:row>14</xdr:row>
                    <xdr:rowOff>142875</xdr:rowOff>
                  </to>
                </anchor>
              </controlPr>
            </control>
          </mc:Choice>
        </mc:AlternateContent>
        <mc:AlternateContent xmlns:mc="http://schemas.openxmlformats.org/markup-compatibility/2006">
          <mc:Choice Requires="x14">
            <control shapeId="162846" r:id="rId33" name="Check Box 30">
              <controlPr defaultSize="0" autoFill="0" autoLine="0" autoPict="0">
                <anchor moveWithCells="1">
                  <from>
                    <xdr:col>8</xdr:col>
                    <xdr:colOff>95250</xdr:colOff>
                    <xdr:row>13</xdr:row>
                    <xdr:rowOff>0</xdr:rowOff>
                  </from>
                  <to>
                    <xdr:col>8</xdr:col>
                    <xdr:colOff>400050</xdr:colOff>
                    <xdr:row>14</xdr:row>
                    <xdr:rowOff>114300</xdr:rowOff>
                  </to>
                </anchor>
              </controlPr>
            </control>
          </mc:Choice>
        </mc:AlternateContent>
        <mc:AlternateContent xmlns:mc="http://schemas.openxmlformats.org/markup-compatibility/2006">
          <mc:Choice Requires="x14">
            <control shapeId="162847" r:id="rId34" name="Check Box 1">
              <controlPr defaultSize="0" autoFill="0" autoLine="0" autoPict="0">
                <anchor moveWithCells="1">
                  <from>
                    <xdr:col>5</xdr:col>
                    <xdr:colOff>95250</xdr:colOff>
                    <xdr:row>13</xdr:row>
                    <xdr:rowOff>0</xdr:rowOff>
                  </from>
                  <to>
                    <xdr:col>5</xdr:col>
                    <xdr:colOff>400050</xdr:colOff>
                    <xdr:row>15</xdr:row>
                    <xdr:rowOff>0</xdr:rowOff>
                  </to>
                </anchor>
              </controlPr>
            </control>
          </mc:Choice>
        </mc:AlternateContent>
        <mc:AlternateContent xmlns:mc="http://schemas.openxmlformats.org/markup-compatibility/2006">
          <mc:Choice Requires="x14">
            <control shapeId="162848" r:id="rId35" name="Check Box 2">
              <controlPr defaultSize="0" autoFill="0" autoLine="0" autoPict="0">
                <anchor moveWithCells="1">
                  <from>
                    <xdr:col>8</xdr:col>
                    <xdr:colOff>95250</xdr:colOff>
                    <xdr:row>13</xdr:row>
                    <xdr:rowOff>0</xdr:rowOff>
                  </from>
                  <to>
                    <xdr:col>8</xdr:col>
                    <xdr:colOff>400050</xdr:colOff>
                    <xdr:row>14</xdr:row>
                    <xdr:rowOff>114300</xdr:rowOff>
                  </to>
                </anchor>
              </controlPr>
            </control>
          </mc:Choice>
        </mc:AlternateContent>
        <mc:AlternateContent xmlns:mc="http://schemas.openxmlformats.org/markup-compatibility/2006">
          <mc:Choice Requires="x14">
            <control shapeId="162849" r:id="rId36" name="Check Box 1">
              <controlPr defaultSize="0" autoFill="0" autoLine="0" autoPict="0">
                <anchor moveWithCells="1">
                  <from>
                    <xdr:col>5</xdr:col>
                    <xdr:colOff>95250</xdr:colOff>
                    <xdr:row>13</xdr:row>
                    <xdr:rowOff>0</xdr:rowOff>
                  </from>
                  <to>
                    <xdr:col>5</xdr:col>
                    <xdr:colOff>400050</xdr:colOff>
                    <xdr:row>14</xdr:row>
                    <xdr:rowOff>142875</xdr:rowOff>
                  </to>
                </anchor>
              </controlPr>
            </control>
          </mc:Choice>
        </mc:AlternateContent>
        <mc:AlternateContent xmlns:mc="http://schemas.openxmlformats.org/markup-compatibility/2006">
          <mc:Choice Requires="x14">
            <control shapeId="162850" r:id="rId37" name="Check Box 2">
              <controlPr defaultSize="0" autoFill="0" autoLine="0" autoPict="0">
                <anchor moveWithCells="1">
                  <from>
                    <xdr:col>8</xdr:col>
                    <xdr:colOff>95250</xdr:colOff>
                    <xdr:row>13</xdr:row>
                    <xdr:rowOff>0</xdr:rowOff>
                  </from>
                  <to>
                    <xdr:col>8</xdr:col>
                    <xdr:colOff>400050</xdr:colOff>
                    <xdr:row>14</xdr:row>
                    <xdr:rowOff>114300</xdr:rowOff>
                  </to>
                </anchor>
              </controlPr>
            </control>
          </mc:Choice>
        </mc:AlternateContent>
        <mc:AlternateContent xmlns:mc="http://schemas.openxmlformats.org/markup-compatibility/2006">
          <mc:Choice Requires="x14">
            <control shapeId="162851" r:id="rId38" name="Check Box 35">
              <controlPr defaultSize="0" autoFill="0" autoLine="0" autoPict="0">
                <anchor moveWithCells="1">
                  <from>
                    <xdr:col>5</xdr:col>
                    <xdr:colOff>95250</xdr:colOff>
                    <xdr:row>13</xdr:row>
                    <xdr:rowOff>0</xdr:rowOff>
                  </from>
                  <to>
                    <xdr:col>5</xdr:col>
                    <xdr:colOff>400050</xdr:colOff>
                    <xdr:row>14</xdr:row>
                    <xdr:rowOff>142875</xdr:rowOff>
                  </to>
                </anchor>
              </controlPr>
            </control>
          </mc:Choice>
        </mc:AlternateContent>
        <mc:AlternateContent xmlns:mc="http://schemas.openxmlformats.org/markup-compatibility/2006">
          <mc:Choice Requires="x14">
            <control shapeId="162852" r:id="rId39" name="Check Box 36">
              <controlPr defaultSize="0" autoFill="0" autoLine="0" autoPict="0">
                <anchor moveWithCells="1">
                  <from>
                    <xdr:col>8</xdr:col>
                    <xdr:colOff>95250</xdr:colOff>
                    <xdr:row>13</xdr:row>
                    <xdr:rowOff>0</xdr:rowOff>
                  </from>
                  <to>
                    <xdr:col>8</xdr:col>
                    <xdr:colOff>400050</xdr:colOff>
                    <xdr:row>14</xdr:row>
                    <xdr:rowOff>114300</xdr:rowOff>
                  </to>
                </anchor>
              </controlPr>
            </control>
          </mc:Choice>
        </mc:AlternateContent>
        <mc:AlternateContent xmlns:mc="http://schemas.openxmlformats.org/markup-compatibility/2006">
          <mc:Choice Requires="x14">
            <control shapeId="162853" r:id="rId40" name="Check Box 1">
              <controlPr defaultSize="0" autoFill="0" autoLine="0" autoPict="0">
                <anchor moveWithCells="1">
                  <from>
                    <xdr:col>5</xdr:col>
                    <xdr:colOff>95250</xdr:colOff>
                    <xdr:row>13</xdr:row>
                    <xdr:rowOff>0</xdr:rowOff>
                  </from>
                  <to>
                    <xdr:col>5</xdr:col>
                    <xdr:colOff>400050</xdr:colOff>
                    <xdr:row>14</xdr:row>
                    <xdr:rowOff>142875</xdr:rowOff>
                  </to>
                </anchor>
              </controlPr>
            </control>
          </mc:Choice>
        </mc:AlternateContent>
        <mc:AlternateContent xmlns:mc="http://schemas.openxmlformats.org/markup-compatibility/2006">
          <mc:Choice Requires="x14">
            <control shapeId="162854" r:id="rId41" name="Check Box 2">
              <controlPr defaultSize="0" autoFill="0" autoLine="0" autoPict="0">
                <anchor moveWithCells="1">
                  <from>
                    <xdr:col>8</xdr:col>
                    <xdr:colOff>95250</xdr:colOff>
                    <xdr:row>13</xdr:row>
                    <xdr:rowOff>0</xdr:rowOff>
                  </from>
                  <to>
                    <xdr:col>8</xdr:col>
                    <xdr:colOff>400050</xdr:colOff>
                    <xdr:row>14</xdr:row>
                    <xdr:rowOff>114300</xdr:rowOff>
                  </to>
                </anchor>
              </controlPr>
            </control>
          </mc:Choice>
        </mc:AlternateContent>
        <mc:AlternateContent xmlns:mc="http://schemas.openxmlformats.org/markup-compatibility/2006">
          <mc:Choice Requires="x14">
            <control shapeId="162855" r:id="rId42" name="Check Box 39">
              <controlPr defaultSize="0" autoFill="0" autoLine="0" autoPict="0">
                <anchor moveWithCells="1">
                  <from>
                    <xdr:col>5</xdr:col>
                    <xdr:colOff>95250</xdr:colOff>
                    <xdr:row>13</xdr:row>
                    <xdr:rowOff>0</xdr:rowOff>
                  </from>
                  <to>
                    <xdr:col>5</xdr:col>
                    <xdr:colOff>400050</xdr:colOff>
                    <xdr:row>14</xdr:row>
                    <xdr:rowOff>142875</xdr:rowOff>
                  </to>
                </anchor>
              </controlPr>
            </control>
          </mc:Choice>
        </mc:AlternateContent>
        <mc:AlternateContent xmlns:mc="http://schemas.openxmlformats.org/markup-compatibility/2006">
          <mc:Choice Requires="x14">
            <control shapeId="162856" r:id="rId43" name="Check Box 40">
              <controlPr defaultSize="0" autoFill="0" autoLine="0" autoPict="0">
                <anchor moveWithCells="1">
                  <from>
                    <xdr:col>8</xdr:col>
                    <xdr:colOff>95250</xdr:colOff>
                    <xdr:row>13</xdr:row>
                    <xdr:rowOff>0</xdr:rowOff>
                  </from>
                  <to>
                    <xdr:col>8</xdr:col>
                    <xdr:colOff>400050</xdr:colOff>
                    <xdr:row>14</xdr:row>
                    <xdr:rowOff>114300</xdr:rowOff>
                  </to>
                </anchor>
              </controlPr>
            </control>
          </mc:Choice>
        </mc:AlternateContent>
        <mc:AlternateContent xmlns:mc="http://schemas.openxmlformats.org/markup-compatibility/2006">
          <mc:Choice Requires="x14">
            <control shapeId="162857" r:id="rId44" name="Check Box 1">
              <controlPr defaultSize="0" autoFill="0" autoLine="0" autoPict="0">
                <anchor moveWithCells="1">
                  <from>
                    <xdr:col>5</xdr:col>
                    <xdr:colOff>95250</xdr:colOff>
                    <xdr:row>2</xdr:row>
                    <xdr:rowOff>0</xdr:rowOff>
                  </from>
                  <to>
                    <xdr:col>5</xdr:col>
                    <xdr:colOff>400050</xdr:colOff>
                    <xdr:row>4</xdr:row>
                    <xdr:rowOff>57150</xdr:rowOff>
                  </to>
                </anchor>
              </controlPr>
            </control>
          </mc:Choice>
        </mc:AlternateContent>
        <mc:AlternateContent xmlns:mc="http://schemas.openxmlformats.org/markup-compatibility/2006">
          <mc:Choice Requires="x14">
            <control shapeId="162858" r:id="rId45" name="Check Box 2">
              <controlPr defaultSize="0" autoFill="0" autoLine="0" autoPict="0">
                <anchor moveWithCells="1">
                  <from>
                    <xdr:col>8</xdr:col>
                    <xdr:colOff>95250</xdr:colOff>
                    <xdr:row>2</xdr:row>
                    <xdr:rowOff>0</xdr:rowOff>
                  </from>
                  <to>
                    <xdr:col>8</xdr:col>
                    <xdr:colOff>400050</xdr:colOff>
                    <xdr:row>3</xdr:row>
                    <xdr:rowOff>114300</xdr:rowOff>
                  </to>
                </anchor>
              </controlPr>
            </control>
          </mc:Choice>
        </mc:AlternateContent>
        <mc:AlternateContent xmlns:mc="http://schemas.openxmlformats.org/markup-compatibility/2006">
          <mc:Choice Requires="x14">
            <control shapeId="162859" r:id="rId46" name="Check Box 1">
              <controlPr defaultSize="0" autoFill="0" autoLine="0" autoPict="0">
                <anchor moveWithCells="1">
                  <from>
                    <xdr:col>5</xdr:col>
                    <xdr:colOff>95250</xdr:colOff>
                    <xdr:row>2</xdr:row>
                    <xdr:rowOff>0</xdr:rowOff>
                  </from>
                  <to>
                    <xdr:col>5</xdr:col>
                    <xdr:colOff>400050</xdr:colOff>
                    <xdr:row>3</xdr:row>
                    <xdr:rowOff>142875</xdr:rowOff>
                  </to>
                </anchor>
              </controlPr>
            </control>
          </mc:Choice>
        </mc:AlternateContent>
        <mc:AlternateContent xmlns:mc="http://schemas.openxmlformats.org/markup-compatibility/2006">
          <mc:Choice Requires="x14">
            <control shapeId="162860" r:id="rId47" name="Check Box 2">
              <controlPr defaultSize="0" autoFill="0" autoLine="0" autoPict="0">
                <anchor moveWithCells="1">
                  <from>
                    <xdr:col>8</xdr:col>
                    <xdr:colOff>95250</xdr:colOff>
                    <xdr:row>2</xdr:row>
                    <xdr:rowOff>0</xdr:rowOff>
                  </from>
                  <to>
                    <xdr:col>8</xdr:col>
                    <xdr:colOff>400050</xdr:colOff>
                    <xdr:row>3</xdr:row>
                    <xdr:rowOff>114300</xdr:rowOff>
                  </to>
                </anchor>
              </controlPr>
            </control>
          </mc:Choice>
        </mc:AlternateContent>
        <mc:AlternateContent xmlns:mc="http://schemas.openxmlformats.org/markup-compatibility/2006">
          <mc:Choice Requires="x14">
            <control shapeId="162861" r:id="rId48" name="Check Box 45">
              <controlPr defaultSize="0" autoFill="0" autoLine="0" autoPict="0">
                <anchor moveWithCells="1">
                  <from>
                    <xdr:col>5</xdr:col>
                    <xdr:colOff>95250</xdr:colOff>
                    <xdr:row>2</xdr:row>
                    <xdr:rowOff>0</xdr:rowOff>
                  </from>
                  <to>
                    <xdr:col>5</xdr:col>
                    <xdr:colOff>400050</xdr:colOff>
                    <xdr:row>3</xdr:row>
                    <xdr:rowOff>142875</xdr:rowOff>
                  </to>
                </anchor>
              </controlPr>
            </control>
          </mc:Choice>
        </mc:AlternateContent>
        <mc:AlternateContent xmlns:mc="http://schemas.openxmlformats.org/markup-compatibility/2006">
          <mc:Choice Requires="x14">
            <control shapeId="162862" r:id="rId49" name="Check Box 46">
              <controlPr defaultSize="0" autoFill="0" autoLine="0" autoPict="0">
                <anchor moveWithCells="1">
                  <from>
                    <xdr:col>8</xdr:col>
                    <xdr:colOff>95250</xdr:colOff>
                    <xdr:row>2</xdr:row>
                    <xdr:rowOff>0</xdr:rowOff>
                  </from>
                  <to>
                    <xdr:col>8</xdr:col>
                    <xdr:colOff>400050</xdr:colOff>
                    <xdr:row>3</xdr:row>
                    <xdr:rowOff>114300</xdr:rowOff>
                  </to>
                </anchor>
              </controlPr>
            </control>
          </mc:Choice>
        </mc:AlternateContent>
        <mc:AlternateContent xmlns:mc="http://schemas.openxmlformats.org/markup-compatibility/2006">
          <mc:Choice Requires="x14">
            <control shapeId="162863" r:id="rId50" name="Check Box 1">
              <controlPr defaultSize="0" autoFill="0" autoLine="0" autoPict="0">
                <anchor moveWithCells="1">
                  <from>
                    <xdr:col>5</xdr:col>
                    <xdr:colOff>95250</xdr:colOff>
                    <xdr:row>2</xdr:row>
                    <xdr:rowOff>0</xdr:rowOff>
                  </from>
                  <to>
                    <xdr:col>5</xdr:col>
                    <xdr:colOff>400050</xdr:colOff>
                    <xdr:row>3</xdr:row>
                    <xdr:rowOff>142875</xdr:rowOff>
                  </to>
                </anchor>
              </controlPr>
            </control>
          </mc:Choice>
        </mc:AlternateContent>
        <mc:AlternateContent xmlns:mc="http://schemas.openxmlformats.org/markup-compatibility/2006">
          <mc:Choice Requires="x14">
            <control shapeId="162864" r:id="rId51" name="Check Box 2">
              <controlPr defaultSize="0" autoFill="0" autoLine="0" autoPict="0">
                <anchor moveWithCells="1">
                  <from>
                    <xdr:col>8</xdr:col>
                    <xdr:colOff>95250</xdr:colOff>
                    <xdr:row>2</xdr:row>
                    <xdr:rowOff>0</xdr:rowOff>
                  </from>
                  <to>
                    <xdr:col>8</xdr:col>
                    <xdr:colOff>400050</xdr:colOff>
                    <xdr:row>3</xdr:row>
                    <xdr:rowOff>114300</xdr:rowOff>
                  </to>
                </anchor>
              </controlPr>
            </control>
          </mc:Choice>
        </mc:AlternateContent>
        <mc:AlternateContent xmlns:mc="http://schemas.openxmlformats.org/markup-compatibility/2006">
          <mc:Choice Requires="x14">
            <control shapeId="162865" r:id="rId52" name="Check Box 49">
              <controlPr defaultSize="0" autoFill="0" autoLine="0" autoPict="0">
                <anchor moveWithCells="1">
                  <from>
                    <xdr:col>5</xdr:col>
                    <xdr:colOff>95250</xdr:colOff>
                    <xdr:row>2</xdr:row>
                    <xdr:rowOff>0</xdr:rowOff>
                  </from>
                  <to>
                    <xdr:col>5</xdr:col>
                    <xdr:colOff>400050</xdr:colOff>
                    <xdr:row>3</xdr:row>
                    <xdr:rowOff>142875</xdr:rowOff>
                  </to>
                </anchor>
              </controlPr>
            </control>
          </mc:Choice>
        </mc:AlternateContent>
        <mc:AlternateContent xmlns:mc="http://schemas.openxmlformats.org/markup-compatibility/2006">
          <mc:Choice Requires="x14">
            <control shapeId="162866" r:id="rId53" name="Check Box 50">
              <controlPr defaultSize="0" autoFill="0" autoLine="0" autoPict="0">
                <anchor moveWithCells="1">
                  <from>
                    <xdr:col>8</xdr:col>
                    <xdr:colOff>95250</xdr:colOff>
                    <xdr:row>2</xdr:row>
                    <xdr:rowOff>0</xdr:rowOff>
                  </from>
                  <to>
                    <xdr:col>8</xdr:col>
                    <xdr:colOff>400050</xdr:colOff>
                    <xdr:row>3</xdr:row>
                    <xdr:rowOff>114300</xdr:rowOff>
                  </to>
                </anchor>
              </controlPr>
            </control>
          </mc:Choice>
        </mc:AlternateContent>
        <mc:AlternateContent xmlns:mc="http://schemas.openxmlformats.org/markup-compatibility/2006">
          <mc:Choice Requires="x14">
            <control shapeId="162867" r:id="rId54" name="Check Box 1">
              <controlPr defaultSize="0" autoFill="0" autoLine="0" autoPict="0">
                <anchor moveWithCells="1">
                  <from>
                    <xdr:col>5</xdr:col>
                    <xdr:colOff>95250</xdr:colOff>
                    <xdr:row>13</xdr:row>
                    <xdr:rowOff>0</xdr:rowOff>
                  </from>
                  <to>
                    <xdr:col>5</xdr:col>
                    <xdr:colOff>400050</xdr:colOff>
                    <xdr:row>14</xdr:row>
                    <xdr:rowOff>95250</xdr:rowOff>
                  </to>
                </anchor>
              </controlPr>
            </control>
          </mc:Choice>
        </mc:AlternateContent>
        <mc:AlternateContent xmlns:mc="http://schemas.openxmlformats.org/markup-compatibility/2006">
          <mc:Choice Requires="x14">
            <control shapeId="162868" r:id="rId55" name="Check Box 2">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62869" r:id="rId56" name="Check Box 1">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62870" r:id="rId57" name="Check Box 2">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62871" r:id="rId58" name="Check Box 55">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62872" r:id="rId59" name="Check Box 56">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62873" r:id="rId60" name="Check Box 1">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62874" r:id="rId61" name="Check Box 2">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62875" r:id="rId62" name="Check Box 59">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62876" r:id="rId63" name="Check Box 60">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62877" r:id="rId64" name="Check Box 1">
              <controlPr defaultSize="0" autoFill="0" autoLine="0" autoPict="0">
                <anchor moveWithCells="1">
                  <from>
                    <xdr:col>5</xdr:col>
                    <xdr:colOff>95250</xdr:colOff>
                    <xdr:row>13</xdr:row>
                    <xdr:rowOff>0</xdr:rowOff>
                  </from>
                  <to>
                    <xdr:col>5</xdr:col>
                    <xdr:colOff>400050</xdr:colOff>
                    <xdr:row>14</xdr:row>
                    <xdr:rowOff>95250</xdr:rowOff>
                  </to>
                </anchor>
              </controlPr>
            </control>
          </mc:Choice>
        </mc:AlternateContent>
        <mc:AlternateContent xmlns:mc="http://schemas.openxmlformats.org/markup-compatibility/2006">
          <mc:Choice Requires="x14">
            <control shapeId="162878" r:id="rId65" name="Check Box 2">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62879" r:id="rId66" name="Check Box 1">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62880" r:id="rId67" name="Check Box 2">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62881" r:id="rId68" name="Check Box 65">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62882" r:id="rId69" name="Check Box 66">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62883" r:id="rId70" name="Check Box 1">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62884" r:id="rId71" name="Check Box 2">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62885" r:id="rId72" name="Check Box 69">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62886" r:id="rId73" name="Check Box 70">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62887" r:id="rId74" name="Check Box 1">
              <controlPr defaultSize="0" autoFill="0" autoLine="0" autoPict="0">
                <anchor moveWithCells="1">
                  <from>
                    <xdr:col>5</xdr:col>
                    <xdr:colOff>95250</xdr:colOff>
                    <xdr:row>13</xdr:row>
                    <xdr:rowOff>0</xdr:rowOff>
                  </from>
                  <to>
                    <xdr:col>5</xdr:col>
                    <xdr:colOff>400050</xdr:colOff>
                    <xdr:row>14</xdr:row>
                    <xdr:rowOff>95250</xdr:rowOff>
                  </to>
                </anchor>
              </controlPr>
            </control>
          </mc:Choice>
        </mc:AlternateContent>
        <mc:AlternateContent xmlns:mc="http://schemas.openxmlformats.org/markup-compatibility/2006">
          <mc:Choice Requires="x14">
            <control shapeId="162888" r:id="rId75" name="Check Box 2">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62889" r:id="rId76" name="Check Box 1">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62890" r:id="rId77" name="Check Box 2">
              <controlPr defaultSize="0" autoFill="0" autoLine="0" autoPict="0">
                <anchor moveWithCells="1">
                  <from>
                    <xdr:col>11</xdr:col>
                    <xdr:colOff>47625</xdr:colOff>
                    <xdr:row>6</xdr:row>
                    <xdr:rowOff>57150</xdr:rowOff>
                  </from>
                  <to>
                    <xdr:col>11</xdr:col>
                    <xdr:colOff>352425</xdr:colOff>
                    <xdr:row>8</xdr:row>
                    <xdr:rowOff>9525</xdr:rowOff>
                  </to>
                </anchor>
              </controlPr>
            </control>
          </mc:Choice>
        </mc:AlternateContent>
        <mc:AlternateContent xmlns:mc="http://schemas.openxmlformats.org/markup-compatibility/2006">
          <mc:Choice Requires="x14">
            <control shapeId="162891" r:id="rId78" name="Check Box 75">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62892" r:id="rId79" name="Check Box 76">
              <controlPr defaultSize="0" autoFill="0" autoLine="0" autoPict="0">
                <anchor moveWithCells="1">
                  <from>
                    <xdr:col>12</xdr:col>
                    <xdr:colOff>323850</xdr:colOff>
                    <xdr:row>7</xdr:row>
                    <xdr:rowOff>76200</xdr:rowOff>
                  </from>
                  <to>
                    <xdr:col>12</xdr:col>
                    <xdr:colOff>628650</xdr:colOff>
                    <xdr:row>9</xdr:row>
                    <xdr:rowOff>28575</xdr:rowOff>
                  </to>
                </anchor>
              </controlPr>
            </control>
          </mc:Choice>
        </mc:AlternateContent>
        <mc:AlternateContent xmlns:mc="http://schemas.openxmlformats.org/markup-compatibility/2006">
          <mc:Choice Requires="x14">
            <control shapeId="162893" r:id="rId80" name="Check Box 1">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62894" r:id="rId81" name="Check Box 2">
              <controlPr defaultSize="0" autoFill="0" autoLine="0" autoPict="0">
                <anchor moveWithCells="1">
                  <from>
                    <xdr:col>15</xdr:col>
                    <xdr:colOff>390525</xdr:colOff>
                    <xdr:row>13</xdr:row>
                    <xdr:rowOff>133350</xdr:rowOff>
                  </from>
                  <to>
                    <xdr:col>16</xdr:col>
                    <xdr:colOff>9525</xdr:colOff>
                    <xdr:row>14</xdr:row>
                    <xdr:rowOff>180975</xdr:rowOff>
                  </to>
                </anchor>
              </controlPr>
            </control>
          </mc:Choice>
        </mc:AlternateContent>
        <mc:AlternateContent xmlns:mc="http://schemas.openxmlformats.org/markup-compatibility/2006">
          <mc:Choice Requires="x14">
            <control shapeId="162895" r:id="rId82" name="Check Box 79">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62896" r:id="rId83" name="Check Box 80">
              <controlPr defaultSize="0" autoFill="0" autoLine="0" autoPict="0">
                <anchor moveWithCells="1">
                  <from>
                    <xdr:col>11</xdr:col>
                    <xdr:colOff>323850</xdr:colOff>
                    <xdr:row>12</xdr:row>
                    <xdr:rowOff>114300</xdr:rowOff>
                  </from>
                  <to>
                    <xdr:col>11</xdr:col>
                    <xdr:colOff>628650</xdr:colOff>
                    <xdr:row>13</xdr:row>
                    <xdr:rowOff>219075</xdr:rowOff>
                  </to>
                </anchor>
              </controlPr>
            </control>
          </mc:Choice>
        </mc:AlternateContent>
        <mc:AlternateContent xmlns:mc="http://schemas.openxmlformats.org/markup-compatibility/2006">
          <mc:Choice Requires="x14">
            <control shapeId="162897" r:id="rId84" name="Check Box 1">
              <controlPr defaultSize="0" autoFill="0" autoLine="0" autoPict="0">
                <anchor moveWithCells="1">
                  <from>
                    <xdr:col>5</xdr:col>
                    <xdr:colOff>95250</xdr:colOff>
                    <xdr:row>13</xdr:row>
                    <xdr:rowOff>0</xdr:rowOff>
                  </from>
                  <to>
                    <xdr:col>5</xdr:col>
                    <xdr:colOff>400050</xdr:colOff>
                    <xdr:row>14</xdr:row>
                    <xdr:rowOff>95250</xdr:rowOff>
                  </to>
                </anchor>
              </controlPr>
            </control>
          </mc:Choice>
        </mc:AlternateContent>
        <mc:AlternateContent xmlns:mc="http://schemas.openxmlformats.org/markup-compatibility/2006">
          <mc:Choice Requires="x14">
            <control shapeId="162898" r:id="rId85" name="Check Box 2">
              <controlPr defaultSize="0" autoFill="0" autoLine="0" autoPict="0">
                <anchor moveWithCells="1">
                  <from>
                    <xdr:col>10</xdr:col>
                    <xdr:colOff>209550</xdr:colOff>
                    <xdr:row>17</xdr:row>
                    <xdr:rowOff>28575</xdr:rowOff>
                  </from>
                  <to>
                    <xdr:col>10</xdr:col>
                    <xdr:colOff>514350</xdr:colOff>
                    <xdr:row>18</xdr:row>
                    <xdr:rowOff>142875</xdr:rowOff>
                  </to>
                </anchor>
              </controlPr>
            </control>
          </mc:Choice>
        </mc:AlternateContent>
        <mc:AlternateContent xmlns:mc="http://schemas.openxmlformats.org/markup-compatibility/2006">
          <mc:Choice Requires="x14">
            <control shapeId="162899" r:id="rId86" name="Check Box 1">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62900" r:id="rId87" name="Check Box 2">
              <controlPr defaultSize="0" autoFill="0" autoLine="0" autoPict="0">
                <anchor moveWithCells="1">
                  <from>
                    <xdr:col>10</xdr:col>
                    <xdr:colOff>390525</xdr:colOff>
                    <xdr:row>15</xdr:row>
                    <xdr:rowOff>38100</xdr:rowOff>
                  </from>
                  <to>
                    <xdr:col>10</xdr:col>
                    <xdr:colOff>695325</xdr:colOff>
                    <xdr:row>16</xdr:row>
                    <xdr:rowOff>152400</xdr:rowOff>
                  </to>
                </anchor>
              </controlPr>
            </control>
          </mc:Choice>
        </mc:AlternateContent>
        <mc:AlternateContent xmlns:mc="http://schemas.openxmlformats.org/markup-compatibility/2006">
          <mc:Choice Requires="x14">
            <control shapeId="162901" r:id="rId88" name="Check Box 85">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62902" r:id="rId89" name="Check Box 86">
              <controlPr defaultSize="0" autoFill="0" autoLine="0" autoPict="0">
                <anchor moveWithCells="1">
                  <from>
                    <xdr:col>10</xdr:col>
                    <xdr:colOff>657225</xdr:colOff>
                    <xdr:row>14</xdr:row>
                    <xdr:rowOff>171450</xdr:rowOff>
                  </from>
                  <to>
                    <xdr:col>11</xdr:col>
                    <xdr:colOff>142875</xdr:colOff>
                    <xdr:row>15</xdr:row>
                    <xdr:rowOff>104775</xdr:rowOff>
                  </to>
                </anchor>
              </controlPr>
            </control>
          </mc:Choice>
        </mc:AlternateContent>
        <mc:AlternateContent xmlns:mc="http://schemas.openxmlformats.org/markup-compatibility/2006">
          <mc:Choice Requires="x14">
            <control shapeId="162903" r:id="rId90" name="Check Box 1">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62904" r:id="rId91" name="Check Box 2">
              <controlPr defaultSize="0" autoFill="0" autoLine="0" autoPict="0">
                <anchor moveWithCells="1">
                  <from>
                    <xdr:col>10</xdr:col>
                    <xdr:colOff>180975</xdr:colOff>
                    <xdr:row>13</xdr:row>
                    <xdr:rowOff>57150</xdr:rowOff>
                  </from>
                  <to>
                    <xdr:col>10</xdr:col>
                    <xdr:colOff>485775</xdr:colOff>
                    <xdr:row>14</xdr:row>
                    <xdr:rowOff>104775</xdr:rowOff>
                  </to>
                </anchor>
              </controlPr>
            </control>
          </mc:Choice>
        </mc:AlternateContent>
        <mc:AlternateContent xmlns:mc="http://schemas.openxmlformats.org/markup-compatibility/2006">
          <mc:Choice Requires="x14">
            <control shapeId="162905" r:id="rId92" name="Check Box 89">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62906" r:id="rId93" name="Check Box 90">
              <controlPr defaultSize="0" autoFill="0" autoLine="0" autoPict="0">
                <anchor moveWithCells="1">
                  <from>
                    <xdr:col>10</xdr:col>
                    <xdr:colOff>219075</xdr:colOff>
                    <xdr:row>11</xdr:row>
                    <xdr:rowOff>85725</xdr:rowOff>
                  </from>
                  <to>
                    <xdr:col>10</xdr:col>
                    <xdr:colOff>523875</xdr:colOff>
                    <xdr:row>13</xdr:row>
                    <xdr:rowOff>28575</xdr:rowOff>
                  </to>
                </anchor>
              </controlPr>
            </control>
          </mc:Choice>
        </mc:AlternateContent>
        <mc:AlternateContent xmlns:mc="http://schemas.openxmlformats.org/markup-compatibility/2006">
          <mc:Choice Requires="x14">
            <control shapeId="162907" r:id="rId94" name="Check Box 1">
              <controlPr defaultSize="0" autoFill="0" autoLine="0" autoPict="0">
                <anchor moveWithCells="1">
                  <from>
                    <xdr:col>5</xdr:col>
                    <xdr:colOff>95250</xdr:colOff>
                    <xdr:row>2</xdr:row>
                    <xdr:rowOff>0</xdr:rowOff>
                  </from>
                  <to>
                    <xdr:col>5</xdr:col>
                    <xdr:colOff>400050</xdr:colOff>
                    <xdr:row>4</xdr:row>
                    <xdr:rowOff>47625</xdr:rowOff>
                  </to>
                </anchor>
              </controlPr>
            </control>
          </mc:Choice>
        </mc:AlternateContent>
        <mc:AlternateContent xmlns:mc="http://schemas.openxmlformats.org/markup-compatibility/2006">
          <mc:Choice Requires="x14">
            <control shapeId="162908" r:id="rId95" name="Check Box 2">
              <controlPr defaultSize="0" autoFill="0" autoLine="0" autoPict="0">
                <anchor moveWithCells="1">
                  <from>
                    <xdr:col>8</xdr:col>
                    <xdr:colOff>95250</xdr:colOff>
                    <xdr:row>2</xdr:row>
                    <xdr:rowOff>0</xdr:rowOff>
                  </from>
                  <to>
                    <xdr:col>8</xdr:col>
                    <xdr:colOff>400050</xdr:colOff>
                    <xdr:row>3</xdr:row>
                    <xdr:rowOff>114300</xdr:rowOff>
                  </to>
                </anchor>
              </controlPr>
            </control>
          </mc:Choice>
        </mc:AlternateContent>
        <mc:AlternateContent xmlns:mc="http://schemas.openxmlformats.org/markup-compatibility/2006">
          <mc:Choice Requires="x14">
            <control shapeId="162909" r:id="rId96" name="Check Box 1">
              <controlPr defaultSize="0" autoFill="0" autoLine="0" autoPict="0">
                <anchor moveWithCells="1">
                  <from>
                    <xdr:col>5</xdr:col>
                    <xdr:colOff>95250</xdr:colOff>
                    <xdr:row>2</xdr:row>
                    <xdr:rowOff>0</xdr:rowOff>
                  </from>
                  <to>
                    <xdr:col>5</xdr:col>
                    <xdr:colOff>400050</xdr:colOff>
                    <xdr:row>3</xdr:row>
                    <xdr:rowOff>142875</xdr:rowOff>
                  </to>
                </anchor>
              </controlPr>
            </control>
          </mc:Choice>
        </mc:AlternateContent>
        <mc:AlternateContent xmlns:mc="http://schemas.openxmlformats.org/markup-compatibility/2006">
          <mc:Choice Requires="x14">
            <control shapeId="162910" r:id="rId97" name="Check Box 2">
              <controlPr defaultSize="0" autoFill="0" autoLine="0" autoPict="0">
                <anchor moveWithCells="1">
                  <from>
                    <xdr:col>8</xdr:col>
                    <xdr:colOff>95250</xdr:colOff>
                    <xdr:row>2</xdr:row>
                    <xdr:rowOff>0</xdr:rowOff>
                  </from>
                  <to>
                    <xdr:col>8</xdr:col>
                    <xdr:colOff>400050</xdr:colOff>
                    <xdr:row>3</xdr:row>
                    <xdr:rowOff>114300</xdr:rowOff>
                  </to>
                </anchor>
              </controlPr>
            </control>
          </mc:Choice>
        </mc:AlternateContent>
        <mc:AlternateContent xmlns:mc="http://schemas.openxmlformats.org/markup-compatibility/2006">
          <mc:Choice Requires="x14">
            <control shapeId="162911" r:id="rId98" name="Check Box 95">
              <controlPr defaultSize="0" autoFill="0" autoLine="0" autoPict="0">
                <anchor moveWithCells="1">
                  <from>
                    <xdr:col>5</xdr:col>
                    <xdr:colOff>95250</xdr:colOff>
                    <xdr:row>2</xdr:row>
                    <xdr:rowOff>0</xdr:rowOff>
                  </from>
                  <to>
                    <xdr:col>5</xdr:col>
                    <xdr:colOff>400050</xdr:colOff>
                    <xdr:row>3</xdr:row>
                    <xdr:rowOff>142875</xdr:rowOff>
                  </to>
                </anchor>
              </controlPr>
            </control>
          </mc:Choice>
        </mc:AlternateContent>
        <mc:AlternateContent xmlns:mc="http://schemas.openxmlformats.org/markup-compatibility/2006">
          <mc:Choice Requires="x14">
            <control shapeId="162912" r:id="rId99" name="Check Box 96">
              <controlPr defaultSize="0" autoFill="0" autoLine="0" autoPict="0">
                <anchor moveWithCells="1">
                  <from>
                    <xdr:col>8</xdr:col>
                    <xdr:colOff>95250</xdr:colOff>
                    <xdr:row>2</xdr:row>
                    <xdr:rowOff>0</xdr:rowOff>
                  </from>
                  <to>
                    <xdr:col>8</xdr:col>
                    <xdr:colOff>400050</xdr:colOff>
                    <xdr:row>3</xdr:row>
                    <xdr:rowOff>114300</xdr:rowOff>
                  </to>
                </anchor>
              </controlPr>
            </control>
          </mc:Choice>
        </mc:AlternateContent>
        <mc:AlternateContent xmlns:mc="http://schemas.openxmlformats.org/markup-compatibility/2006">
          <mc:Choice Requires="x14">
            <control shapeId="162913" r:id="rId100" name="Check Box 1">
              <controlPr defaultSize="0" autoFill="0" autoLine="0" autoPict="0">
                <anchor moveWithCells="1">
                  <from>
                    <xdr:col>5</xdr:col>
                    <xdr:colOff>95250</xdr:colOff>
                    <xdr:row>2</xdr:row>
                    <xdr:rowOff>0</xdr:rowOff>
                  </from>
                  <to>
                    <xdr:col>5</xdr:col>
                    <xdr:colOff>400050</xdr:colOff>
                    <xdr:row>3</xdr:row>
                    <xdr:rowOff>142875</xdr:rowOff>
                  </to>
                </anchor>
              </controlPr>
            </control>
          </mc:Choice>
        </mc:AlternateContent>
        <mc:AlternateContent xmlns:mc="http://schemas.openxmlformats.org/markup-compatibility/2006">
          <mc:Choice Requires="x14">
            <control shapeId="162914" r:id="rId101" name="Check Box 2">
              <controlPr defaultSize="0" autoFill="0" autoLine="0" autoPict="0">
                <anchor moveWithCells="1">
                  <from>
                    <xdr:col>8</xdr:col>
                    <xdr:colOff>95250</xdr:colOff>
                    <xdr:row>2</xdr:row>
                    <xdr:rowOff>0</xdr:rowOff>
                  </from>
                  <to>
                    <xdr:col>8</xdr:col>
                    <xdr:colOff>400050</xdr:colOff>
                    <xdr:row>3</xdr:row>
                    <xdr:rowOff>114300</xdr:rowOff>
                  </to>
                </anchor>
              </controlPr>
            </control>
          </mc:Choice>
        </mc:AlternateContent>
        <mc:AlternateContent xmlns:mc="http://schemas.openxmlformats.org/markup-compatibility/2006">
          <mc:Choice Requires="x14">
            <control shapeId="162915" r:id="rId102" name="Check Box 99">
              <controlPr defaultSize="0" autoFill="0" autoLine="0" autoPict="0">
                <anchor moveWithCells="1">
                  <from>
                    <xdr:col>5</xdr:col>
                    <xdr:colOff>95250</xdr:colOff>
                    <xdr:row>2</xdr:row>
                    <xdr:rowOff>0</xdr:rowOff>
                  </from>
                  <to>
                    <xdr:col>5</xdr:col>
                    <xdr:colOff>400050</xdr:colOff>
                    <xdr:row>3</xdr:row>
                    <xdr:rowOff>142875</xdr:rowOff>
                  </to>
                </anchor>
              </controlPr>
            </control>
          </mc:Choice>
        </mc:AlternateContent>
        <mc:AlternateContent xmlns:mc="http://schemas.openxmlformats.org/markup-compatibility/2006">
          <mc:Choice Requires="x14">
            <control shapeId="162916" r:id="rId103" name="Check Box 100">
              <controlPr defaultSize="0" autoFill="0" autoLine="0" autoPict="0">
                <anchor moveWithCells="1">
                  <from>
                    <xdr:col>8</xdr:col>
                    <xdr:colOff>95250</xdr:colOff>
                    <xdr:row>2</xdr:row>
                    <xdr:rowOff>0</xdr:rowOff>
                  </from>
                  <to>
                    <xdr:col>8</xdr:col>
                    <xdr:colOff>400050</xdr:colOff>
                    <xdr:row>3</xdr:row>
                    <xdr:rowOff>114300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N69"/>
  <sheetViews>
    <sheetView topLeftCell="A25" workbookViewId="0">
      <selection activeCell="G20" sqref="G20"/>
    </sheetView>
  </sheetViews>
  <sheetFormatPr baseColWidth="10" defaultRowHeight="12.75"/>
  <cols>
    <col min="1" max="1" width="20.33203125" style="16" customWidth="1"/>
    <col min="2" max="2" width="13.1640625" style="16" customWidth="1"/>
    <col min="3" max="3" width="12.6640625" style="16" customWidth="1"/>
    <col min="4" max="4" width="19.83203125" style="16" customWidth="1"/>
    <col min="5" max="5" width="12" style="75"/>
    <col min="6" max="6" width="17.33203125" style="16" customWidth="1"/>
    <col min="7" max="7" width="19.6640625" style="16" customWidth="1"/>
    <col min="8" max="8" width="16.83203125" style="16" customWidth="1"/>
    <col min="9" max="9" width="13.6640625" style="16" bestFit="1" customWidth="1"/>
    <col min="10" max="10" width="14.6640625" style="16" bestFit="1" customWidth="1"/>
    <col min="11" max="11" width="14.33203125" style="16" bestFit="1" customWidth="1"/>
    <col min="12" max="12" width="13" style="16" bestFit="1" customWidth="1"/>
    <col min="13" max="13" width="15.5" style="16" bestFit="1" customWidth="1"/>
    <col min="14" max="16384" width="12" style="16"/>
  </cols>
  <sheetData>
    <row r="1" spans="1:9">
      <c r="A1" s="254"/>
      <c r="B1" s="255"/>
      <c r="C1" s="255"/>
      <c r="D1" s="255"/>
      <c r="E1" s="255"/>
      <c r="F1" s="251" t="s">
        <v>246</v>
      </c>
      <c r="G1" s="252">
        <f>'630.3'!G1</f>
        <v>4</v>
      </c>
      <c r="H1" s="252">
        <f>'630.3'!H1</f>
        <v>9</v>
      </c>
      <c r="I1" s="252">
        <f>'630.3'!I1</f>
        <v>2019</v>
      </c>
    </row>
    <row r="2" spans="1:9">
      <c r="A2" s="256"/>
      <c r="B2" s="20"/>
      <c r="C2" s="20"/>
      <c r="D2" s="20"/>
      <c r="E2" s="20"/>
      <c r="F2" s="215"/>
      <c r="G2" s="312" t="s">
        <v>220</v>
      </c>
      <c r="H2" s="312" t="s">
        <v>221</v>
      </c>
      <c r="I2" s="313" t="s">
        <v>222</v>
      </c>
    </row>
    <row r="3" spans="1:9">
      <c r="A3" s="221" t="s">
        <v>226</v>
      </c>
      <c r="B3" s="636" t="s">
        <v>227</v>
      </c>
      <c r="C3" s="636"/>
      <c r="D3" s="636"/>
      <c r="E3" s="636"/>
      <c r="F3" s="70"/>
      <c r="G3" s="222" t="s">
        <v>228</v>
      </c>
      <c r="H3" s="636" t="s">
        <v>257</v>
      </c>
      <c r="I3" s="637"/>
    </row>
    <row r="4" spans="1:9" ht="13.5" thickBot="1">
      <c r="A4" s="224"/>
      <c r="B4" s="225"/>
      <c r="C4" s="225"/>
      <c r="D4" s="225"/>
      <c r="E4" s="225"/>
      <c r="F4" s="225"/>
      <c r="G4" s="225"/>
      <c r="H4" s="225"/>
      <c r="I4" s="261"/>
    </row>
    <row r="5" spans="1:9">
      <c r="A5" s="262"/>
      <c r="B5" s="263"/>
      <c r="C5" s="264"/>
      <c r="D5" s="264"/>
      <c r="E5" s="264"/>
      <c r="F5" s="264"/>
      <c r="G5" s="264"/>
      <c r="H5" s="264"/>
      <c r="I5" s="265"/>
    </row>
    <row r="6" spans="1:9">
      <c r="A6" s="262"/>
      <c r="B6" s="263"/>
      <c r="C6" s="264"/>
      <c r="D6" s="264"/>
      <c r="E6" s="264"/>
      <c r="F6" s="264"/>
      <c r="G6" s="264"/>
      <c r="H6" s="264"/>
      <c r="I6" s="265"/>
    </row>
    <row r="7" spans="1:9">
      <c r="A7" s="226" t="s">
        <v>209</v>
      </c>
      <c r="B7" s="227"/>
      <c r="C7" s="349"/>
      <c r="D7" s="229" t="s">
        <v>210</v>
      </c>
      <c r="E7" s="228"/>
      <c r="F7" s="218"/>
      <c r="G7" s="218"/>
      <c r="H7" s="230"/>
      <c r="I7" s="266"/>
    </row>
    <row r="8" spans="1:9" ht="12.75" customHeight="1">
      <c r="A8" s="638" t="s">
        <v>211</v>
      </c>
      <c r="B8" s="639"/>
      <c r="C8" s="640" t="s">
        <v>258</v>
      </c>
      <c r="D8" s="640"/>
      <c r="E8" s="640"/>
      <c r="F8" s="640"/>
      <c r="G8" s="640"/>
      <c r="H8" s="640"/>
      <c r="I8" s="641"/>
    </row>
    <row r="9" spans="1:9">
      <c r="A9" s="638"/>
      <c r="B9" s="639"/>
      <c r="C9" s="642"/>
      <c r="D9" s="642"/>
      <c r="E9" s="642"/>
      <c r="F9" s="642"/>
      <c r="G9" s="642"/>
      <c r="H9" s="642"/>
      <c r="I9" s="643"/>
    </row>
    <row r="10" spans="1:9">
      <c r="A10" s="231"/>
      <c r="B10" s="232"/>
      <c r="C10" s="233"/>
      <c r="D10" s="233"/>
      <c r="E10" s="233"/>
      <c r="F10" s="233"/>
      <c r="G10" s="233"/>
      <c r="H10" s="233"/>
      <c r="I10" s="267"/>
    </row>
    <row r="11" spans="1:9">
      <c r="A11" s="231" t="s">
        <v>212</v>
      </c>
      <c r="B11" s="232"/>
      <c r="C11" s="644" t="s">
        <v>259</v>
      </c>
      <c r="D11" s="644"/>
      <c r="E11" s="644"/>
      <c r="F11" s="223"/>
      <c r="G11" s="222" t="s">
        <v>214</v>
      </c>
      <c r="H11" s="645" t="s">
        <v>260</v>
      </c>
      <c r="I11" s="646"/>
    </row>
    <row r="12" spans="1:9">
      <c r="A12" s="231"/>
      <c r="B12" s="232"/>
      <c r="C12" s="234"/>
      <c r="D12" s="234"/>
      <c r="E12" s="234"/>
      <c r="F12" s="234"/>
      <c r="G12" s="234"/>
      <c r="H12" s="234"/>
      <c r="I12" s="268"/>
    </row>
    <row r="13" spans="1:9" ht="13.5" thickBot="1">
      <c r="A13" s="269"/>
      <c r="B13" s="70"/>
      <c r="C13" s="70"/>
      <c r="D13" s="70"/>
      <c r="E13" s="70"/>
      <c r="F13" s="70"/>
      <c r="G13" s="70"/>
      <c r="H13" s="70"/>
      <c r="I13" s="270"/>
    </row>
    <row r="14" spans="1:9" ht="18">
      <c r="A14" s="240" t="s">
        <v>0</v>
      </c>
      <c r="B14" s="659" t="s">
        <v>231</v>
      </c>
      <c r="C14" s="659"/>
      <c r="D14" s="659"/>
      <c r="E14" s="659"/>
      <c r="F14" s="659"/>
      <c r="G14" s="250" t="s">
        <v>232</v>
      </c>
      <c r="H14" s="348" t="s">
        <v>1</v>
      </c>
      <c r="I14" s="241" t="s">
        <v>2</v>
      </c>
    </row>
    <row r="15" spans="1:9" ht="27.75" customHeight="1" thickBot="1">
      <c r="A15" s="466" t="str">
        <f>+'PRESUPUESTO OBRA'!D25</f>
        <v>900.4P</v>
      </c>
      <c r="B15" s="693" t="str">
        <f>+'PRESUPUESTO OBRA'!G25</f>
        <v>Transporte de material de afirmado</v>
      </c>
      <c r="C15" s="694"/>
      <c r="D15" s="694"/>
      <c r="E15" s="694"/>
      <c r="F15" s="695"/>
      <c r="G15" s="239">
        <v>7</v>
      </c>
      <c r="H15" s="239" t="str">
        <f>+'PRESUPUESTO OBRA'!H25</f>
        <v>m3-km</v>
      </c>
      <c r="I15" s="464">
        <f>+'PRESUPUESTO OBRA'!I25</f>
        <v>22750</v>
      </c>
    </row>
    <row r="16" spans="1:9">
      <c r="A16" s="319"/>
      <c r="I16" s="316"/>
    </row>
    <row r="17" spans="1:13" s="70" customFormat="1" ht="13.5" thickBot="1">
      <c r="A17" s="256" t="s">
        <v>4</v>
      </c>
      <c r="B17" s="20"/>
      <c r="C17" s="20"/>
      <c r="D17" s="14"/>
      <c r="E17" s="17"/>
      <c r="F17" s="14"/>
      <c r="G17" s="14"/>
      <c r="H17" s="14"/>
      <c r="I17" s="317"/>
    </row>
    <row r="18" spans="1:13" s="70" customFormat="1">
      <c r="A18" s="653" t="s">
        <v>231</v>
      </c>
      <c r="B18" s="654"/>
      <c r="C18" s="654"/>
      <c r="D18" s="655"/>
      <c r="E18" s="347" t="s">
        <v>1</v>
      </c>
      <c r="F18" s="242" t="s">
        <v>21</v>
      </c>
      <c r="G18" s="347" t="s">
        <v>233</v>
      </c>
      <c r="H18" s="346" t="s">
        <v>234</v>
      </c>
      <c r="I18" s="21"/>
    </row>
    <row r="19" spans="1:13" s="70" customFormat="1">
      <c r="A19" s="656" t="s">
        <v>292</v>
      </c>
      <c r="B19" s="657"/>
      <c r="C19" s="657"/>
      <c r="D19" s="658"/>
      <c r="E19" s="274" t="s">
        <v>356</v>
      </c>
      <c r="F19" s="275">
        <f>+IFERROR(VLOOKUP(A19,EQUIPOS!$A$3:$C$74,3,FALSE),"")</f>
        <v>75000</v>
      </c>
      <c r="G19" s="274">
        <v>60</v>
      </c>
      <c r="H19" s="277">
        <f>+IFERROR(F19/G19,"")</f>
        <v>1250</v>
      </c>
      <c r="I19" s="22"/>
    </row>
    <row r="20" spans="1:13" s="70" customFormat="1">
      <c r="A20" s="656"/>
      <c r="B20" s="657"/>
      <c r="C20" s="657"/>
      <c r="D20" s="658"/>
      <c r="E20" s="274"/>
      <c r="F20" s="275"/>
      <c r="G20" s="320"/>
      <c r="H20" s="277"/>
      <c r="I20" s="22"/>
      <c r="M20" s="208"/>
    </row>
    <row r="21" spans="1:13" s="70" customFormat="1">
      <c r="A21" s="656"/>
      <c r="B21" s="657"/>
      <c r="C21" s="657"/>
      <c r="D21" s="658"/>
      <c r="E21" s="274"/>
      <c r="F21" s="275"/>
      <c r="G21" s="320"/>
      <c r="H21" s="277"/>
      <c r="I21" s="22"/>
      <c r="M21" s="208"/>
    </row>
    <row r="22" spans="1:13" s="70" customFormat="1">
      <c r="A22" s="663"/>
      <c r="B22" s="664"/>
      <c r="C22" s="664"/>
      <c r="D22" s="665"/>
      <c r="E22" s="274"/>
      <c r="F22" s="275"/>
      <c r="G22" s="321"/>
      <c r="H22" s="277"/>
      <c r="I22" s="22"/>
      <c r="M22" s="350"/>
    </row>
    <row r="23" spans="1:13" s="70" customFormat="1">
      <c r="A23" s="656"/>
      <c r="B23" s="657"/>
      <c r="C23" s="657"/>
      <c r="D23" s="658"/>
      <c r="E23" s="274" t="str">
        <f>+IFERROR(VLOOKUP(A23,EQUIPOS!$A$3:$C$74,2,FALSE),"")</f>
        <v/>
      </c>
      <c r="F23" s="275" t="str">
        <f>+IFERROR(VLOOKUP(A23,EQUIPOS!$A$3:$C$74,3,FALSE),"")</f>
        <v/>
      </c>
      <c r="G23" s="274"/>
      <c r="H23" s="277" t="str">
        <f>+IFERROR(F23/G23,"")</f>
        <v/>
      </c>
      <c r="I23" s="22"/>
    </row>
    <row r="24" spans="1:13" s="70" customFormat="1">
      <c r="A24" s="656"/>
      <c r="B24" s="657"/>
      <c r="C24" s="657"/>
      <c r="D24" s="658"/>
      <c r="E24" s="274" t="str">
        <f>+IFERROR(VLOOKUP(A24,EQUIPOS!$A$3:$C$74,2,FALSE),"")</f>
        <v/>
      </c>
      <c r="F24" s="275" t="str">
        <f>+IFERROR(VLOOKUP(A24,EQUIPOS!$A$3:$C$74,3,FALSE),"")</f>
        <v/>
      </c>
      <c r="G24" s="274"/>
      <c r="H24" s="277" t="str">
        <f>+IFERROR(F24/G24,"")</f>
        <v/>
      </c>
      <c r="I24" s="22"/>
    </row>
    <row r="25" spans="1:13" s="70" customFormat="1">
      <c r="A25" s="647"/>
      <c r="B25" s="648"/>
      <c r="C25" s="648"/>
      <c r="D25" s="649"/>
      <c r="E25" s="274" t="str">
        <f>+IFERROR(VLOOKUP(A25,EQUIPOS!$A$3:$C$74,2,FALSE),"")</f>
        <v/>
      </c>
      <c r="F25" s="275" t="str">
        <f>+IFERROR(VLOOKUP(A25,EQUIPOS!$A$3:$C$74,3,FALSE),"")</f>
        <v/>
      </c>
      <c r="G25" s="274"/>
      <c r="H25" s="277" t="str">
        <f>+IFERROR(F25/G25,"")</f>
        <v/>
      </c>
      <c r="I25" s="22"/>
      <c r="M25" s="350"/>
    </row>
    <row r="26" spans="1:13" s="70" customFormat="1">
      <c r="A26" s="647"/>
      <c r="B26" s="648"/>
      <c r="C26" s="648"/>
      <c r="D26" s="649"/>
      <c r="E26" s="274" t="str">
        <f>+IFERROR(VLOOKUP(A26,EQUIPOS!$A$3:$C$74,2,FALSE),"")</f>
        <v/>
      </c>
      <c r="F26" s="275" t="str">
        <f>+IFERROR(VLOOKUP(A26,EQUIPOS!$A$3:$C$74,3,FALSE),"")</f>
        <v/>
      </c>
      <c r="G26" s="274"/>
      <c r="H26" s="277" t="str">
        <f>+IFERROR(F26/G26,"")</f>
        <v/>
      </c>
      <c r="I26" s="22"/>
      <c r="M26" s="209"/>
    </row>
    <row r="27" spans="1:13" s="70" customFormat="1" ht="13.5" thickBot="1">
      <c r="A27" s="650"/>
      <c r="B27" s="651"/>
      <c r="C27" s="651"/>
      <c r="D27" s="652"/>
      <c r="E27" s="71"/>
      <c r="F27" s="72"/>
      <c r="G27" s="289"/>
      <c r="H27" s="74"/>
      <c r="I27" s="23"/>
    </row>
    <row r="28" spans="1:13" s="70" customFormat="1" ht="13.5" thickBot="1">
      <c r="A28" s="278"/>
      <c r="B28" s="14"/>
      <c r="C28" s="14"/>
      <c r="D28" s="14"/>
      <c r="E28" s="17"/>
      <c r="F28" s="14"/>
      <c r="G28" s="14"/>
      <c r="H28" s="18" t="s">
        <v>5</v>
      </c>
      <c r="I28" s="24">
        <f>ROUND((SUM(H19:H27)),2)</f>
        <v>1250</v>
      </c>
    </row>
    <row r="29" spans="1:13" s="70" customFormat="1" ht="13.5" thickBot="1">
      <c r="A29" s="256" t="s">
        <v>6</v>
      </c>
      <c r="B29" s="20"/>
      <c r="C29" s="20"/>
      <c r="D29" s="14"/>
      <c r="E29" s="17"/>
      <c r="F29" s="14"/>
      <c r="G29" s="14"/>
      <c r="H29" s="14"/>
      <c r="I29" s="273"/>
    </row>
    <row r="30" spans="1:13" s="70" customFormat="1">
      <c r="A30" s="653" t="s">
        <v>231</v>
      </c>
      <c r="B30" s="654"/>
      <c r="C30" s="654"/>
      <c r="D30" s="655"/>
      <c r="E30" s="347" t="s">
        <v>1</v>
      </c>
      <c r="F30" s="347" t="s">
        <v>235</v>
      </c>
      <c r="G30" s="347" t="s">
        <v>2</v>
      </c>
      <c r="H30" s="346" t="s">
        <v>234</v>
      </c>
      <c r="I30" s="21"/>
    </row>
    <row r="31" spans="1:13" s="70" customFormat="1">
      <c r="A31" s="656"/>
      <c r="B31" s="657"/>
      <c r="C31" s="657"/>
      <c r="D31" s="658"/>
      <c r="E31" s="279" t="str">
        <f>+IFERROR(VLOOKUP(A31,MATERIALES!$A$3:$C$59,2,FALSE),"")</f>
        <v/>
      </c>
      <c r="F31" s="279" t="str">
        <f>+IFERROR(VLOOKUP(A31,MATERIALES!$A$3:$C$59,3,FALSE),"")</f>
        <v/>
      </c>
      <c r="G31" s="280"/>
      <c r="H31" s="277" t="str">
        <f>+IF(A31="","",F31*G31)</f>
        <v/>
      </c>
      <c r="I31" s="22"/>
    </row>
    <row r="32" spans="1:13" s="70" customFormat="1">
      <c r="A32" s="663"/>
      <c r="B32" s="664"/>
      <c r="C32" s="664"/>
      <c r="D32" s="665"/>
      <c r="E32" s="279" t="str">
        <f>+IFERROR(VLOOKUP(A32,MATERIALES!$A$3:$C$59,2,FALSE),"")</f>
        <v/>
      </c>
      <c r="F32" s="279" t="str">
        <f>+IFERROR(VLOOKUP(A32,MATERIALES!$A$3:$C$59,3,FALSE),"")</f>
        <v/>
      </c>
      <c r="G32" s="280"/>
      <c r="H32" s="277" t="str">
        <f t="shared" ref="H32:H39" si="0">+IF(A32="","",F32*G32)</f>
        <v/>
      </c>
      <c r="I32" s="22"/>
    </row>
    <row r="33" spans="1:9" s="70" customFormat="1">
      <c r="A33" s="656"/>
      <c r="B33" s="657"/>
      <c r="C33" s="657"/>
      <c r="D33" s="658"/>
      <c r="E33" s="279" t="str">
        <f>+IFERROR(VLOOKUP(A33,MATERIALES!$A$3:$C$59,2,FALSE),"")</f>
        <v/>
      </c>
      <c r="F33" s="279" t="str">
        <f>+IFERROR(VLOOKUP(A33,MATERIALES!$A$3:$C$59,3,FALSE),"")</f>
        <v/>
      </c>
      <c r="G33" s="322"/>
      <c r="H33" s="277" t="str">
        <f t="shared" si="0"/>
        <v/>
      </c>
      <c r="I33" s="22"/>
    </row>
    <row r="34" spans="1:9" s="70" customFormat="1">
      <c r="A34" s="656"/>
      <c r="B34" s="657"/>
      <c r="C34" s="657"/>
      <c r="D34" s="658"/>
      <c r="E34" s="279" t="str">
        <f>+IFERROR(VLOOKUP(A34,MATERIALES!$A$3:$C$59,2,FALSE),"")</f>
        <v/>
      </c>
      <c r="F34" s="279" t="str">
        <f>+IFERROR(VLOOKUP(A34,MATERIALES!$A$3:$C$59,3,FALSE),"")</f>
        <v/>
      </c>
      <c r="G34" s="280"/>
      <c r="H34" s="277" t="str">
        <f t="shared" si="0"/>
        <v/>
      </c>
      <c r="I34" s="22"/>
    </row>
    <row r="35" spans="1:9" s="70" customFormat="1">
      <c r="A35" s="656"/>
      <c r="B35" s="657"/>
      <c r="C35" s="657"/>
      <c r="D35" s="658"/>
      <c r="E35" s="279" t="str">
        <f>+IFERROR(VLOOKUP(A35,MATERIALES!$A$3:$C$59,2,FALSE),"")</f>
        <v/>
      </c>
      <c r="F35" s="279" t="str">
        <f>+IFERROR(VLOOKUP(A35,MATERIALES!$A$3:$C$59,3,FALSE),"")</f>
        <v/>
      </c>
      <c r="G35" s="280"/>
      <c r="H35" s="277" t="str">
        <f t="shared" si="0"/>
        <v/>
      </c>
      <c r="I35" s="22"/>
    </row>
    <row r="36" spans="1:9" s="70" customFormat="1">
      <c r="A36" s="656"/>
      <c r="B36" s="657"/>
      <c r="C36" s="657"/>
      <c r="D36" s="658"/>
      <c r="E36" s="279" t="str">
        <f>+IFERROR(VLOOKUP(A36,MATERIALES!$A$3:$C$59,2,FALSE),"")</f>
        <v/>
      </c>
      <c r="F36" s="279" t="str">
        <f>+IFERROR(VLOOKUP(A36,MATERIALES!$A$3:$C$59,3,FALSE),"")</f>
        <v/>
      </c>
      <c r="G36" s="280"/>
      <c r="H36" s="277" t="str">
        <f t="shared" si="0"/>
        <v/>
      </c>
      <c r="I36" s="22"/>
    </row>
    <row r="37" spans="1:9" s="70" customFormat="1">
      <c r="A37" s="656"/>
      <c r="B37" s="657"/>
      <c r="C37" s="657"/>
      <c r="D37" s="658"/>
      <c r="E37" s="279" t="str">
        <f>+IFERROR(VLOOKUP(A37,MATERIALES!$A$3:$C$59,2,FALSE),"")</f>
        <v/>
      </c>
      <c r="F37" s="279" t="str">
        <f>+IFERROR(VLOOKUP(A37,MATERIALES!$A$3:$C$59,3,FALSE),"")</f>
        <v/>
      </c>
      <c r="G37" s="280"/>
      <c r="H37" s="277" t="str">
        <f t="shared" si="0"/>
        <v/>
      </c>
      <c r="I37" s="22"/>
    </row>
    <row r="38" spans="1:9" s="70" customFormat="1">
      <c r="A38" s="656"/>
      <c r="B38" s="657"/>
      <c r="C38" s="657"/>
      <c r="D38" s="658"/>
      <c r="E38" s="279" t="str">
        <f>+IFERROR(VLOOKUP(A38,MATERIALES!$A$3:$C$59,2,FALSE),"")</f>
        <v/>
      </c>
      <c r="F38" s="279" t="str">
        <f>+IFERROR(VLOOKUP(A38,MATERIALES!$A$3:$C$59,3,FALSE),"")</f>
        <v/>
      </c>
      <c r="G38" s="280"/>
      <c r="H38" s="277" t="str">
        <f t="shared" si="0"/>
        <v/>
      </c>
      <c r="I38" s="22"/>
    </row>
    <row r="39" spans="1:9" s="70" customFormat="1">
      <c r="A39" s="656"/>
      <c r="B39" s="657"/>
      <c r="C39" s="657"/>
      <c r="D39" s="658"/>
      <c r="E39" s="279" t="str">
        <f>+IFERROR(VLOOKUP(A39,MATERIALES!$A$3:$C$59,2,FALSE),"")</f>
        <v/>
      </c>
      <c r="F39" s="279" t="str">
        <f>+IFERROR(VLOOKUP(A39,MATERIALES!$A$3:$C$59,3,FALSE),"")</f>
        <v/>
      </c>
      <c r="G39" s="281"/>
      <c r="H39" s="277" t="str">
        <f t="shared" si="0"/>
        <v/>
      </c>
      <c r="I39" s="22"/>
    </row>
    <row r="40" spans="1:9" s="70" customFormat="1" ht="13.5" thickBot="1">
      <c r="A40" s="669"/>
      <c r="B40" s="670"/>
      <c r="C40" s="670"/>
      <c r="D40" s="671"/>
      <c r="E40" s="71"/>
      <c r="F40" s="72"/>
      <c r="G40" s="73"/>
      <c r="H40" s="74"/>
      <c r="I40" s="23"/>
    </row>
    <row r="41" spans="1:9" s="70" customFormat="1" ht="13.5" thickBot="1">
      <c r="A41" s="278"/>
      <c r="B41" s="14"/>
      <c r="C41" s="14"/>
      <c r="D41" s="14"/>
      <c r="E41" s="17"/>
      <c r="F41" s="14"/>
      <c r="G41" s="14"/>
      <c r="H41" s="18" t="s">
        <v>5</v>
      </c>
      <c r="I41" s="24">
        <f>SUM(H31:H40)</f>
        <v>0</v>
      </c>
    </row>
    <row r="42" spans="1:9" s="70" customFormat="1" ht="13.5" thickBot="1">
      <c r="A42" s="282" t="s">
        <v>7</v>
      </c>
      <c r="B42" s="283"/>
      <c r="C42" s="283"/>
      <c r="D42" s="284"/>
      <c r="E42" s="17"/>
      <c r="F42" s="14"/>
      <c r="G42" s="14"/>
      <c r="H42" s="14"/>
      <c r="I42" s="273" t="s">
        <v>34</v>
      </c>
    </row>
    <row r="43" spans="1:9" s="70" customFormat="1" ht="24.75">
      <c r="A43" s="653" t="s">
        <v>236</v>
      </c>
      <c r="B43" s="654"/>
      <c r="C43" s="655"/>
      <c r="D43" s="330" t="s">
        <v>237</v>
      </c>
      <c r="E43" s="347" t="s">
        <v>238</v>
      </c>
      <c r="F43" s="347" t="s">
        <v>8</v>
      </c>
      <c r="G43" s="244" t="s">
        <v>239</v>
      </c>
      <c r="H43" s="245" t="s">
        <v>234</v>
      </c>
      <c r="I43" s="21"/>
    </row>
    <row r="44" spans="1:9" s="70" customFormat="1">
      <c r="A44" s="666"/>
      <c r="B44" s="667"/>
      <c r="C44" s="668"/>
      <c r="D44" s="285"/>
      <c r="E44" s="286"/>
      <c r="F44" s="286"/>
      <c r="G44" s="274"/>
      <c r="H44" s="277" t="str">
        <f>+IF(D44="","",F44*G44)</f>
        <v/>
      </c>
      <c r="I44" s="22"/>
    </row>
    <row r="45" spans="1:9" s="70" customFormat="1">
      <c r="A45" s="656"/>
      <c r="B45" s="657"/>
      <c r="C45" s="658"/>
      <c r="D45" s="285"/>
      <c r="E45" s="286"/>
      <c r="F45" s="286"/>
      <c r="G45" s="274"/>
      <c r="H45" s="275"/>
      <c r="I45" s="22"/>
    </row>
    <row r="46" spans="1:9" s="70" customFormat="1" ht="13.5" thickBot="1">
      <c r="A46" s="669"/>
      <c r="B46" s="670"/>
      <c r="C46" s="671"/>
      <c r="D46" s="71"/>
      <c r="E46" s="71"/>
      <c r="F46" s="288"/>
      <c r="G46" s="289"/>
      <c r="H46" s="73"/>
      <c r="I46" s="23"/>
    </row>
    <row r="47" spans="1:9" s="70" customFormat="1" ht="13.5" thickBot="1">
      <c r="A47" s="278"/>
      <c r="B47" s="14"/>
      <c r="C47" s="14"/>
      <c r="D47" s="14"/>
      <c r="E47" s="17"/>
      <c r="F47" s="14"/>
      <c r="G47" s="14"/>
      <c r="H47" s="18" t="s">
        <v>5</v>
      </c>
      <c r="I47" s="24">
        <f>SUM(H44:H46)</f>
        <v>0</v>
      </c>
    </row>
    <row r="48" spans="1:9" s="70" customFormat="1" ht="13.5" thickBot="1">
      <c r="A48" s="256" t="s">
        <v>9</v>
      </c>
      <c r="B48" s="20"/>
      <c r="C48" s="20"/>
      <c r="D48" s="14"/>
      <c r="E48" s="17"/>
      <c r="F48" s="14"/>
      <c r="G48" s="14"/>
      <c r="H48" s="14"/>
      <c r="I48" s="273"/>
    </row>
    <row r="49" spans="1:14" s="70" customFormat="1">
      <c r="A49" s="653" t="s">
        <v>240</v>
      </c>
      <c r="B49" s="655"/>
      <c r="C49" s="246" t="s">
        <v>2</v>
      </c>
      <c r="D49" s="243" t="s">
        <v>241</v>
      </c>
      <c r="E49" s="347" t="s">
        <v>242</v>
      </c>
      <c r="F49" s="242" t="s">
        <v>243</v>
      </c>
      <c r="G49" s="243" t="s">
        <v>233</v>
      </c>
      <c r="H49" s="245" t="s">
        <v>234</v>
      </c>
      <c r="I49" s="21"/>
    </row>
    <row r="50" spans="1:14" s="70" customFormat="1">
      <c r="A50" s="656"/>
      <c r="B50" s="658"/>
      <c r="C50" s="287"/>
      <c r="D50" s="290" t="str">
        <f>+IFERROR(VLOOKUP(A50,'MANO DE OBRA '!$A$3:$C$11,2,FALSE),"")</f>
        <v/>
      </c>
      <c r="E50" s="291" t="str">
        <f>+IFERROR(VLOOKUP(A50,'MANO DE OBRA '!$A$3:$C$11,3,FALSE),"")</f>
        <v/>
      </c>
      <c r="F50" s="275" t="str">
        <f t="shared" ref="F50:F55" si="1">IFERROR(D50*E50*C50,"")</f>
        <v/>
      </c>
      <c r="G50" s="275"/>
      <c r="H50" s="277" t="str">
        <f t="shared" ref="H50:H55" si="2">+IFERROR(F50/G50,"")</f>
        <v/>
      </c>
      <c r="I50" s="22"/>
    </row>
    <row r="51" spans="1:14" s="70" customFormat="1">
      <c r="A51" s="656"/>
      <c r="B51" s="658"/>
      <c r="C51" s="287"/>
      <c r="D51" s="290" t="str">
        <f>+IFERROR(VLOOKUP(A51,'MANO DE OBRA '!$A$3:$C$11,2,FALSE),"")</f>
        <v/>
      </c>
      <c r="E51" s="291" t="str">
        <f>+IFERROR(VLOOKUP(A51,'MANO DE OBRA '!$A$3:$C$11,3,FALSE),"")</f>
        <v/>
      </c>
      <c r="F51" s="275" t="str">
        <f t="shared" si="1"/>
        <v/>
      </c>
      <c r="G51" s="275"/>
      <c r="H51" s="277" t="str">
        <f t="shared" si="2"/>
        <v/>
      </c>
      <c r="I51" s="22"/>
    </row>
    <row r="52" spans="1:14" s="70" customFormat="1">
      <c r="A52" s="656"/>
      <c r="B52" s="658"/>
      <c r="C52" s="287"/>
      <c r="D52" s="290" t="str">
        <f>+IFERROR(VLOOKUP(A52,'MANO DE OBRA '!$A$3:$C$11,2,FALSE),"")</f>
        <v/>
      </c>
      <c r="E52" s="291" t="str">
        <f>+IFERROR(VLOOKUP(A52,'MANO DE OBRA '!$A$3:$C$11,3,FALSE),"")</f>
        <v/>
      </c>
      <c r="F52" s="275" t="str">
        <f t="shared" si="1"/>
        <v/>
      </c>
      <c r="G52" s="275"/>
      <c r="H52" s="277" t="str">
        <f t="shared" si="2"/>
        <v/>
      </c>
      <c r="I52" s="22"/>
    </row>
    <row r="53" spans="1:14" s="70" customFormat="1">
      <c r="A53" s="656"/>
      <c r="B53" s="658"/>
      <c r="C53" s="287"/>
      <c r="D53" s="290" t="str">
        <f>+IFERROR(VLOOKUP(A53,'MANO DE OBRA '!$A$3:$C$11,2,FALSE),"")</f>
        <v/>
      </c>
      <c r="E53" s="291" t="str">
        <f>+IFERROR(VLOOKUP(A53,'MANO DE OBRA '!$A$3:$C$11,3,FALSE),"")</f>
        <v/>
      </c>
      <c r="F53" s="275" t="str">
        <f t="shared" si="1"/>
        <v/>
      </c>
      <c r="G53" s="275"/>
      <c r="H53" s="277" t="str">
        <f t="shared" si="2"/>
        <v/>
      </c>
      <c r="I53" s="22"/>
    </row>
    <row r="54" spans="1:14" s="70" customFormat="1">
      <c r="A54" s="656"/>
      <c r="B54" s="658"/>
      <c r="C54" s="287"/>
      <c r="D54" s="290" t="str">
        <f>+IFERROR(VLOOKUP(A54,'MANO DE OBRA '!$A$3:$C$11,2,FALSE),"")</f>
        <v/>
      </c>
      <c r="E54" s="291" t="str">
        <f>+IFERROR(VLOOKUP(A54,'MANO DE OBRA '!$A$3:$C$11,3,FALSE),"")</f>
        <v/>
      </c>
      <c r="F54" s="275" t="str">
        <f t="shared" si="1"/>
        <v/>
      </c>
      <c r="G54" s="275"/>
      <c r="H54" s="277" t="str">
        <f t="shared" si="2"/>
        <v/>
      </c>
      <c r="I54" s="22"/>
    </row>
    <row r="55" spans="1:14" s="70" customFormat="1" ht="13.5" thickBot="1">
      <c r="A55" s="669"/>
      <c r="B55" s="671"/>
      <c r="C55" s="292"/>
      <c r="D55" s="293" t="str">
        <f>+IFERROR(VLOOKUP(A55,'MANO DE OBRA '!$A$3:$C$11,2,FALSE),"")</f>
        <v/>
      </c>
      <c r="E55" s="294" t="str">
        <f>+IFERROR(VLOOKUP(A55,'MANO DE OBRA '!$A$3:$C$11,3,FALSE),"")</f>
        <v/>
      </c>
      <c r="F55" s="73" t="str">
        <f t="shared" si="1"/>
        <v/>
      </c>
      <c r="G55" s="15"/>
      <c r="H55" s="74" t="str">
        <f t="shared" si="2"/>
        <v/>
      </c>
      <c r="I55" s="23"/>
    </row>
    <row r="56" spans="1:14" s="70" customFormat="1" ht="13.5" thickBot="1">
      <c r="A56" s="278"/>
      <c r="B56" s="14"/>
      <c r="C56" s="14"/>
      <c r="D56" s="14"/>
      <c r="E56" s="17"/>
      <c r="F56" s="14"/>
      <c r="G56" s="14"/>
      <c r="H56" s="18" t="s">
        <v>5</v>
      </c>
      <c r="I56" s="24">
        <f>SUM(H50:H55)</f>
        <v>0</v>
      </c>
    </row>
    <row r="57" spans="1:14" s="70" customFormat="1" ht="13.5" thickBot="1">
      <c r="A57" s="278"/>
      <c r="B57" s="14"/>
      <c r="C57" s="14"/>
      <c r="D57" s="14"/>
      <c r="E57" s="17"/>
      <c r="F57" s="14"/>
      <c r="G57" s="14"/>
      <c r="H57" s="17"/>
      <c r="I57" s="273"/>
    </row>
    <row r="58" spans="1:14" s="70" customFormat="1" ht="13.5" thickBot="1">
      <c r="A58" s="278"/>
      <c r="B58" s="14"/>
      <c r="C58" s="14"/>
      <c r="D58" s="14"/>
      <c r="E58" s="17"/>
      <c r="F58" s="18" t="s">
        <v>10</v>
      </c>
      <c r="G58" s="17"/>
      <c r="H58" s="17"/>
      <c r="I58" s="25">
        <f>ROUND((I28+I41+I47+I56),2)</f>
        <v>1250</v>
      </c>
      <c r="L58" s="350"/>
      <c r="N58" s="210"/>
    </row>
    <row r="59" spans="1:14" s="70" customFormat="1" ht="13.5" thickBot="1">
      <c r="A59" s="256" t="s">
        <v>11</v>
      </c>
      <c r="B59" s="20"/>
      <c r="C59" s="20"/>
      <c r="D59" s="14"/>
      <c r="E59" s="17"/>
      <c r="F59" s="14"/>
      <c r="G59" s="14"/>
      <c r="H59" s="14"/>
      <c r="I59" s="273"/>
      <c r="M59" s="210"/>
    </row>
    <row r="60" spans="1:14" s="70" customFormat="1">
      <c r="A60" s="653" t="s">
        <v>231</v>
      </c>
      <c r="B60" s="654"/>
      <c r="C60" s="654"/>
      <c r="D60" s="654"/>
      <c r="E60" s="654"/>
      <c r="F60" s="655"/>
      <c r="G60" s="247" t="s">
        <v>29</v>
      </c>
      <c r="H60" s="248" t="s">
        <v>244</v>
      </c>
      <c r="I60" s="21"/>
    </row>
    <row r="61" spans="1:14" s="70" customFormat="1">
      <c r="A61" s="656" t="s">
        <v>12</v>
      </c>
      <c r="B61" s="657"/>
      <c r="C61" s="657"/>
      <c r="D61" s="657"/>
      <c r="E61" s="657"/>
      <c r="F61" s="658"/>
      <c r="G61" s="295">
        <v>0.2</v>
      </c>
      <c r="H61" s="296">
        <f>++G61*I58</f>
        <v>250</v>
      </c>
      <c r="I61" s="46"/>
    </row>
    <row r="62" spans="1:14" s="70" customFormat="1">
      <c r="A62" s="656" t="s">
        <v>13</v>
      </c>
      <c r="B62" s="657"/>
      <c r="C62" s="657"/>
      <c r="D62" s="657"/>
      <c r="E62" s="657"/>
      <c r="F62" s="658"/>
      <c r="G62" s="295">
        <v>0.05</v>
      </c>
      <c r="H62" s="296">
        <f>+G62*I58</f>
        <v>62.5</v>
      </c>
      <c r="I62" s="46"/>
    </row>
    <row r="63" spans="1:14" s="70" customFormat="1" ht="13.5" thickBot="1">
      <c r="A63" s="669" t="s">
        <v>14</v>
      </c>
      <c r="B63" s="670"/>
      <c r="C63" s="670"/>
      <c r="D63" s="670"/>
      <c r="E63" s="670"/>
      <c r="F63" s="671"/>
      <c r="G63" s="297">
        <v>0.05</v>
      </c>
      <c r="H63" s="298">
        <f>+G63*I58</f>
        <v>62.5</v>
      </c>
      <c r="I63" s="23"/>
    </row>
    <row r="64" spans="1:14" s="70" customFormat="1" ht="13.5" thickBot="1">
      <c r="A64" s="278"/>
      <c r="B64" s="14"/>
      <c r="C64" s="14"/>
      <c r="D64" s="14"/>
      <c r="E64" s="17"/>
      <c r="F64" s="14"/>
      <c r="G64" s="14"/>
      <c r="H64" s="18" t="s">
        <v>5</v>
      </c>
      <c r="I64" s="24">
        <f>ROUND((SUM(H61:H63)),2)</f>
        <v>375</v>
      </c>
    </row>
    <row r="65" spans="1:13" s="70" customFormat="1" ht="13.5" thickBot="1">
      <c r="A65" s="278"/>
      <c r="B65" s="14"/>
      <c r="C65" s="14"/>
      <c r="D65" s="14"/>
      <c r="E65" s="17"/>
      <c r="F65" s="14"/>
      <c r="G65" s="14"/>
      <c r="H65" s="14"/>
      <c r="I65" s="273"/>
    </row>
    <row r="66" spans="1:13" s="70" customFormat="1" ht="12.75" customHeight="1" thickBot="1">
      <c r="A66" s="299"/>
      <c r="B66" s="50"/>
      <c r="C66" s="50"/>
      <c r="D66" s="14"/>
      <c r="E66" s="19" t="s">
        <v>15</v>
      </c>
      <c r="F66" s="17"/>
      <c r="G66" s="17"/>
      <c r="H66" s="17"/>
      <c r="I66" s="25">
        <f>ROUND((I58+I64),0)</f>
        <v>1625</v>
      </c>
      <c r="J66" s="465"/>
      <c r="K66" s="333"/>
      <c r="M66" s="336"/>
    </row>
    <row r="67" spans="1:13" s="70" customFormat="1">
      <c r="A67" s="302" t="s">
        <v>206</v>
      </c>
      <c r="B67" s="303"/>
      <c r="C67" s="303"/>
      <c r="D67" s="303"/>
      <c r="E67" s="304"/>
      <c r="F67" s="303"/>
      <c r="G67" s="303"/>
      <c r="H67" s="303"/>
      <c r="I67" s="305"/>
    </row>
    <row r="68" spans="1:13" s="70" customFormat="1" ht="13.5" thickBot="1">
      <c r="A68" s="306" t="s">
        <v>207</v>
      </c>
      <c r="B68" s="307"/>
      <c r="C68" s="307"/>
      <c r="D68" s="307"/>
      <c r="E68" s="308"/>
      <c r="F68" s="307"/>
      <c r="G68" s="307"/>
      <c r="H68" s="307"/>
      <c r="I68" s="309"/>
    </row>
    <row r="69" spans="1:13" s="70" customFormat="1">
      <c r="E69" s="196"/>
    </row>
  </sheetData>
  <mergeCells count="44">
    <mergeCell ref="A32:D32"/>
    <mergeCell ref="A22:D22"/>
    <mergeCell ref="A23:D23"/>
    <mergeCell ref="B14:F14"/>
    <mergeCell ref="B15:F15"/>
    <mergeCell ref="A18:D18"/>
    <mergeCell ref="A19:D19"/>
    <mergeCell ref="A20:D20"/>
    <mergeCell ref="A21:D21"/>
    <mergeCell ref="A24:D24"/>
    <mergeCell ref="A25:D25"/>
    <mergeCell ref="A26:D26"/>
    <mergeCell ref="A27:D27"/>
    <mergeCell ref="A30:D30"/>
    <mergeCell ref="A31:D31"/>
    <mergeCell ref="A33:D33"/>
    <mergeCell ref="A34:D34"/>
    <mergeCell ref="A35:D35"/>
    <mergeCell ref="A36:D36"/>
    <mergeCell ref="A37:D37"/>
    <mergeCell ref="A54:B54"/>
    <mergeCell ref="A53:B53"/>
    <mergeCell ref="A38:D38"/>
    <mergeCell ref="A39:D39"/>
    <mergeCell ref="A40:D40"/>
    <mergeCell ref="A43:C43"/>
    <mergeCell ref="A44:C44"/>
    <mergeCell ref="A45:C45"/>
    <mergeCell ref="A46:C46"/>
    <mergeCell ref="A49:B49"/>
    <mergeCell ref="A50:B50"/>
    <mergeCell ref="A52:B52"/>
    <mergeCell ref="A51:B51"/>
    <mergeCell ref="A55:B55"/>
    <mergeCell ref="A60:F60"/>
    <mergeCell ref="A61:F61"/>
    <mergeCell ref="A62:F62"/>
    <mergeCell ref="A63:F63"/>
    <mergeCell ref="B3:E3"/>
    <mergeCell ref="H3:I3"/>
    <mergeCell ref="A8:B9"/>
    <mergeCell ref="C8:I9"/>
    <mergeCell ref="C11:E11"/>
    <mergeCell ref="H11:I11"/>
  </mergeCells>
  <dataValidations count="3">
    <dataValidation type="list" showInputMessage="1" showErrorMessage="1" error="Debe seleccionar un material de la lista desplegable." sqref="A31:A39 B32:D39" xr:uid="{00000000-0002-0000-0B00-000000000000}">
      <formula1>NombreMateriales</formula1>
    </dataValidation>
    <dataValidation type="list" showInputMessage="1" showErrorMessage="1" error="Debe seleccionar un Trabajador de la lista desplegable" sqref="A50:A55" xr:uid="{00000000-0002-0000-0B00-000001000000}">
      <formula1>NombreManoDeObra</formula1>
    </dataValidation>
    <dataValidation type="list" showInputMessage="1" showErrorMessage="1" error="Debe seleccionar un Equipo de la lista desplegable." sqref="A19:A26" xr:uid="{00000000-0002-0000-0B00-000002000000}">
      <formula1>NombreEquipos</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55649" r:id="rId4" name="Check Box 1">
              <controlPr defaultSize="0" autoFill="0" autoLine="0" autoPict="0">
                <anchor moveWithCells="1">
                  <from>
                    <xdr:col>5</xdr:col>
                    <xdr:colOff>95250</xdr:colOff>
                    <xdr:row>13</xdr:row>
                    <xdr:rowOff>0</xdr:rowOff>
                  </from>
                  <to>
                    <xdr:col>5</xdr:col>
                    <xdr:colOff>400050</xdr:colOff>
                    <xdr:row>14</xdr:row>
                    <xdr:rowOff>95250</xdr:rowOff>
                  </to>
                </anchor>
              </controlPr>
            </control>
          </mc:Choice>
        </mc:AlternateContent>
        <mc:AlternateContent xmlns:mc="http://schemas.openxmlformats.org/markup-compatibility/2006">
          <mc:Choice Requires="x14">
            <control shapeId="155650" r:id="rId5" name="Check Box 2">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55651" r:id="rId6" name="Check Box 3">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55652" r:id="rId7" name="Check Box 4">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55653" r:id="rId8" name="Check Box 5">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55654" r:id="rId9" name="Check Box 6">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55655" r:id="rId10" name="Check Box 7">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55656" r:id="rId11" name="Check Box 8">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55657" r:id="rId12" name="Check Box 9">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55658" r:id="rId13" name="Check Box 10">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55659" r:id="rId14" name="Check Box 11">
              <controlPr defaultSize="0" autoFill="0" autoLine="0" autoPict="0">
                <anchor moveWithCells="1">
                  <from>
                    <xdr:col>5</xdr:col>
                    <xdr:colOff>95250</xdr:colOff>
                    <xdr:row>13</xdr:row>
                    <xdr:rowOff>0</xdr:rowOff>
                  </from>
                  <to>
                    <xdr:col>5</xdr:col>
                    <xdr:colOff>400050</xdr:colOff>
                    <xdr:row>14</xdr:row>
                    <xdr:rowOff>95250</xdr:rowOff>
                  </to>
                </anchor>
              </controlPr>
            </control>
          </mc:Choice>
        </mc:AlternateContent>
        <mc:AlternateContent xmlns:mc="http://schemas.openxmlformats.org/markup-compatibility/2006">
          <mc:Choice Requires="x14">
            <control shapeId="155660" r:id="rId15" name="Check Box 12">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55661" r:id="rId16" name="Check Box 13">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55662" r:id="rId17" name="Check Box 14">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55663" r:id="rId18" name="Check Box 15">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55664" r:id="rId19" name="Check Box 16">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55665" r:id="rId20" name="Check Box 17">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55666" r:id="rId21" name="Check Box 18">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55667" r:id="rId22" name="Check Box 19">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55668" r:id="rId23" name="Check Box 20">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55669" r:id="rId24" name="Check Box 21">
              <controlPr defaultSize="0" autoFill="0" autoLine="0" autoPict="0">
                <anchor moveWithCells="1">
                  <from>
                    <xdr:col>5</xdr:col>
                    <xdr:colOff>95250</xdr:colOff>
                    <xdr:row>13</xdr:row>
                    <xdr:rowOff>0</xdr:rowOff>
                  </from>
                  <to>
                    <xdr:col>5</xdr:col>
                    <xdr:colOff>400050</xdr:colOff>
                    <xdr:row>14</xdr:row>
                    <xdr:rowOff>95250</xdr:rowOff>
                  </to>
                </anchor>
              </controlPr>
            </control>
          </mc:Choice>
        </mc:AlternateContent>
        <mc:AlternateContent xmlns:mc="http://schemas.openxmlformats.org/markup-compatibility/2006">
          <mc:Choice Requires="x14">
            <control shapeId="155670" r:id="rId25" name="Check Box 22">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55671" r:id="rId26" name="Check Box 23">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55672" r:id="rId27" name="Check Box 24">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55673" r:id="rId28" name="Check Box 25">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55674" r:id="rId29" name="Check Box 26">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55675" r:id="rId30" name="Check Box 27">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55676" r:id="rId31" name="Check Box 28">
              <controlPr defaultSize="0" autoFill="0" autoLine="0" autoPict="0">
                <anchor moveWithCells="1">
                  <from>
                    <xdr:col>8</xdr:col>
                    <xdr:colOff>95250</xdr:colOff>
                    <xdr:row>13</xdr:row>
                    <xdr:rowOff>0</xdr:rowOff>
                  </from>
                  <to>
                    <xdr:col>8</xdr:col>
                    <xdr:colOff>400050</xdr:colOff>
                    <xdr:row>14</xdr:row>
                    <xdr:rowOff>47625</xdr:rowOff>
                  </to>
                </anchor>
              </controlPr>
            </control>
          </mc:Choice>
        </mc:AlternateContent>
        <mc:AlternateContent xmlns:mc="http://schemas.openxmlformats.org/markup-compatibility/2006">
          <mc:Choice Requires="x14">
            <control shapeId="155677" r:id="rId32" name="Check Box 29">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55679" r:id="rId33" name="Check Box 31">
              <controlPr defaultSize="0" autoFill="0" autoLine="0" autoPict="0">
                <anchor moveWithCells="1">
                  <from>
                    <xdr:col>5</xdr:col>
                    <xdr:colOff>95250</xdr:colOff>
                    <xdr:row>13</xdr:row>
                    <xdr:rowOff>0</xdr:rowOff>
                  </from>
                  <to>
                    <xdr:col>5</xdr:col>
                    <xdr:colOff>400050</xdr:colOff>
                    <xdr:row>14</xdr:row>
                    <xdr:rowOff>95250</xdr:rowOff>
                  </to>
                </anchor>
              </controlPr>
            </control>
          </mc:Choice>
        </mc:AlternateContent>
        <mc:AlternateContent xmlns:mc="http://schemas.openxmlformats.org/markup-compatibility/2006">
          <mc:Choice Requires="x14">
            <control shapeId="155681" r:id="rId34" name="Check Box 33">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55683" r:id="rId35" name="Check Box 35">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55685" r:id="rId36" name="Check Box 37">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55687" r:id="rId37" name="Check Box 39">
              <controlPr defaultSize="0" autoFill="0" autoLine="0" autoPict="0">
                <anchor moveWithCells="1">
                  <from>
                    <xdr:col>5</xdr:col>
                    <xdr:colOff>95250</xdr:colOff>
                    <xdr:row>13</xdr:row>
                    <xdr:rowOff>0</xdr:rowOff>
                  </from>
                  <to>
                    <xdr:col>5</xdr:col>
                    <xdr:colOff>400050</xdr:colOff>
                    <xdr:row>14</xdr:row>
                    <xdr:rowOff>76200</xdr:rowOff>
                  </to>
                </anchor>
              </controlPr>
            </control>
          </mc:Choice>
        </mc:AlternateContent>
        <mc:AlternateContent xmlns:mc="http://schemas.openxmlformats.org/markup-compatibility/2006">
          <mc:Choice Requires="x14">
            <control shapeId="155690" r:id="rId38" name="Check Box 1">
              <controlPr defaultSize="0" autoFill="0" autoLine="0" autoPict="0">
                <anchor moveWithCells="1">
                  <from>
                    <xdr:col>5</xdr:col>
                    <xdr:colOff>95250</xdr:colOff>
                    <xdr:row>2</xdr:row>
                    <xdr:rowOff>0</xdr:rowOff>
                  </from>
                  <to>
                    <xdr:col>5</xdr:col>
                    <xdr:colOff>400050</xdr:colOff>
                    <xdr:row>4</xdr:row>
                    <xdr:rowOff>142875</xdr:rowOff>
                  </to>
                </anchor>
              </controlPr>
            </control>
          </mc:Choice>
        </mc:AlternateContent>
        <mc:AlternateContent xmlns:mc="http://schemas.openxmlformats.org/markup-compatibility/2006">
          <mc:Choice Requires="x14">
            <control shapeId="155691" r:id="rId39" name="Check Box 2">
              <controlPr defaultSize="0" autoFill="0" autoLine="0" autoPict="0">
                <anchor moveWithCells="1">
                  <from>
                    <xdr:col>8</xdr:col>
                    <xdr:colOff>95250</xdr:colOff>
                    <xdr:row>2</xdr:row>
                    <xdr:rowOff>0</xdr:rowOff>
                  </from>
                  <to>
                    <xdr:col>8</xdr:col>
                    <xdr:colOff>400050</xdr:colOff>
                    <xdr:row>3</xdr:row>
                    <xdr:rowOff>114300</xdr:rowOff>
                  </to>
                </anchor>
              </controlPr>
            </control>
          </mc:Choice>
        </mc:AlternateContent>
        <mc:AlternateContent xmlns:mc="http://schemas.openxmlformats.org/markup-compatibility/2006">
          <mc:Choice Requires="x14">
            <control shapeId="155692" r:id="rId40" name="Check Box 1">
              <controlPr defaultSize="0" autoFill="0" autoLine="0" autoPict="0">
                <anchor moveWithCells="1">
                  <from>
                    <xdr:col>5</xdr:col>
                    <xdr:colOff>95250</xdr:colOff>
                    <xdr:row>2</xdr:row>
                    <xdr:rowOff>0</xdr:rowOff>
                  </from>
                  <to>
                    <xdr:col>5</xdr:col>
                    <xdr:colOff>400050</xdr:colOff>
                    <xdr:row>3</xdr:row>
                    <xdr:rowOff>142875</xdr:rowOff>
                  </to>
                </anchor>
              </controlPr>
            </control>
          </mc:Choice>
        </mc:AlternateContent>
        <mc:AlternateContent xmlns:mc="http://schemas.openxmlformats.org/markup-compatibility/2006">
          <mc:Choice Requires="x14">
            <control shapeId="155693" r:id="rId41" name="Check Box 2">
              <controlPr defaultSize="0" autoFill="0" autoLine="0" autoPict="0">
                <anchor moveWithCells="1">
                  <from>
                    <xdr:col>8</xdr:col>
                    <xdr:colOff>95250</xdr:colOff>
                    <xdr:row>2</xdr:row>
                    <xdr:rowOff>0</xdr:rowOff>
                  </from>
                  <to>
                    <xdr:col>8</xdr:col>
                    <xdr:colOff>400050</xdr:colOff>
                    <xdr:row>3</xdr:row>
                    <xdr:rowOff>114300</xdr:rowOff>
                  </to>
                </anchor>
              </controlPr>
            </control>
          </mc:Choice>
        </mc:AlternateContent>
        <mc:AlternateContent xmlns:mc="http://schemas.openxmlformats.org/markup-compatibility/2006">
          <mc:Choice Requires="x14">
            <control shapeId="155694" r:id="rId42" name="Check Box 46">
              <controlPr defaultSize="0" autoFill="0" autoLine="0" autoPict="0">
                <anchor moveWithCells="1">
                  <from>
                    <xdr:col>5</xdr:col>
                    <xdr:colOff>95250</xdr:colOff>
                    <xdr:row>2</xdr:row>
                    <xdr:rowOff>0</xdr:rowOff>
                  </from>
                  <to>
                    <xdr:col>5</xdr:col>
                    <xdr:colOff>400050</xdr:colOff>
                    <xdr:row>3</xdr:row>
                    <xdr:rowOff>142875</xdr:rowOff>
                  </to>
                </anchor>
              </controlPr>
            </control>
          </mc:Choice>
        </mc:AlternateContent>
        <mc:AlternateContent xmlns:mc="http://schemas.openxmlformats.org/markup-compatibility/2006">
          <mc:Choice Requires="x14">
            <control shapeId="155695" r:id="rId43" name="Check Box 47">
              <controlPr defaultSize="0" autoFill="0" autoLine="0" autoPict="0">
                <anchor moveWithCells="1">
                  <from>
                    <xdr:col>8</xdr:col>
                    <xdr:colOff>95250</xdr:colOff>
                    <xdr:row>2</xdr:row>
                    <xdr:rowOff>0</xdr:rowOff>
                  </from>
                  <to>
                    <xdr:col>8</xdr:col>
                    <xdr:colOff>400050</xdr:colOff>
                    <xdr:row>3</xdr:row>
                    <xdr:rowOff>114300</xdr:rowOff>
                  </to>
                </anchor>
              </controlPr>
            </control>
          </mc:Choice>
        </mc:AlternateContent>
        <mc:AlternateContent xmlns:mc="http://schemas.openxmlformats.org/markup-compatibility/2006">
          <mc:Choice Requires="x14">
            <control shapeId="155696" r:id="rId44" name="Check Box 1">
              <controlPr defaultSize="0" autoFill="0" autoLine="0" autoPict="0">
                <anchor moveWithCells="1">
                  <from>
                    <xdr:col>5</xdr:col>
                    <xdr:colOff>95250</xdr:colOff>
                    <xdr:row>2</xdr:row>
                    <xdr:rowOff>0</xdr:rowOff>
                  </from>
                  <to>
                    <xdr:col>5</xdr:col>
                    <xdr:colOff>400050</xdr:colOff>
                    <xdr:row>3</xdr:row>
                    <xdr:rowOff>142875</xdr:rowOff>
                  </to>
                </anchor>
              </controlPr>
            </control>
          </mc:Choice>
        </mc:AlternateContent>
        <mc:AlternateContent xmlns:mc="http://schemas.openxmlformats.org/markup-compatibility/2006">
          <mc:Choice Requires="x14">
            <control shapeId="155697" r:id="rId45" name="Check Box 2">
              <controlPr defaultSize="0" autoFill="0" autoLine="0" autoPict="0">
                <anchor moveWithCells="1">
                  <from>
                    <xdr:col>8</xdr:col>
                    <xdr:colOff>95250</xdr:colOff>
                    <xdr:row>2</xdr:row>
                    <xdr:rowOff>0</xdr:rowOff>
                  </from>
                  <to>
                    <xdr:col>8</xdr:col>
                    <xdr:colOff>400050</xdr:colOff>
                    <xdr:row>3</xdr:row>
                    <xdr:rowOff>114300</xdr:rowOff>
                  </to>
                </anchor>
              </controlPr>
            </control>
          </mc:Choice>
        </mc:AlternateContent>
        <mc:AlternateContent xmlns:mc="http://schemas.openxmlformats.org/markup-compatibility/2006">
          <mc:Choice Requires="x14">
            <control shapeId="155698" r:id="rId46" name="Check Box 50">
              <controlPr defaultSize="0" autoFill="0" autoLine="0" autoPict="0">
                <anchor moveWithCells="1">
                  <from>
                    <xdr:col>5</xdr:col>
                    <xdr:colOff>95250</xdr:colOff>
                    <xdr:row>2</xdr:row>
                    <xdr:rowOff>0</xdr:rowOff>
                  </from>
                  <to>
                    <xdr:col>5</xdr:col>
                    <xdr:colOff>400050</xdr:colOff>
                    <xdr:row>3</xdr:row>
                    <xdr:rowOff>142875</xdr:rowOff>
                  </to>
                </anchor>
              </controlPr>
            </control>
          </mc:Choice>
        </mc:AlternateContent>
        <mc:AlternateContent xmlns:mc="http://schemas.openxmlformats.org/markup-compatibility/2006">
          <mc:Choice Requires="x14">
            <control shapeId="155699" r:id="rId47" name="Check Box 51">
              <controlPr defaultSize="0" autoFill="0" autoLine="0" autoPict="0">
                <anchor moveWithCells="1">
                  <from>
                    <xdr:col>8</xdr:col>
                    <xdr:colOff>95250</xdr:colOff>
                    <xdr:row>2</xdr:row>
                    <xdr:rowOff>0</xdr:rowOff>
                  </from>
                  <to>
                    <xdr:col>8</xdr:col>
                    <xdr:colOff>400050</xdr:colOff>
                    <xdr:row>3</xdr:row>
                    <xdr:rowOff>114300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L104"/>
  <sheetViews>
    <sheetView view="pageBreakPreview" topLeftCell="A19" zoomScale="130" zoomScaleNormal="100" zoomScaleSheetLayoutView="130" workbookViewId="0">
      <selection activeCell="F15" sqref="F15"/>
    </sheetView>
  </sheetViews>
  <sheetFormatPr baseColWidth="10" defaultRowHeight="12.75"/>
  <cols>
    <col min="4" max="4" width="16.33203125" customWidth="1"/>
    <col min="6" max="6" width="14.1640625" customWidth="1"/>
    <col min="7" max="7" width="13.33203125" customWidth="1"/>
    <col min="8" max="8" width="13.5" customWidth="1"/>
  </cols>
  <sheetData>
    <row r="1" spans="1:9">
      <c r="A1" s="254"/>
      <c r="B1" s="255"/>
      <c r="C1" s="255"/>
      <c r="D1" s="255"/>
      <c r="E1" s="255"/>
      <c r="F1" s="251" t="s">
        <v>246</v>
      </c>
      <c r="G1" s="252">
        <v>6</v>
      </c>
      <c r="H1" s="252">
        <v>10</v>
      </c>
      <c r="I1" s="253">
        <v>2017</v>
      </c>
    </row>
    <row r="2" spans="1:9">
      <c r="A2" s="256"/>
      <c r="B2" s="20"/>
      <c r="C2" s="20"/>
      <c r="D2" s="20"/>
      <c r="E2" s="20"/>
      <c r="F2" s="215"/>
      <c r="G2" s="312" t="s">
        <v>220</v>
      </c>
      <c r="H2" s="312" t="s">
        <v>221</v>
      </c>
      <c r="I2" s="313" t="s">
        <v>222</v>
      </c>
    </row>
    <row r="3" spans="1:9">
      <c r="A3" s="257"/>
      <c r="B3" s="192"/>
      <c r="C3" s="192"/>
      <c r="D3" s="192"/>
      <c r="E3" s="192"/>
      <c r="F3" s="192"/>
      <c r="G3" s="192"/>
      <c r="H3" s="192"/>
      <c r="I3" s="258"/>
    </row>
    <row r="4" spans="1:9">
      <c r="A4" s="212"/>
      <c r="B4" s="213" t="s">
        <v>224</v>
      </c>
      <c r="C4" s="193"/>
      <c r="D4" s="213"/>
      <c r="E4" s="213"/>
      <c r="F4" s="214"/>
      <c r="G4" s="213" t="s">
        <v>225</v>
      </c>
      <c r="H4" s="211"/>
      <c r="I4" s="259"/>
    </row>
    <row r="5" spans="1:9">
      <c r="A5" s="216"/>
      <c r="B5" s="217"/>
      <c r="C5" s="218"/>
      <c r="D5" s="217"/>
      <c r="E5" s="217"/>
      <c r="F5" s="219"/>
      <c r="G5" s="217"/>
      <c r="H5" s="220"/>
      <c r="I5" s="260"/>
    </row>
    <row r="6" spans="1:9">
      <c r="A6" s="221" t="s">
        <v>226</v>
      </c>
      <c r="B6" s="636" t="s">
        <v>227</v>
      </c>
      <c r="C6" s="636"/>
      <c r="D6" s="636"/>
      <c r="E6" s="636"/>
      <c r="F6" s="70"/>
      <c r="G6" s="222" t="s">
        <v>228</v>
      </c>
      <c r="H6" s="636" t="s">
        <v>229</v>
      </c>
      <c r="I6" s="637"/>
    </row>
    <row r="7" spans="1:9" ht="13.5" thickBot="1">
      <c r="A7" s="224"/>
      <c r="B7" s="225"/>
      <c r="C7" s="225"/>
      <c r="D7" s="225"/>
      <c r="E7" s="225"/>
      <c r="F7" s="225"/>
      <c r="G7" s="225"/>
      <c r="H7" s="225"/>
      <c r="I7" s="261"/>
    </row>
    <row r="8" spans="1:9">
      <c r="A8" s="262"/>
      <c r="B8" s="263"/>
      <c r="C8" s="264"/>
      <c r="D8" s="264"/>
      <c r="E8" s="264"/>
      <c r="F8" s="264"/>
      <c r="G8" s="264"/>
      <c r="H8" s="264"/>
      <c r="I8" s="265"/>
    </row>
    <row r="9" spans="1:9">
      <c r="A9" s="262"/>
      <c r="B9" s="263"/>
      <c r="C9" s="264"/>
      <c r="D9" s="264"/>
      <c r="E9" s="264"/>
      <c r="F9" s="264"/>
      <c r="G9" s="264"/>
      <c r="H9" s="264"/>
      <c r="I9" s="265"/>
    </row>
    <row r="10" spans="1:9">
      <c r="A10" s="226" t="s">
        <v>209</v>
      </c>
      <c r="B10" s="227"/>
      <c r="C10" s="228">
        <v>889</v>
      </c>
      <c r="D10" s="229" t="s">
        <v>210</v>
      </c>
      <c r="E10" s="228">
        <v>2017</v>
      </c>
      <c r="F10" s="218"/>
      <c r="G10" s="218"/>
      <c r="H10" s="230"/>
      <c r="I10" s="266"/>
    </row>
    <row r="11" spans="1:9">
      <c r="A11" s="638" t="s">
        <v>211</v>
      </c>
      <c r="B11" s="639"/>
      <c r="C11" s="640" t="s">
        <v>40</v>
      </c>
      <c r="D11" s="640"/>
      <c r="E11" s="640"/>
      <c r="F11" s="640"/>
      <c r="G11" s="640"/>
      <c r="H11" s="640"/>
      <c r="I11" s="641"/>
    </row>
    <row r="12" spans="1:9">
      <c r="A12" s="638"/>
      <c r="B12" s="639"/>
      <c r="C12" s="642"/>
      <c r="D12" s="642"/>
      <c r="E12" s="642"/>
      <c r="F12" s="642"/>
      <c r="G12" s="642"/>
      <c r="H12" s="642"/>
      <c r="I12" s="643"/>
    </row>
    <row r="13" spans="1:9">
      <c r="A13" s="231"/>
      <c r="B13" s="232"/>
      <c r="C13" s="233"/>
      <c r="D13" s="233"/>
      <c r="E13" s="233"/>
      <c r="F13" s="233"/>
      <c r="G13" s="233"/>
      <c r="H13" s="233"/>
      <c r="I13" s="267"/>
    </row>
    <row r="14" spans="1:9">
      <c r="A14" s="231" t="s">
        <v>212</v>
      </c>
      <c r="B14" s="232"/>
      <c r="C14" s="644" t="s">
        <v>213</v>
      </c>
      <c r="D14" s="644"/>
      <c r="E14" s="644"/>
      <c r="F14" s="223"/>
      <c r="G14" s="222" t="s">
        <v>214</v>
      </c>
      <c r="H14" s="645" t="s">
        <v>215</v>
      </c>
      <c r="I14" s="646"/>
    </row>
    <row r="15" spans="1:9">
      <c r="A15" s="231"/>
      <c r="B15" s="232"/>
      <c r="C15" s="234"/>
      <c r="D15" s="234"/>
      <c r="E15" s="234"/>
      <c r="F15" s="234"/>
      <c r="G15" s="234"/>
      <c r="H15" s="234"/>
      <c r="I15" s="268"/>
    </row>
    <row r="16" spans="1:9">
      <c r="A16" s="231" t="s">
        <v>216</v>
      </c>
      <c r="B16" s="232"/>
      <c r="C16" s="705" t="s">
        <v>223</v>
      </c>
      <c r="D16" s="705"/>
      <c r="E16" s="705"/>
      <c r="F16" s="705"/>
      <c r="G16" s="705"/>
      <c r="H16" s="705"/>
      <c r="I16" s="706"/>
    </row>
    <row r="17" spans="1:9">
      <c r="A17" s="231"/>
      <c r="B17" s="232"/>
      <c r="C17" s="234"/>
      <c r="D17" s="234"/>
      <c r="E17" s="234"/>
      <c r="F17" s="234"/>
      <c r="G17" s="234"/>
      <c r="H17" s="234"/>
      <c r="I17" s="268"/>
    </row>
    <row r="18" spans="1:9">
      <c r="A18" s="231" t="s">
        <v>217</v>
      </c>
      <c r="B18" s="232"/>
      <c r="C18" s="644" t="s">
        <v>247</v>
      </c>
      <c r="D18" s="644"/>
      <c r="E18" s="644"/>
      <c r="F18" s="222" t="s">
        <v>218</v>
      </c>
      <c r="G18" s="235">
        <v>854</v>
      </c>
      <c r="H18" s="220" t="s">
        <v>210</v>
      </c>
      <c r="I18" s="236">
        <v>2017</v>
      </c>
    </row>
    <row r="19" spans="1:9">
      <c r="A19" s="231"/>
      <c r="B19" s="232"/>
      <c r="C19" s="234"/>
      <c r="D19" s="234"/>
      <c r="E19" s="234"/>
      <c r="F19" s="234"/>
      <c r="G19" s="234"/>
      <c r="H19" s="234"/>
      <c r="I19" s="268"/>
    </row>
    <row r="20" spans="1:9">
      <c r="A20" s="231" t="s">
        <v>219</v>
      </c>
      <c r="B20" s="232"/>
      <c r="C20" s="234"/>
      <c r="D20" s="234"/>
      <c r="E20" s="234"/>
      <c r="F20" s="237"/>
      <c r="G20" s="314">
        <v>23</v>
      </c>
      <c r="H20" s="238" t="s">
        <v>251</v>
      </c>
      <c r="I20" s="315">
        <v>2017</v>
      </c>
    </row>
    <row r="21" spans="1:9">
      <c r="A21" s="231"/>
      <c r="B21" s="232"/>
      <c r="C21" s="234"/>
      <c r="D21" s="234"/>
      <c r="E21" s="234"/>
      <c r="F21" s="237"/>
      <c r="G21" s="310" t="s">
        <v>220</v>
      </c>
      <c r="H21" s="310" t="s">
        <v>221</v>
      </c>
      <c r="I21" s="311" t="s">
        <v>222</v>
      </c>
    </row>
    <row r="22" spans="1:9">
      <c r="A22" s="269"/>
      <c r="B22" s="70"/>
      <c r="C22" s="70"/>
      <c r="D22" s="70"/>
      <c r="E22" s="70"/>
      <c r="F22" s="70"/>
      <c r="G22" s="70"/>
      <c r="H22" s="70"/>
      <c r="I22" s="270"/>
    </row>
    <row r="23" spans="1:9">
      <c r="A23" s="707" t="s">
        <v>230</v>
      </c>
      <c r="B23" s="708"/>
      <c r="C23" s="708"/>
      <c r="D23" s="708"/>
      <c r="E23" s="708"/>
      <c r="F23" s="708"/>
      <c r="G23" s="708"/>
      <c r="H23" s="708"/>
      <c r="I23" s="709"/>
    </row>
    <row r="24" spans="1:9" ht="13.5" thickBot="1">
      <c r="A24" s="271"/>
      <c r="B24" s="249"/>
      <c r="C24" s="249"/>
      <c r="D24" s="249"/>
      <c r="E24" s="249"/>
      <c r="F24" s="249"/>
      <c r="G24" s="249"/>
      <c r="H24" s="249"/>
      <c r="I24" s="272"/>
    </row>
    <row r="25" spans="1:9" ht="18">
      <c r="A25" s="240" t="s">
        <v>0</v>
      </c>
      <c r="B25" s="710" t="s">
        <v>231</v>
      </c>
      <c r="C25" s="711"/>
      <c r="D25" s="711"/>
      <c r="E25" s="711"/>
      <c r="F25" s="712"/>
      <c r="G25" s="250" t="s">
        <v>232</v>
      </c>
      <c r="H25" s="339" t="s">
        <v>1</v>
      </c>
      <c r="I25" s="241" t="s">
        <v>2</v>
      </c>
    </row>
    <row r="26" spans="1:9" ht="35.25" customHeight="1" thickBot="1">
      <c r="A26" s="318" t="e">
        <f>+#REF!</f>
        <v>#REF!</v>
      </c>
      <c r="B26" s="713" t="s">
        <v>254</v>
      </c>
      <c r="C26" s="714"/>
      <c r="D26" s="714"/>
      <c r="E26" s="714"/>
      <c r="F26" s="715"/>
      <c r="G26" s="239">
        <v>1</v>
      </c>
      <c r="H26" s="327" t="s">
        <v>185</v>
      </c>
      <c r="I26" s="341">
        <v>6230</v>
      </c>
    </row>
    <row r="27" spans="1:9">
      <c r="A27" s="269"/>
      <c r="B27" s="70"/>
      <c r="C27" s="70"/>
      <c r="D27" s="70"/>
      <c r="E27" s="70"/>
      <c r="F27" s="70"/>
      <c r="G27" s="70"/>
      <c r="H27" s="70"/>
      <c r="I27" s="270"/>
    </row>
    <row r="28" spans="1:9" ht="13.5" thickBot="1">
      <c r="A28" s="256" t="s">
        <v>4</v>
      </c>
      <c r="B28" s="20"/>
      <c r="C28" s="20"/>
      <c r="D28" s="14"/>
      <c r="E28" s="17"/>
      <c r="F28" s="14"/>
      <c r="G28" s="14"/>
      <c r="H28" s="14"/>
      <c r="I28" s="273"/>
    </row>
    <row r="29" spans="1:9">
      <c r="A29" s="653" t="s">
        <v>231</v>
      </c>
      <c r="B29" s="654"/>
      <c r="C29" s="654"/>
      <c r="D29" s="655"/>
      <c r="E29" s="338" t="s">
        <v>1</v>
      </c>
      <c r="F29" s="242" t="s">
        <v>21</v>
      </c>
      <c r="G29" s="338" t="s">
        <v>233</v>
      </c>
      <c r="H29" s="337" t="s">
        <v>234</v>
      </c>
      <c r="I29" s="21"/>
    </row>
    <row r="30" spans="1:9">
      <c r="A30" s="663" t="s">
        <v>31</v>
      </c>
      <c r="B30" s="664"/>
      <c r="C30" s="664"/>
      <c r="D30" s="665"/>
      <c r="E30" s="274" t="str">
        <f>+IFERROR(VLOOKUP(A30,EQUIPOS!$A$3:$C$74,2,FALSE),"")</f>
        <v/>
      </c>
      <c r="F30" s="275" t="str">
        <f>+IFERROR(VLOOKUP(A30,EQUIPOS!$A$3:$C$74,3,FALSE),"")</f>
        <v/>
      </c>
      <c r="G30" s="276">
        <v>15</v>
      </c>
      <c r="H30" s="277" t="str">
        <f>+IFERROR(F30/G30,"")</f>
        <v/>
      </c>
      <c r="I30" s="22"/>
    </row>
    <row r="31" spans="1:9">
      <c r="A31" s="663" t="s">
        <v>253</v>
      </c>
      <c r="B31" s="664"/>
      <c r="C31" s="664"/>
      <c r="D31" s="665"/>
      <c r="E31" s="274" t="str">
        <f>+IFERROR(VLOOKUP(A31,EQUIPOS!$A$3:$C$74,2,FALSE),"")</f>
        <v/>
      </c>
      <c r="F31" s="275" t="str">
        <f>+IFERROR(VLOOKUP(A31,EQUIPOS!$A$3:$C$74,3,FALSE),"")</f>
        <v/>
      </c>
      <c r="G31" s="276">
        <v>15</v>
      </c>
      <c r="H31" s="277" t="str">
        <f>+IFERROR(F31/G31,"")</f>
        <v/>
      </c>
      <c r="I31" s="22"/>
    </row>
    <row r="32" spans="1:9">
      <c r="A32" s="663" t="s">
        <v>182</v>
      </c>
      <c r="B32" s="664"/>
      <c r="C32" s="664"/>
      <c r="D32" s="665"/>
      <c r="E32" s="274">
        <f>+IFERROR(VLOOKUP(A32,EQUIPOS!$A$3:$C$74,2,FALSE),"")</f>
        <v>0</v>
      </c>
      <c r="F32" s="275"/>
      <c r="G32" s="276"/>
      <c r="H32" s="277">
        <f>I67+1%</f>
        <v>1740.9356818181816</v>
      </c>
      <c r="I32" s="22"/>
    </row>
    <row r="33" spans="1:12">
      <c r="A33" s="663"/>
      <c r="B33" s="664"/>
      <c r="C33" s="664"/>
      <c r="D33" s="665"/>
      <c r="E33" s="274" t="str">
        <f>+IFERROR(VLOOKUP(A33,EQUIPOS!$A$3:$C$74,2,FALSE),"")</f>
        <v/>
      </c>
      <c r="F33" s="275" t="str">
        <f>+IFERROR(VLOOKUP(A33,EQUIPOS!$A$3:$C$74,3,FALSE),"")</f>
        <v/>
      </c>
      <c r="G33" s="276"/>
      <c r="H33" s="277"/>
      <c r="I33" s="22"/>
    </row>
    <row r="34" spans="1:12">
      <c r="A34" s="663"/>
      <c r="B34" s="664"/>
      <c r="C34" s="664"/>
      <c r="D34" s="665"/>
      <c r="E34" s="274" t="str">
        <f>+IFERROR(VLOOKUP(A34,EQUIPOS!$A$3:$C$74,2,FALSE),"")</f>
        <v/>
      </c>
      <c r="F34" s="275" t="str">
        <f>+IFERROR(VLOOKUP(A34,EQUIPOS!$A$3:$C$74,3,FALSE),"")</f>
        <v/>
      </c>
      <c r="G34" s="276"/>
      <c r="H34" s="277"/>
      <c r="I34" s="22"/>
    </row>
    <row r="35" spans="1:12">
      <c r="A35" s="663"/>
      <c r="B35" s="664"/>
      <c r="C35" s="664"/>
      <c r="D35" s="665"/>
      <c r="E35" s="274" t="str">
        <f>+IFERROR(VLOOKUP(A35,EQUIPOS!$A$3:$C$74,2,FALSE),"")</f>
        <v/>
      </c>
      <c r="F35" s="275" t="str">
        <f>+IFERROR(VLOOKUP(A35,EQUIPOS!$A$3:$C$74,3,FALSE),"")</f>
        <v/>
      </c>
      <c r="G35" s="276"/>
      <c r="H35" s="277"/>
      <c r="I35" s="22"/>
    </row>
    <row r="36" spans="1:12">
      <c r="A36" s="663"/>
      <c r="B36" s="664"/>
      <c r="C36" s="664"/>
      <c r="D36" s="665"/>
      <c r="E36" s="274" t="str">
        <f>+IFERROR(VLOOKUP(A36,EQUIPOS!$A$3:$C$74,2,FALSE),"")</f>
        <v/>
      </c>
      <c r="F36" s="275" t="str">
        <f>+IFERROR(VLOOKUP(A36,EQUIPOS!$A$3:$C$74,3,FALSE),"")</f>
        <v/>
      </c>
      <c r="G36" s="276"/>
      <c r="H36" s="277"/>
      <c r="I36" s="22"/>
    </row>
    <row r="37" spans="1:12">
      <c r="A37" s="647"/>
      <c r="B37" s="648"/>
      <c r="C37" s="648"/>
      <c r="D37" s="649"/>
      <c r="E37" s="274"/>
      <c r="F37" s="275"/>
      <c r="G37" s="275"/>
      <c r="H37" s="277"/>
      <c r="I37" s="22"/>
    </row>
    <row r="38" spans="1:12" ht="13.5" thickBot="1">
      <c r="A38" s="650"/>
      <c r="B38" s="651"/>
      <c r="C38" s="651"/>
      <c r="D38" s="652"/>
      <c r="E38" s="71"/>
      <c r="F38" s="72"/>
      <c r="G38" s="73"/>
      <c r="H38" s="74"/>
      <c r="I38" s="23"/>
    </row>
    <row r="39" spans="1:12" ht="13.5" thickBot="1">
      <c r="A39" s="278"/>
      <c r="B39" s="14"/>
      <c r="C39" s="14"/>
      <c r="D39" s="14"/>
      <c r="E39" s="17"/>
      <c r="F39" s="14"/>
      <c r="G39" s="14"/>
      <c r="H39" s="18" t="s">
        <v>245</v>
      </c>
      <c r="I39" s="24">
        <f>ROUND((SUM(H30:H38)),2)</f>
        <v>1740.94</v>
      </c>
    </row>
    <row r="40" spans="1:12" ht="13.5" thickBot="1">
      <c r="A40" s="256" t="s">
        <v>6</v>
      </c>
      <c r="B40" s="20"/>
      <c r="C40" s="20"/>
      <c r="D40" s="14"/>
      <c r="E40" s="17"/>
      <c r="F40" s="14"/>
      <c r="G40" s="14"/>
      <c r="H40" s="14"/>
      <c r="I40" s="273"/>
    </row>
    <row r="41" spans="1:12">
      <c r="A41" s="653" t="s">
        <v>231</v>
      </c>
      <c r="B41" s="654"/>
      <c r="C41" s="654"/>
      <c r="D41" s="655"/>
      <c r="E41" s="338" t="s">
        <v>1</v>
      </c>
      <c r="F41" s="338" t="s">
        <v>235</v>
      </c>
      <c r="G41" s="338" t="s">
        <v>2</v>
      </c>
      <c r="H41" s="337" t="s">
        <v>234</v>
      </c>
      <c r="I41" s="21"/>
    </row>
    <row r="42" spans="1:12">
      <c r="A42" s="656" t="s">
        <v>184</v>
      </c>
      <c r="B42" s="657"/>
      <c r="C42" s="657"/>
      <c r="D42" s="658"/>
      <c r="E42" s="279" t="str">
        <f>+IFERROR(VLOOKUP(A42,MATERIALES!$A$3:$C$59,2,FALSE),"")</f>
        <v/>
      </c>
      <c r="F42" s="279" t="str">
        <f>+IFERROR(VLOOKUP(A42,MATERIALES!$A$3:$C$59,3,FALSE),"")</f>
        <v/>
      </c>
      <c r="G42" s="280">
        <v>1.3</v>
      </c>
      <c r="H42" s="277" t="e">
        <f>+IF(A42="","",F42*G42)</f>
        <v>#VALUE!</v>
      </c>
      <c r="I42" s="22"/>
    </row>
    <row r="43" spans="1:12">
      <c r="A43" s="656"/>
      <c r="B43" s="657"/>
      <c r="C43" s="657"/>
      <c r="D43" s="658"/>
      <c r="E43" s="279" t="str">
        <f>+IFERROR(VLOOKUP(A43,MATERIALES!$A$3:$C$59,2,FALSE),"")</f>
        <v/>
      </c>
      <c r="F43" s="279" t="str">
        <f>+IFERROR(VLOOKUP(A43,MATERIALES!$A$3:$C$59,3,FALSE),"")</f>
        <v/>
      </c>
      <c r="G43" s="280"/>
      <c r="H43" s="277" t="str">
        <f>+IF(A43="","",F43*G43)</f>
        <v/>
      </c>
      <c r="I43" s="22"/>
    </row>
    <row r="44" spans="1:12">
      <c r="A44" s="656"/>
      <c r="B44" s="657"/>
      <c r="C44" s="657"/>
      <c r="D44" s="658"/>
      <c r="E44" s="279" t="str">
        <f>+IFERROR(VLOOKUP(A44,MATERIALES!$A$3:$C$59,2,FALSE),"")</f>
        <v/>
      </c>
      <c r="F44" s="279" t="str">
        <f>+IFERROR(VLOOKUP(A44,MATERIALES!$A$3:$C$59,3,FALSE),"")</f>
        <v/>
      </c>
      <c r="G44" s="280"/>
      <c r="H44" s="277" t="str">
        <f t="shared" ref="H44:H50" si="0">+IF(A44="","",F44*G44)</f>
        <v/>
      </c>
      <c r="I44" s="22"/>
    </row>
    <row r="45" spans="1:12">
      <c r="A45" s="656"/>
      <c r="B45" s="657"/>
      <c r="C45" s="657"/>
      <c r="D45" s="658"/>
      <c r="E45" s="279" t="str">
        <f>+IFERROR(VLOOKUP(A45,MATERIALES!$A$3:$C$59,2,FALSE),"")</f>
        <v/>
      </c>
      <c r="F45" s="279" t="str">
        <f>+IFERROR(VLOOKUP(A45,MATERIALES!$A$3:$C$59,3,FALSE),"")</f>
        <v/>
      </c>
      <c r="G45" s="280"/>
      <c r="H45" s="277" t="str">
        <f t="shared" si="0"/>
        <v/>
      </c>
      <c r="I45" s="22"/>
      <c r="L45" s="331"/>
    </row>
    <row r="46" spans="1:12">
      <c r="A46" s="663"/>
      <c r="B46" s="664"/>
      <c r="C46" s="664"/>
      <c r="D46" s="665"/>
      <c r="E46" s="279" t="str">
        <f>+IFERROR(VLOOKUP(A46,MATERIALES!$A$3:$C$59,2,FALSE),"")</f>
        <v/>
      </c>
      <c r="F46" s="279" t="str">
        <f>+IFERROR(VLOOKUP(A46,MATERIALES!$A$3:$C$59,3,FALSE),"")</f>
        <v/>
      </c>
      <c r="G46" s="280"/>
      <c r="H46" s="277" t="str">
        <f t="shared" si="0"/>
        <v/>
      </c>
      <c r="I46" s="22"/>
    </row>
    <row r="47" spans="1:12">
      <c r="A47" s="656"/>
      <c r="B47" s="657"/>
      <c r="C47" s="657"/>
      <c r="D47" s="658"/>
      <c r="E47" s="279" t="str">
        <f>+IFERROR(VLOOKUP(A47,MATERIALES!$A$3:$C$59,2,FALSE),"")</f>
        <v/>
      </c>
      <c r="F47" s="279" t="str">
        <f>+IFERROR(VLOOKUP(A47,MATERIALES!$A$3:$C$59,3,FALSE),"")</f>
        <v/>
      </c>
      <c r="G47" s="280"/>
      <c r="H47" s="277" t="str">
        <f t="shared" si="0"/>
        <v/>
      </c>
      <c r="I47" s="22"/>
    </row>
    <row r="48" spans="1:12">
      <c r="A48" s="656"/>
      <c r="B48" s="657"/>
      <c r="C48" s="657"/>
      <c r="D48" s="658"/>
      <c r="E48" s="279" t="str">
        <f>+IFERROR(VLOOKUP(A48,MATERIALES!$A$3:$C$59,2,FALSE),"")</f>
        <v/>
      </c>
      <c r="F48" s="279" t="str">
        <f>+IFERROR(VLOOKUP(A48,MATERIALES!$A$3:$C$59,3,FALSE),"")</f>
        <v/>
      </c>
      <c r="G48" s="280"/>
      <c r="H48" s="277" t="str">
        <f t="shared" si="0"/>
        <v/>
      </c>
      <c r="I48" s="22"/>
    </row>
    <row r="49" spans="1:9">
      <c r="A49" s="656"/>
      <c r="B49" s="657"/>
      <c r="C49" s="657"/>
      <c r="D49" s="658"/>
      <c r="E49" s="279" t="str">
        <f>+IFERROR(VLOOKUP(A49,MATERIALES!$A$3:$C$59,2,FALSE),"")</f>
        <v/>
      </c>
      <c r="F49" s="279" t="str">
        <f>+IFERROR(VLOOKUP(A49,MATERIALES!$A$3:$C$59,3,FALSE),"")</f>
        <v/>
      </c>
      <c r="G49" s="280"/>
      <c r="H49" s="277" t="str">
        <f t="shared" si="0"/>
        <v/>
      </c>
      <c r="I49" s="22"/>
    </row>
    <row r="50" spans="1:9">
      <c r="A50" s="656"/>
      <c r="B50" s="657"/>
      <c r="C50" s="657"/>
      <c r="D50" s="658"/>
      <c r="E50" s="279" t="str">
        <f>+IFERROR(VLOOKUP(A50,MATERIALES!$A$3:$C$59,2,FALSE),"")</f>
        <v/>
      </c>
      <c r="F50" s="279" t="str">
        <f>+IFERROR(VLOOKUP(A50,MATERIALES!$A$3:$C$59,3,FALSE),"")</f>
        <v/>
      </c>
      <c r="G50" s="280"/>
      <c r="H50" s="277" t="str">
        <f t="shared" si="0"/>
        <v/>
      </c>
      <c r="I50" s="22"/>
    </row>
    <row r="51" spans="1:9" ht="13.5" thickBot="1">
      <c r="A51" s="669"/>
      <c r="B51" s="670"/>
      <c r="C51" s="670"/>
      <c r="D51" s="671"/>
      <c r="E51" s="71"/>
      <c r="F51" s="72"/>
      <c r="G51" s="73"/>
      <c r="H51" s="74"/>
      <c r="I51" s="23"/>
    </row>
    <row r="52" spans="1:9" ht="13.5" thickBot="1">
      <c r="A52" s="278"/>
      <c r="B52" s="14"/>
      <c r="C52" s="14"/>
      <c r="D52" s="14"/>
      <c r="E52" s="17"/>
      <c r="F52" s="14"/>
      <c r="G52" s="14"/>
      <c r="H52" s="18" t="s">
        <v>245</v>
      </c>
      <c r="I52" s="24" t="e">
        <f>SUM(H42:H51)</f>
        <v>#VALUE!</v>
      </c>
    </row>
    <row r="53" spans="1:9" ht="13.5" thickBot="1">
      <c r="A53" s="282" t="s">
        <v>7</v>
      </c>
      <c r="B53" s="283"/>
      <c r="C53" s="283"/>
      <c r="D53" s="284"/>
      <c r="E53" s="17"/>
      <c r="F53" s="14"/>
      <c r="G53" s="14"/>
      <c r="H53" s="14"/>
      <c r="I53" s="273" t="s">
        <v>34</v>
      </c>
    </row>
    <row r="54" spans="1:9" ht="24.75">
      <c r="A54" s="653" t="s">
        <v>236</v>
      </c>
      <c r="B54" s="654"/>
      <c r="C54" s="655"/>
      <c r="D54" s="330" t="s">
        <v>237</v>
      </c>
      <c r="E54" s="338" t="s">
        <v>238</v>
      </c>
      <c r="F54" s="338" t="s">
        <v>8</v>
      </c>
      <c r="G54" s="244" t="s">
        <v>239</v>
      </c>
      <c r="H54" s="245" t="s">
        <v>234</v>
      </c>
      <c r="I54" s="21"/>
    </row>
    <row r="55" spans="1:9">
      <c r="A55" s="702"/>
      <c r="B55" s="703"/>
      <c r="C55" s="704"/>
      <c r="D55" s="274"/>
      <c r="E55" s="274"/>
      <c r="F55" s="286"/>
      <c r="G55" s="274"/>
      <c r="H55" s="275"/>
      <c r="I55" s="22"/>
    </row>
    <row r="56" spans="1:9">
      <c r="A56" s="656"/>
      <c r="B56" s="657"/>
      <c r="C56" s="658"/>
      <c r="D56" s="285"/>
      <c r="E56" s="274"/>
      <c r="F56" s="286"/>
      <c r="G56" s="274"/>
      <c r="H56" s="275"/>
      <c r="I56" s="22"/>
    </row>
    <row r="57" spans="1:9" ht="13.5" thickBot="1">
      <c r="A57" s="669"/>
      <c r="B57" s="670"/>
      <c r="C57" s="671"/>
      <c r="D57" s="71"/>
      <c r="E57" s="71"/>
      <c r="F57" s="288" t="str">
        <f>+IF(A57="","",D57*E57)</f>
        <v/>
      </c>
      <c r="G57" s="289"/>
      <c r="H57" s="73" t="str">
        <f>IFERROR(F57*G57,"")</f>
        <v/>
      </c>
      <c r="I57" s="23"/>
    </row>
    <row r="58" spans="1:9" ht="13.5" thickBot="1">
      <c r="A58" s="278"/>
      <c r="B58" s="14"/>
      <c r="C58" s="14"/>
      <c r="D58" s="14"/>
      <c r="E58" s="17"/>
      <c r="F58" s="14"/>
      <c r="G58" s="14"/>
      <c r="H58" s="18" t="s">
        <v>245</v>
      </c>
      <c r="I58" s="24">
        <f>SUM(H55:H57)</f>
        <v>0</v>
      </c>
    </row>
    <row r="59" spans="1:9" ht="13.5" thickBot="1">
      <c r="A59" s="256" t="s">
        <v>9</v>
      </c>
      <c r="B59" s="20"/>
      <c r="C59" s="20"/>
      <c r="D59" s="14"/>
      <c r="E59" s="17"/>
      <c r="F59" s="14"/>
      <c r="G59" s="14"/>
      <c r="H59" s="14"/>
      <c r="I59" s="273"/>
    </row>
    <row r="60" spans="1:9">
      <c r="A60" s="653" t="s">
        <v>240</v>
      </c>
      <c r="B60" s="655"/>
      <c r="C60" s="246" t="s">
        <v>2</v>
      </c>
      <c r="D60" s="243" t="s">
        <v>241</v>
      </c>
      <c r="E60" s="338" t="s">
        <v>242</v>
      </c>
      <c r="F60" s="242" t="s">
        <v>243</v>
      </c>
      <c r="G60" s="243" t="s">
        <v>233</v>
      </c>
      <c r="H60" s="245" t="s">
        <v>234</v>
      </c>
      <c r="I60" s="21"/>
    </row>
    <row r="61" spans="1:9">
      <c r="A61" s="656" t="s">
        <v>195</v>
      </c>
      <c r="B61" s="658"/>
      <c r="C61" s="287">
        <v>3</v>
      </c>
      <c r="D61" s="290">
        <f>+IFERROR(VLOOKUP(A61,'MANO DE OBRA '!$A$3:$C$11,2,FALSE),"")</f>
        <v>37641.63636363636</v>
      </c>
      <c r="E61" s="291">
        <f>+IFERROR(VLOOKUP(A61,'MANO DE OBRA '!$A$3:$C$11,3,FALSE),"")</f>
        <v>1.85</v>
      </c>
      <c r="F61" s="275">
        <f t="shared" ref="F61:F66" si="1">IFERROR(D61*E61*C61,"")</f>
        <v>208911.08181818179</v>
      </c>
      <c r="G61" s="275">
        <f>+G30*8</f>
        <v>120</v>
      </c>
      <c r="H61" s="277">
        <f t="shared" ref="H61:H66" si="2">+IFERROR(F61/G61,"")</f>
        <v>1740.9256818181816</v>
      </c>
      <c r="I61" s="22"/>
    </row>
    <row r="62" spans="1:9">
      <c r="A62" s="656"/>
      <c r="B62" s="658"/>
      <c r="C62" s="287"/>
      <c r="D62" s="290" t="str">
        <f>+IFERROR(VLOOKUP(A62,'MANO DE OBRA '!$A$3:$C$11,2,FALSE),"")</f>
        <v/>
      </c>
      <c r="E62" s="291" t="str">
        <f>+IFERROR(VLOOKUP(A62,'MANO DE OBRA '!$A$3:$C$11,3,FALSE),"")</f>
        <v/>
      </c>
      <c r="F62" s="275" t="str">
        <f t="shared" si="1"/>
        <v/>
      </c>
      <c r="G62" s="275"/>
      <c r="H62" s="277" t="str">
        <f t="shared" si="2"/>
        <v/>
      </c>
      <c r="I62" s="22"/>
    </row>
    <row r="63" spans="1:9">
      <c r="A63" s="656"/>
      <c r="B63" s="658"/>
      <c r="C63" s="287"/>
      <c r="D63" s="290" t="str">
        <f>+IFERROR(VLOOKUP(A63,'MANO DE OBRA '!$A$3:$C$11,2,FALSE),"")</f>
        <v/>
      </c>
      <c r="E63" s="291" t="str">
        <f>+IFERROR(VLOOKUP(A63,'MANO DE OBRA '!$A$3:$C$11,3,FALSE),"")</f>
        <v/>
      </c>
      <c r="F63" s="275" t="str">
        <f t="shared" si="1"/>
        <v/>
      </c>
      <c r="G63" s="275"/>
      <c r="H63" s="277" t="str">
        <f t="shared" si="2"/>
        <v/>
      </c>
      <c r="I63" s="22"/>
    </row>
    <row r="64" spans="1:9">
      <c r="A64" s="656"/>
      <c r="B64" s="658"/>
      <c r="C64" s="287"/>
      <c r="D64" s="290" t="str">
        <f>+IFERROR(VLOOKUP(A64,'MANO DE OBRA '!$A$3:$C$11,2,FALSE),"")</f>
        <v/>
      </c>
      <c r="E64" s="291" t="str">
        <f>+IFERROR(VLOOKUP(A64,'MANO DE OBRA '!$A$3:$C$11,3,FALSE),"")</f>
        <v/>
      </c>
      <c r="F64" s="275" t="str">
        <f t="shared" si="1"/>
        <v/>
      </c>
      <c r="G64" s="275"/>
      <c r="H64" s="277" t="str">
        <f t="shared" si="2"/>
        <v/>
      </c>
      <c r="I64" s="22"/>
    </row>
    <row r="65" spans="1:11">
      <c r="A65" s="656"/>
      <c r="B65" s="658"/>
      <c r="C65" s="287"/>
      <c r="D65" s="290" t="str">
        <f>+IFERROR(VLOOKUP(A65,'MANO DE OBRA '!$A$3:$C$11,2,FALSE),"")</f>
        <v/>
      </c>
      <c r="E65" s="291" t="str">
        <f>+IFERROR(VLOOKUP(A65,'MANO DE OBRA '!$A$3:$C$11,3,FALSE),"")</f>
        <v/>
      </c>
      <c r="F65" s="275" t="str">
        <f t="shared" si="1"/>
        <v/>
      </c>
      <c r="G65" s="275"/>
      <c r="H65" s="277" t="str">
        <f t="shared" si="2"/>
        <v/>
      </c>
      <c r="I65" s="22"/>
    </row>
    <row r="66" spans="1:11" ht="13.5" thickBot="1">
      <c r="A66" s="669"/>
      <c r="B66" s="671"/>
      <c r="C66" s="292"/>
      <c r="D66" s="293" t="str">
        <f>+IFERROR(VLOOKUP(A66,'MANO DE OBRA '!$A$3:$C$11,2,FALSE),"")</f>
        <v/>
      </c>
      <c r="E66" s="294" t="str">
        <f>+IFERROR(VLOOKUP(A66,'MANO DE OBRA '!$A$3:$C$11,3,FALSE),"")</f>
        <v/>
      </c>
      <c r="F66" s="73" t="str">
        <f t="shared" si="1"/>
        <v/>
      </c>
      <c r="G66" s="15"/>
      <c r="H66" s="74" t="str">
        <f t="shared" si="2"/>
        <v/>
      </c>
      <c r="I66" s="23"/>
    </row>
    <row r="67" spans="1:11" ht="13.5" thickBot="1">
      <c r="A67" s="278"/>
      <c r="B67" s="14"/>
      <c r="C67" s="14"/>
      <c r="D67" s="14"/>
      <c r="E67" s="17"/>
      <c r="F67" s="14"/>
      <c r="G67" s="14"/>
      <c r="H67" s="18" t="s">
        <v>245</v>
      </c>
      <c r="I67" s="24">
        <f>SUM(H61:H66)</f>
        <v>1740.9256818181816</v>
      </c>
    </row>
    <row r="68" spans="1:11" ht="13.5" thickBot="1">
      <c r="A68" s="278"/>
      <c r="B68" s="14"/>
      <c r="C68" s="14"/>
      <c r="D68" s="14"/>
      <c r="E68" s="17"/>
      <c r="F68" s="14"/>
      <c r="G68" s="14"/>
      <c r="H68" s="17"/>
      <c r="I68" s="273"/>
    </row>
    <row r="69" spans="1:11" ht="13.5" thickBot="1">
      <c r="A69" s="278"/>
      <c r="B69" s="14"/>
      <c r="C69" s="14"/>
      <c r="D69" s="14"/>
      <c r="E69" s="17"/>
      <c r="F69" s="18" t="s">
        <v>10</v>
      </c>
      <c r="G69" s="17"/>
      <c r="H69" s="17"/>
      <c r="I69" s="25" t="e">
        <f>ROUND((I39+I52+I58+I67),2)</f>
        <v>#VALUE!</v>
      </c>
    </row>
    <row r="70" spans="1:11" ht="13.5" thickBot="1">
      <c r="A70" s="256" t="s">
        <v>11</v>
      </c>
      <c r="B70" s="20"/>
      <c r="C70" s="20"/>
      <c r="D70" s="14"/>
      <c r="E70" s="17"/>
      <c r="F70" s="14"/>
      <c r="G70" s="14"/>
      <c r="H70" s="14"/>
      <c r="I70" s="273"/>
    </row>
    <row r="71" spans="1:11">
      <c r="A71" s="653" t="s">
        <v>231</v>
      </c>
      <c r="B71" s="654"/>
      <c r="C71" s="654"/>
      <c r="D71" s="654"/>
      <c r="E71" s="654"/>
      <c r="F71" s="655"/>
      <c r="G71" s="247" t="s">
        <v>29</v>
      </c>
      <c r="H71" s="248" t="s">
        <v>244</v>
      </c>
      <c r="I71" s="21"/>
    </row>
    <row r="72" spans="1:11">
      <c r="A72" s="656" t="s">
        <v>12</v>
      </c>
      <c r="B72" s="657"/>
      <c r="C72" s="657"/>
      <c r="D72" s="657"/>
      <c r="E72" s="657"/>
      <c r="F72" s="658"/>
      <c r="G72" s="295">
        <v>0.22</v>
      </c>
      <c r="H72" s="296" t="e">
        <f>++G72*I69</f>
        <v>#VALUE!</v>
      </c>
      <c r="I72" s="46"/>
    </row>
    <row r="73" spans="1:11">
      <c r="A73" s="656" t="s">
        <v>13</v>
      </c>
      <c r="B73" s="657"/>
      <c r="C73" s="657"/>
      <c r="D73" s="657"/>
      <c r="E73" s="657"/>
      <c r="F73" s="658"/>
      <c r="G73" s="295">
        <v>0.05</v>
      </c>
      <c r="H73" s="296" t="e">
        <f>+G73*I69</f>
        <v>#VALUE!</v>
      </c>
      <c r="I73" s="46"/>
    </row>
    <row r="74" spans="1:11" ht="13.5" thickBot="1">
      <c r="A74" s="669" t="s">
        <v>14</v>
      </c>
      <c r="B74" s="670"/>
      <c r="C74" s="670"/>
      <c r="D74" s="670"/>
      <c r="E74" s="670"/>
      <c r="F74" s="671"/>
      <c r="G74" s="297">
        <v>0.05</v>
      </c>
      <c r="H74" s="298" t="e">
        <f>+G74*I69</f>
        <v>#VALUE!</v>
      </c>
      <c r="I74" s="23"/>
    </row>
    <row r="75" spans="1:11" ht="13.5" thickBot="1">
      <c r="A75" s="278"/>
      <c r="B75" s="14"/>
      <c r="C75" s="14"/>
      <c r="D75" s="14"/>
      <c r="E75" s="17"/>
      <c r="F75" s="14"/>
      <c r="G75" s="14"/>
      <c r="H75" s="18" t="s">
        <v>245</v>
      </c>
      <c r="I75" s="24" t="e">
        <f>ROUND((SUM(H72:H74)),2)</f>
        <v>#VALUE!</v>
      </c>
    </row>
    <row r="76" spans="1:11" ht="13.5" thickBot="1">
      <c r="A76" s="278"/>
      <c r="B76" s="14"/>
      <c r="C76" s="14"/>
      <c r="D76" s="14"/>
      <c r="E76" s="17"/>
      <c r="F76" s="14"/>
      <c r="G76" s="14"/>
      <c r="H76" s="14"/>
      <c r="I76" s="273"/>
    </row>
    <row r="77" spans="1:11" ht="13.5" thickBot="1">
      <c r="A77" s="299"/>
      <c r="B77" s="50"/>
      <c r="C77" s="50"/>
      <c r="D77" s="14"/>
      <c r="E77" s="19" t="s">
        <v>15</v>
      </c>
      <c r="F77" s="17"/>
      <c r="G77" s="17"/>
      <c r="H77" s="17"/>
      <c r="I77" s="25" t="e">
        <f>ROUND((I69+I75),0)</f>
        <v>#VALUE!</v>
      </c>
      <c r="K77" s="334"/>
    </row>
    <row r="78" spans="1:11">
      <c r="A78" s="299"/>
      <c r="B78" s="50"/>
      <c r="C78" s="50"/>
      <c r="D78" s="14"/>
      <c r="E78" s="19"/>
      <c r="F78" s="17"/>
      <c r="G78" s="17"/>
      <c r="H78" s="17"/>
      <c r="I78" s="340"/>
      <c r="K78" s="334"/>
    </row>
    <row r="79" spans="1:11">
      <c r="A79" s="299"/>
      <c r="B79" s="50"/>
      <c r="C79" s="50"/>
      <c r="D79" s="14"/>
      <c r="E79" s="19"/>
      <c r="F79" s="17"/>
      <c r="G79" s="17"/>
      <c r="H79" s="17"/>
      <c r="I79" s="340"/>
      <c r="K79" s="334"/>
    </row>
    <row r="80" spans="1:11">
      <c r="A80" s="269"/>
      <c r="B80" s="70"/>
      <c r="C80" s="70"/>
      <c r="D80" s="70"/>
      <c r="E80" s="196"/>
      <c r="F80" s="70"/>
      <c r="G80" s="70"/>
      <c r="H80" s="70"/>
      <c r="I80" s="270"/>
    </row>
    <row r="81" spans="1:9">
      <c r="A81" s="269"/>
      <c r="B81" s="70"/>
      <c r="C81" s="70"/>
      <c r="D81" s="70"/>
      <c r="E81" s="196"/>
      <c r="F81" s="70"/>
      <c r="G81" s="70"/>
      <c r="H81" s="70"/>
      <c r="I81" s="270"/>
    </row>
    <row r="82" spans="1:9">
      <c r="A82" s="269"/>
      <c r="B82" s="70"/>
      <c r="C82" s="70"/>
      <c r="D82" s="194" t="s">
        <v>198</v>
      </c>
      <c r="E82" s="195"/>
      <c r="F82" s="194"/>
      <c r="G82" s="194"/>
      <c r="H82" s="70"/>
      <c r="I82" s="270"/>
    </row>
    <row r="83" spans="1:9">
      <c r="A83" s="300"/>
      <c r="B83" s="200"/>
      <c r="C83" s="200"/>
      <c r="D83" s="200" t="s">
        <v>199</v>
      </c>
      <c r="E83" s="200"/>
      <c r="F83" s="200"/>
      <c r="G83" s="200"/>
      <c r="H83" s="200"/>
      <c r="I83" s="301"/>
    </row>
    <row r="84" spans="1:9">
      <c r="A84" s="300"/>
      <c r="B84" s="200"/>
      <c r="C84" s="200"/>
      <c r="D84" s="200" t="s">
        <v>200</v>
      </c>
      <c r="E84" s="200"/>
      <c r="F84" s="200"/>
      <c r="G84" s="200"/>
      <c r="H84" s="200"/>
      <c r="I84" s="301"/>
    </row>
    <row r="85" spans="1:9">
      <c r="A85" s="300"/>
      <c r="B85" s="200"/>
      <c r="C85" s="200"/>
      <c r="D85" s="200" t="s">
        <v>197</v>
      </c>
      <c r="E85" s="200" t="s">
        <v>201</v>
      </c>
      <c r="F85" s="200"/>
      <c r="G85" s="200"/>
      <c r="H85" s="200"/>
      <c r="I85" s="301"/>
    </row>
    <row r="86" spans="1:9" ht="13.5" thickBot="1">
      <c r="A86" s="300"/>
      <c r="B86" s="200"/>
      <c r="C86" s="200"/>
      <c r="D86" s="200"/>
      <c r="E86" s="200"/>
      <c r="F86" s="200"/>
      <c r="G86" s="200"/>
      <c r="H86" s="200"/>
      <c r="I86" s="301"/>
    </row>
    <row r="87" spans="1:9">
      <c r="A87" s="197" t="s">
        <v>202</v>
      </c>
      <c r="B87" s="198"/>
      <c r="C87" s="198"/>
      <c r="D87" s="198"/>
      <c r="E87" s="198"/>
      <c r="F87" s="198"/>
      <c r="G87" s="198"/>
      <c r="H87" s="198"/>
      <c r="I87" s="199"/>
    </row>
    <row r="88" spans="1:9">
      <c r="A88" s="202"/>
      <c r="B88" s="203"/>
      <c r="C88" s="203"/>
      <c r="D88" s="203"/>
      <c r="E88" s="203"/>
      <c r="F88" s="203"/>
      <c r="G88" s="203"/>
      <c r="H88" s="203"/>
      <c r="I88" s="204"/>
    </row>
    <row r="89" spans="1:9">
      <c r="A89" s="202"/>
      <c r="B89" s="203"/>
      <c r="C89" s="203"/>
      <c r="D89" s="203"/>
      <c r="E89" s="203"/>
      <c r="F89" s="203"/>
      <c r="G89" s="203"/>
      <c r="H89" s="203"/>
      <c r="I89" s="204"/>
    </row>
    <row r="90" spans="1:9">
      <c r="A90" s="202"/>
      <c r="B90" s="203"/>
      <c r="C90" s="203"/>
      <c r="D90" s="203"/>
      <c r="E90" s="203"/>
      <c r="F90" s="203"/>
      <c r="G90" s="203"/>
      <c r="H90" s="203"/>
      <c r="I90" s="204"/>
    </row>
    <row r="91" spans="1:9" ht="13.5" thickBot="1">
      <c r="A91" s="205"/>
      <c r="B91" s="206"/>
      <c r="C91" s="206"/>
      <c r="D91" s="206"/>
      <c r="E91" s="206"/>
      <c r="F91" s="206"/>
      <c r="G91" s="206"/>
      <c r="H91" s="206"/>
      <c r="I91" s="207"/>
    </row>
    <row r="92" spans="1:9">
      <c r="A92" s="269"/>
      <c r="B92" s="70"/>
      <c r="C92" s="70"/>
      <c r="D92" s="70"/>
      <c r="E92" s="196"/>
      <c r="F92" s="70"/>
      <c r="G92" s="70"/>
      <c r="H92" s="70"/>
      <c r="I92" s="270"/>
    </row>
    <row r="93" spans="1:9">
      <c r="A93" s="699" t="s">
        <v>203</v>
      </c>
      <c r="B93" s="700"/>
      <c r="C93" s="700"/>
      <c r="D93" s="700"/>
      <c r="E93" s="700"/>
      <c r="F93" s="700"/>
      <c r="G93" s="700"/>
      <c r="H93" s="700"/>
      <c r="I93" s="701"/>
    </row>
    <row r="94" spans="1:9" ht="30" customHeight="1">
      <c r="A94" s="696" t="s">
        <v>204</v>
      </c>
      <c r="B94" s="697"/>
      <c r="C94" s="697"/>
      <c r="D94" s="697"/>
      <c r="E94" s="697"/>
      <c r="F94" s="697"/>
      <c r="G94" s="697"/>
      <c r="H94" s="697"/>
      <c r="I94" s="698"/>
    </row>
    <row r="95" spans="1:9" ht="30" customHeight="1">
      <c r="A95" s="696" t="s">
        <v>205</v>
      </c>
      <c r="B95" s="697"/>
      <c r="C95" s="697"/>
      <c r="D95" s="697"/>
      <c r="E95" s="697"/>
      <c r="F95" s="697"/>
      <c r="G95" s="697"/>
      <c r="H95" s="697"/>
      <c r="I95" s="698"/>
    </row>
    <row r="96" spans="1:9" ht="22.5" customHeight="1">
      <c r="A96" s="269"/>
      <c r="B96" s="70"/>
      <c r="C96" s="70"/>
      <c r="D96" s="70"/>
      <c r="E96" s="196"/>
      <c r="F96" s="70"/>
      <c r="G96" s="70"/>
      <c r="H96" s="70"/>
      <c r="I96" s="270"/>
    </row>
    <row r="97" spans="1:9">
      <c r="A97" s="269"/>
      <c r="B97" s="70"/>
      <c r="C97" s="70"/>
      <c r="D97" s="70"/>
      <c r="E97" s="196"/>
      <c r="F97" s="70"/>
      <c r="G97" s="70"/>
      <c r="H97" s="70"/>
      <c r="I97" s="270"/>
    </row>
    <row r="98" spans="1:9">
      <c r="A98" s="300"/>
      <c r="B98" s="200"/>
      <c r="C98" s="200"/>
      <c r="D98" s="201" t="s">
        <v>196</v>
      </c>
      <c r="E98" s="201"/>
      <c r="F98" s="201"/>
      <c r="G98" s="201"/>
      <c r="H98" s="200"/>
      <c r="I98" s="301"/>
    </row>
    <row r="99" spans="1:9">
      <c r="A99" s="300"/>
      <c r="B99" s="200"/>
      <c r="C99" s="200"/>
      <c r="D99" s="200" t="s">
        <v>248</v>
      </c>
      <c r="E99" s="200"/>
      <c r="F99" s="200"/>
      <c r="G99" s="200"/>
      <c r="H99" s="200"/>
      <c r="I99" s="301"/>
    </row>
    <row r="100" spans="1:9">
      <c r="A100" s="300"/>
      <c r="B100" s="200"/>
      <c r="C100" s="200"/>
      <c r="D100" s="200" t="s">
        <v>249</v>
      </c>
      <c r="E100" s="200"/>
      <c r="F100" s="200"/>
      <c r="G100" s="200"/>
      <c r="H100" s="200"/>
      <c r="I100" s="301"/>
    </row>
    <row r="101" spans="1:9">
      <c r="A101" s="269"/>
      <c r="B101" s="70"/>
      <c r="C101" s="70"/>
      <c r="D101" s="70" t="s">
        <v>197</v>
      </c>
      <c r="E101" s="70" t="s">
        <v>250</v>
      </c>
      <c r="F101" s="70"/>
      <c r="G101" s="70"/>
      <c r="H101" s="70"/>
      <c r="I101" s="270"/>
    </row>
    <row r="102" spans="1:9">
      <c r="A102" s="269"/>
      <c r="B102" s="70"/>
      <c r="C102" s="70"/>
      <c r="D102" s="70"/>
      <c r="E102" s="196"/>
      <c r="F102" s="70"/>
      <c r="G102" s="70"/>
      <c r="H102" s="70"/>
      <c r="I102" s="270"/>
    </row>
    <row r="103" spans="1:9">
      <c r="A103" s="302" t="s">
        <v>206</v>
      </c>
      <c r="B103" s="303"/>
      <c r="C103" s="303"/>
      <c r="D103" s="303"/>
      <c r="E103" s="304"/>
      <c r="F103" s="303"/>
      <c r="G103" s="303"/>
      <c r="H103" s="303"/>
      <c r="I103" s="305"/>
    </row>
    <row r="104" spans="1:9" ht="13.5" thickBot="1">
      <c r="A104" s="306" t="s">
        <v>207</v>
      </c>
      <c r="B104" s="307"/>
      <c r="C104" s="307"/>
      <c r="D104" s="307"/>
      <c r="E104" s="308"/>
      <c r="F104" s="307"/>
      <c r="G104" s="307"/>
      <c r="H104" s="307"/>
      <c r="I104" s="309"/>
    </row>
  </sheetData>
  <mergeCells count="50">
    <mergeCell ref="B6:E6"/>
    <mergeCell ref="H6:I6"/>
    <mergeCell ref="A11:B12"/>
    <mergeCell ref="C11:I12"/>
    <mergeCell ref="C14:E14"/>
    <mergeCell ref="H14:I14"/>
    <mergeCell ref="A35:D35"/>
    <mergeCell ref="C16:I16"/>
    <mergeCell ref="C18:E18"/>
    <mergeCell ref="A23:I23"/>
    <mergeCell ref="B25:F25"/>
    <mergeCell ref="B26:F26"/>
    <mergeCell ref="A29:D29"/>
    <mergeCell ref="A30:D30"/>
    <mergeCell ref="A31:D31"/>
    <mergeCell ref="A32:D32"/>
    <mergeCell ref="A33:D33"/>
    <mergeCell ref="A34:D34"/>
    <mergeCell ref="A49:D49"/>
    <mergeCell ref="A36:D36"/>
    <mergeCell ref="A37:D37"/>
    <mergeCell ref="A38:D38"/>
    <mergeCell ref="A41:D41"/>
    <mergeCell ref="A42:D42"/>
    <mergeCell ref="A43:D43"/>
    <mergeCell ref="A44:D44"/>
    <mergeCell ref="A45:D45"/>
    <mergeCell ref="A46:D46"/>
    <mergeCell ref="A47:D47"/>
    <mergeCell ref="A48:D48"/>
    <mergeCell ref="A65:B65"/>
    <mergeCell ref="A50:D50"/>
    <mergeCell ref="A51:D51"/>
    <mergeCell ref="A54:C54"/>
    <mergeCell ref="A55:C55"/>
    <mergeCell ref="A56:C56"/>
    <mergeCell ref="A57:C57"/>
    <mergeCell ref="A60:B60"/>
    <mergeCell ref="A61:B61"/>
    <mergeCell ref="A62:B62"/>
    <mergeCell ref="A63:B63"/>
    <mergeCell ref="A64:B64"/>
    <mergeCell ref="A94:I94"/>
    <mergeCell ref="A95:I95"/>
    <mergeCell ref="A66:B66"/>
    <mergeCell ref="A71:F71"/>
    <mergeCell ref="A72:F72"/>
    <mergeCell ref="A73:F73"/>
    <mergeCell ref="A74:F74"/>
    <mergeCell ref="A93:I93"/>
  </mergeCells>
  <dataValidations count="3">
    <dataValidation type="list" showInputMessage="1" showErrorMessage="1" error="Debe seleccionar un material de la lista desplegable." sqref="A42:A50 B43:D50" xr:uid="{00000000-0002-0000-0C00-000000000000}">
      <formula1>NombreMateriales</formula1>
    </dataValidation>
    <dataValidation type="list" showInputMessage="1" showErrorMessage="1" error="Debe seleccionar un Trabajador de la lista desplegable" sqref="A61:A66" xr:uid="{00000000-0002-0000-0C00-000001000000}">
      <formula1>NombreManoDeObra</formula1>
    </dataValidation>
    <dataValidation type="list" showInputMessage="1" showErrorMessage="1" error="Debe seleccionar un Equipo de la lista desplegable." sqref="A30:A37" xr:uid="{00000000-0002-0000-0C00-000002000000}">
      <formula1>NombreEquipos</formula1>
    </dataValidation>
  </dataValidations>
  <printOptions horizontalCentered="1" verticalCentered="1"/>
  <pageMargins left="0.39370078740157483" right="0.39370078740157483" top="0.39370078740157483" bottom="0.39370078740157483" header="0" footer="0"/>
  <pageSetup paperSize="5" scale="55" orientation="portrait" r:id="rId1"/>
  <rowBreaks count="1" manualBreakCount="1">
    <brk id="69"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0657" r:id="rId4" name="Check Box 1">
              <controlPr defaultSize="0" autoFill="0" autoLine="0" autoPict="0">
                <anchor moveWithCells="1">
                  <from>
                    <xdr:col>5</xdr:col>
                    <xdr:colOff>95250</xdr:colOff>
                    <xdr:row>2</xdr:row>
                    <xdr:rowOff>47625</xdr:rowOff>
                  </from>
                  <to>
                    <xdr:col>5</xdr:col>
                    <xdr:colOff>400050</xdr:colOff>
                    <xdr:row>4</xdr:row>
                    <xdr:rowOff>47625</xdr:rowOff>
                  </to>
                </anchor>
              </controlPr>
            </control>
          </mc:Choice>
        </mc:AlternateContent>
        <mc:AlternateContent xmlns:mc="http://schemas.openxmlformats.org/markup-compatibility/2006">
          <mc:Choice Requires="x14">
            <control shapeId="70658" r:id="rId5" name="Check Box 2">
              <controlPr defaultSize="0" autoFill="0" autoLine="0" autoPict="0">
                <anchor moveWithCells="1">
                  <from>
                    <xdr:col>8</xdr:col>
                    <xdr:colOff>95250</xdr:colOff>
                    <xdr:row>2</xdr:row>
                    <xdr:rowOff>66675</xdr:rowOff>
                  </from>
                  <to>
                    <xdr:col>8</xdr:col>
                    <xdr:colOff>400050</xdr:colOff>
                    <xdr:row>4</xdr:row>
                    <xdr:rowOff>19050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8</vt:i4>
      </vt:variant>
    </vt:vector>
  </HeadingPairs>
  <TitlesOfParts>
    <vt:vector size="19" baseType="lpstr">
      <vt:lpstr>PRESUPUESTO INVIAS</vt:lpstr>
      <vt:lpstr>EQUIPOS</vt:lpstr>
      <vt:lpstr>MATERIALES</vt:lpstr>
      <vt:lpstr>MANO DE OBRA </vt:lpstr>
      <vt:lpstr>PRESUPUESTO OBRA</vt:lpstr>
      <vt:lpstr>230.1</vt:lpstr>
      <vt:lpstr>310.1</vt:lpstr>
      <vt:lpstr>311.1</vt:lpstr>
      <vt:lpstr>630.3</vt:lpstr>
      <vt:lpstr>900.4P</vt:lpstr>
      <vt:lpstr>NP1</vt:lpstr>
      <vt:lpstr>'MANO DE OBRA '!Área_de_impresión</vt:lpstr>
      <vt:lpstr>MATERIALES!Área_de_impresión</vt:lpstr>
      <vt:lpstr>'PRESUPUESTO INVIAS'!Área_de_impresión</vt:lpstr>
      <vt:lpstr>'PRESUPUESTO OBRA'!Área_de_impresión</vt:lpstr>
      <vt:lpstr>NombreEquipos</vt:lpstr>
      <vt:lpstr>NombreManoDeObra</vt:lpstr>
      <vt:lpstr>NombreMateriales</vt:lpstr>
      <vt:lpstr>'NP1'!Títulos_a_imprimir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Señores</dc:title>
  <dc:creator>Contraloria</dc:creator>
  <cp:lastModifiedBy>Juan Leonidas Velasco Rodríguez</cp:lastModifiedBy>
  <cp:lastPrinted>2019-04-04T21:45:37Z</cp:lastPrinted>
  <dcterms:created xsi:type="dcterms:W3CDTF">2013-12-03T17:03:00Z</dcterms:created>
  <dcterms:modified xsi:type="dcterms:W3CDTF">2019-09-18T14:17:26Z</dcterms:modified>
</cp:coreProperties>
</file>