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duquet\OneDrive - Gobernacion de Caldas\02 Procesos Contratación\CM-SI-011-2023 Interventoria Salamina Pacora 2\Pliego Definitivo\"/>
    </mc:Choice>
  </mc:AlternateContent>
  <bookViews>
    <workbookView xWindow="0" yWindow="0" windowWidth="28800" windowHeight="11730"/>
  </bookViews>
  <sheets>
    <sheet name="VALOR INTERVENTORÍA OK" sheetId="1" r:id="rId1"/>
    <sheet name="FM OK" sheetId="4" r:id="rId2"/>
    <sheet name="Ensayos de Laboratori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a">#REF!</definedName>
    <definedName name="\b" localSheetId="2">[1]INSUMOS!#REF!</definedName>
    <definedName name="\b" localSheetId="1">#REF!</definedName>
    <definedName name="\b" localSheetId="0">[1]INSUMOS!#REF!</definedName>
    <definedName name="\b">[1]INSUMOS!#REF!</definedName>
    <definedName name="\eliminar">[2]RESUM96!#REF!</definedName>
    <definedName name="\eliminar1">[2]RESUM96!#REF!</definedName>
    <definedName name="\i" localSheetId="2">[1]INSUMOS!#REF!</definedName>
    <definedName name="\i" localSheetId="0">[1]INSUMOS!#REF!</definedName>
    <definedName name="\i">[1]INSUMOS!#REF!</definedName>
    <definedName name="\m" localSheetId="2">[1]INSUMOS!#REF!</definedName>
    <definedName name="\m" localSheetId="0">[1]INSUMOS!#REF!</definedName>
    <definedName name="\m">[1]INSUMOS!#REF!</definedName>
    <definedName name="\q">#REF!</definedName>
    <definedName name="\r" localSheetId="2">[1]INSUMOS!#REF!</definedName>
    <definedName name="\r" localSheetId="0">[1]INSUMOS!#REF!</definedName>
    <definedName name="\r">[1]INSUMOS!#REF!</definedName>
    <definedName name="\t" localSheetId="2">[1]INSUMOS!#REF!</definedName>
    <definedName name="\t" localSheetId="0">[1]INSUMOS!#REF!</definedName>
    <definedName name="\t">[1]INSUMOS!#REF!</definedName>
    <definedName name="\x" localSheetId="2">[1]INSUMOS!#REF!</definedName>
    <definedName name="\x" localSheetId="0">[1]INSUMOS!#REF!</definedName>
    <definedName name="\x">[1]INSUMOS!#REF!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aiu2">[4]AIU!$J$105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[4]AIU!$J$105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[5]Item!$A:$D</definedName>
    <definedName name="____aiu2">[4]AIU!$J$105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aiu2">[4]AIU!$J$105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tab1">#REF!</definedName>
    <definedName name="___tab2">#REF!</definedName>
    <definedName name="___tab3">#REF!</definedName>
    <definedName name="___TAB4">#REF!</definedName>
    <definedName name="___Vol1">[5]Item!$A:$D</definedName>
    <definedName name="__1Excel_BuiltIn_Print_Area_1_1_1">#REF!</definedName>
    <definedName name="__2Excel_BuiltIn_Print_Titles_1_1_1_1">#REF!</definedName>
    <definedName name="__aiu2">[4]AIU!$J$105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tab1">#REF!</definedName>
    <definedName name="__tab2">#REF!</definedName>
    <definedName name="__tab3">#REF!</definedName>
    <definedName name="__TAB4">#REF!</definedName>
    <definedName name="__Vol1">[5]Item!$A:$D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iu2">[4]AIU!$J$105</definedName>
    <definedName name="_ANA1">[6]EXTLUB!#REF!</definedName>
    <definedName name="_ANA2">[6]EXTLUB!#REF!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Key1" localSheetId="2" hidden="1">[1]INSUMOS!#REF!</definedName>
    <definedName name="_Key1" localSheetId="1" hidden="1">#REF!</definedName>
    <definedName name="_Key1" localSheetId="0" hidden="1">[1]INSUMOS!#REF!</definedName>
    <definedName name="_Key1" hidden="1">[1]INSUMOS!#REF!</definedName>
    <definedName name="_Key2" hidden="1">#REF!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MT5671">[3]MEMORIAS!#REF!</definedName>
    <definedName name="_PMT5805">[3]MEMORIAS!#REF!</definedName>
    <definedName name="_PMT5806">[3]MEMORIAS!#REF!</definedName>
    <definedName name="_PMT5815">[3]MEMORIAS!#REF!</definedName>
    <definedName name="_PMT5820">[3]MEMORIAS!#REF!</definedName>
    <definedName name="_r">#REF!</definedName>
    <definedName name="_SAL1">#REF!</definedName>
    <definedName name="_Sort" localSheetId="2" hidden="1">[1]INSUMOS!#REF!</definedName>
    <definedName name="_Sort" localSheetId="1" hidden="1">#REF!</definedName>
    <definedName name="_Sort" localSheetId="0" hidden="1">[1]INSUMOS!#REF!</definedName>
    <definedName name="_Sort" hidden="1">[1]INSUMOS!#REF!</definedName>
    <definedName name="_tab1">#REF!</definedName>
    <definedName name="_tab2">#REF!</definedName>
    <definedName name="_tab3">#REF!</definedName>
    <definedName name="_TAB4">#REF!</definedName>
    <definedName name="_Vol1">[5]Item!$A:$D</definedName>
    <definedName name="a" localSheetId="1">#REF!</definedName>
    <definedName name="a">[7]Planilla!$C$58</definedName>
    <definedName name="A_impresión_IM" localSheetId="1">#REF!</definedName>
    <definedName name="A_impresión_IM" localSheetId="0">#REF!</definedName>
    <definedName name="A_impresión_IM">#REF!</definedName>
    <definedName name="AA">#REF!</definedName>
    <definedName name="AAA">#REF!</definedName>
    <definedName name="AAAAAAA">[6]EXTLUB!#REF!</definedName>
    <definedName name="AAAAAAAAAA">#REF!</definedName>
    <definedName name="AAAAAAAAAAAAAAAAAAAA">#REF!</definedName>
    <definedName name="AADOQUINVEH">#REF!</definedName>
    <definedName name="AANDENES">#REF!</definedName>
    <definedName name="ab">#REF!</definedName>
    <definedName name="abc">#REF!</definedName>
    <definedName name="ABR">#REF!</definedName>
    <definedName name="ACALZADA">#REF!</definedName>
    <definedName name="AccessDatabase" hidden="1">"C:\C-314\VOLUMENES\volfin4.mdb"</definedName>
    <definedName name="Acefy4200">'[8]APUS BASIC'!$G$340</definedName>
    <definedName name="Acero_corrugado">'[8]LISTADO DE MATERIALES Y EQUIPOS'!$B$14</definedName>
    <definedName name="ACERO_DE_REFUERZO_60000">'[9]Acero de 60.000psi'!$I$53</definedName>
    <definedName name="Acopla_sanitario_grival">'[8]LISTADO DE MATERIALES Y EQUIPOS'!$B$70</definedName>
    <definedName name="Adaptador_pvc">'[8]LISTADO DE MATERIALES Y EQUIPOS'!$B$125</definedName>
    <definedName name="Adicion">[1]INSUMOS!#REF!</definedName>
    <definedName name="AGO">#REF!</definedName>
    <definedName name="Agregado_Grueso">'[8]LISTADO DE MATERIALES Y EQUIPOS'!$B$10</definedName>
    <definedName name="Agua">'[8]LISTADO DE MATERIALES Y EQUIPOS'!$B$18</definedName>
    <definedName name="Aire_Acondicionado_Inverter_12000_btu">'[8]LISTADO DE MATERIALES Y EQUIPOS'!$B$118</definedName>
    <definedName name="Aire_Acondicionado_Inverter_9000_btu">'[8]LISTADO DE MATERIALES Y EQUIPOS'!$B$117</definedName>
    <definedName name="aiu">#REF!</definedName>
    <definedName name="AIU_ADMON">[10]DATOS!$D$8</definedName>
    <definedName name="AIU_IMP">[10]DATOS!$D$9</definedName>
    <definedName name="AIU_UTIL">[10]DATOS!$D$10</definedName>
    <definedName name="AjustDelAIU">#REF!</definedName>
    <definedName name="AjustDelAIU2">#REF!</definedName>
    <definedName name="Ajuste">[11]Datos!$B$11</definedName>
    <definedName name="Alambre_de_pua_calibre_14">'[8]LISTADO DE MATERIALES Y EQUIPOS'!$B$16</definedName>
    <definedName name="Alambre_negro">'[8]LISTADO DE MATERIALES Y EQUIPOS'!$B$15</definedName>
    <definedName name="AMBIENTAL">#REF!</definedName>
    <definedName name="ANA">[6]EXTLUB!#REF!</definedName>
    <definedName name="Andamios">'[8]LISTADO DE MATERIALES Y EQUIPOS'!$B$44</definedName>
    <definedName name="angulo_6_metros_3__16_x_2_pulgadas_g___50">'[8]LISTADO DE MATERIALES Y EQUIPOS'!$B$53</definedName>
    <definedName name="Antic">[12]BASES!$B$33</definedName>
    <definedName name="ANTICIPO">[12]BASES!$B$33</definedName>
    <definedName name="Anticorrosivo">'[8]LISTADO DE MATERIALES Y EQUIPOS'!$B$60</definedName>
    <definedName name="Ao">[13]Indices!#REF!</definedName>
    <definedName name="ap">[7]Planilla!$D$58</definedName>
    <definedName name="apu">#REF!</definedName>
    <definedName name="AREA">#REF!</definedName>
    <definedName name="_xlnm.Print_Area" localSheetId="0">'VALOR INTERVENTORÍA OK'!$A$1:$G$75</definedName>
    <definedName name="_xlnm.Print_Area">#REF!</definedName>
    <definedName name="ARENA">#REF!</definedName>
    <definedName name="asasdadas" hidden="1">[1]INSUMOS!#REF!</definedName>
    <definedName name="asd">#REF!</definedName>
    <definedName name="ATenerEnCuenta">#REF!</definedName>
    <definedName name="AU">'[14]CIRCUITOS CODENSA'!#REF!</definedName>
    <definedName name="AUTOPISTA">'[14]CIRCUITOS CODENSA'!#REF!</definedName>
    <definedName name="Ayudante">'[8]LISTADO DE MATERIALES Y EQUIPOS'!$B$6</definedName>
    <definedName name="B" localSheetId="1">#REF!</definedName>
    <definedName name="B" localSheetId="0">#REF!</definedName>
    <definedName name="B">#REF!</definedName>
    <definedName name="B_impresión_IM">#REF!</definedName>
    <definedName name="BANCO">#REF!</definedName>
    <definedName name="base">[15]BaseDatos!$A$2:$F$505</definedName>
    <definedName name="BASE2">#REF!</definedName>
    <definedName name="_xlnm.Database">#REF!</definedName>
    <definedName name="bb">'[16]Base de Datos'!$B$14:$B$29</definedName>
    <definedName name="beneficios">[17]Listado!$AH$2:$AH$3</definedName>
    <definedName name="BL">'[14]CIRCUITOS CODENSA'!#REF!</definedName>
    <definedName name="Bloque">'[8]LISTADO DE MATERIALES Y EQUIPOS'!$B$19</definedName>
    <definedName name="BO">'[14]CIRCUITOS CODENSA'!#REF!</definedName>
    <definedName name="BORDE1">#N/A</definedName>
    <definedName name="Breaker_15_amp">'[8]LISTADO DE MATERIALES Y EQUIPOS'!$B$96</definedName>
    <definedName name="breaker_20_amp">'[8]LISTADO DE MATERIALES Y EQUIPOS'!$B$97</definedName>
    <definedName name="BURRO">#REF!</definedName>
    <definedName name="C_Apus" comment="Codigo Apus">'[18]1_Preliminares'!$A$26</definedName>
    <definedName name="Cable__10">'[8]LISTADO DE MATERIALES Y EQUIPOS'!$B$93</definedName>
    <definedName name="Cable__12">'[8]LISTADO DE MATERIALES Y EQUIPOS'!$B$94</definedName>
    <definedName name="Cable__14">'[8]LISTADO DE MATERIALES Y EQUIPOS'!$B$95</definedName>
    <definedName name="Caja_hexagonal_pvc">'[8]LISTADO DE MATERIALES Y EQUIPOS'!$B$124</definedName>
    <definedName name="CALDAS" localSheetId="0">#REF!</definedName>
    <definedName name="CALDAS">#REF!</definedName>
    <definedName name="CALDAS1232" localSheetId="0">#REF!</definedName>
    <definedName name="CALDAS1232">#REF!</definedName>
    <definedName name="Calidad">#REF!</definedName>
    <definedName name="Campamento">#REF!</definedName>
    <definedName name="cancha">#REF!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c">[19]PERSONAL!$D$8</definedName>
    <definedName name="CD">'[20]DESGLOSE AU'!$C$13</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trl">[12]CDItem!$G$8</definedName>
    <definedName name="CDS_V_INDICES_CIRCUITO_CAUSA">#REF!</definedName>
    <definedName name="CEMENTO">#REF!</definedName>
    <definedName name="Cemento_Blanco">'[8]LISTADO DE MATERIALES Y EQUIPOS'!$B$11</definedName>
    <definedName name="CHAZO_PUNTILLA_ANCLAJES">'[8]LISTADO DE MATERIALES Y EQUIPOS'!$B$105</definedName>
    <definedName name="Cierrapuerta_hidraulico_ajustable_hasta_80_kilos">'[8]LISTADO DE MATERIALES Y EQUIPOS'!$B$90</definedName>
    <definedName name="CINTA_MALLA_ADHESIVA_X_90M">'[8]LISTADO DE MATERIALES Y EQUIPOS'!$B$107</definedName>
    <definedName name="CIRCUITOS">[21]Circuitos!$C$2:$C$891</definedName>
    <definedName name="CIRCUNVALAR">#REF!</definedName>
    <definedName name="Ciudades">[22]Insumos!$B$1813:$B$1912</definedName>
    <definedName name="CL">'[14]CIRCUITOS CODENSA'!#REF!</definedName>
    <definedName name="Codigo" comment="Codigo Insumo">[18]Insumos!$A$4:$A$1772</definedName>
    <definedName name="Codigo_M.Obra" comment="Mano de obra ">[18]M.Obra!$A$35:$A$43</definedName>
    <definedName name="codigos">[23]Banderas!$A:$A</definedName>
    <definedName name="Combo_Sanitario_manantial_corona">'[8]LISTADO DE MATERIALES Y EQUIPOS'!$B$69</definedName>
    <definedName name="Conc.2000">'[8]APUS BASIC'!$G$165</definedName>
    <definedName name="Conc.2500">'[8]APUS BASIC'!$G$122</definedName>
    <definedName name="Conc.3000">'[8]APUS BASIC'!$G$80</definedName>
    <definedName name="CONCRETO_2000">'[9]Concreto de 2000 psi'!$I$53</definedName>
    <definedName name="CONDI1">#REF!</definedName>
    <definedName name="Consultor">[24]Datos!$B$3</definedName>
    <definedName name="Contrato">[24]Datos!$B$2</definedName>
    <definedName name="Coordinador">[24]Datos!$B$6</definedName>
    <definedName name="CosteoConsultoria">#REF!</definedName>
    <definedName name="CostoDirecto">#REF!</definedName>
    <definedName name="CostoDirectoObra">'[25]COSTEO TOTAL OBRA'!$D$7</definedName>
    <definedName name="Costopérdidas">[26]Modelo!#REF!</definedName>
    <definedName name="CotizacionARP">#REF!</definedName>
    <definedName name="_xlnm.Criteria" localSheetId="2">[1]INSUMOS!#REF!</definedName>
    <definedName name="_xlnm.Criteria" localSheetId="0">[1]INSUMOS!#REF!</definedName>
    <definedName name="_xlnm.Criteria">[1]INSUMOS!#REF!</definedName>
    <definedName name="Criterios_IM" localSheetId="2">[1]INSUMOS!#REF!</definedName>
    <definedName name="Criterios_IM" localSheetId="0">[1]INSUMOS!#REF!</definedName>
    <definedName name="Criterios_IM">[1]INSUMOS!#REF!</definedName>
    <definedName name="CU">'[14]CIRCUITOS CODENSA'!#REF!</definedName>
    <definedName name="cuad1">#REF!</definedName>
    <definedName name="cuad2">#REF!</definedName>
    <definedName name="cuad3">#REF!</definedName>
    <definedName name="cuad4">#REF!</definedName>
    <definedName name="CUAD5">#REF!</definedName>
    <definedName name="cuado">#REF!</definedName>
    <definedName name="cuadrilla">[11]Cuadrillas!$C$13:$F$43</definedName>
    <definedName name="Cuadrillas">[27]Cuadrillas!$A$11:$I$77</definedName>
    <definedName name="CUMWART_Zeit_1.000Bh" localSheetId="0">#REF!</definedName>
    <definedName name="CUMWART_Zeit_1.000Bh">#REF!</definedName>
    <definedName name="CUMWART_Zeit_10.000Bh" localSheetId="0">#REF!</definedName>
    <definedName name="CUMWART_Zeit_10.000Bh">#REF!</definedName>
    <definedName name="CUMWART_Zeit_100Bh" localSheetId="0">#REF!</definedName>
    <definedName name="CUMWART_Zeit_100Bh">#REF!</definedName>
    <definedName name="CUMWART_Zeit_10Bh" localSheetId="0">#REF!</definedName>
    <definedName name="CUMWART_Zeit_10Bh">#REF!</definedName>
    <definedName name="CUMWART_Zeit_15.000Bh" localSheetId="0">#REF!</definedName>
    <definedName name="CUMWART_Zeit_15.000Bh">#REF!</definedName>
    <definedName name="CUMWART_Zeit_20.000Bh" localSheetId="0">#REF!</definedName>
    <definedName name="CUMWART_Zeit_20.000Bh">#REF!</definedName>
    <definedName name="CUMWART_Zeit_250Bh" localSheetId="0">#REF!</definedName>
    <definedName name="CUMWART_Zeit_250Bh">#REF!</definedName>
    <definedName name="CUMWART_Zeit_3.000Bh" localSheetId="0">#REF!</definedName>
    <definedName name="CUMWART_Zeit_3.000Bh">#REF!</definedName>
    <definedName name="CUMWART_Zeit_30.000Bh" localSheetId="0">#REF!</definedName>
    <definedName name="CUMWART_Zeit_30.000Bh">#REF!</definedName>
    <definedName name="CUMWART_Zeit_5.000Bh" localSheetId="0">#REF!</definedName>
    <definedName name="CUMWART_Zeit_5.000Bh">#REF!</definedName>
    <definedName name="CUMWART_Zeit_500Bh" localSheetId="0">#REF!</definedName>
    <definedName name="CUMWART_Zeit_500Bh">#REF!</definedName>
    <definedName name="CUMWART_Zeit_7.500Bh" localSheetId="0">#REF!</definedName>
    <definedName name="CUMWART_Zeit_7.500Bh">#REF!</definedName>
    <definedName name="Curva_conduit_pvc_1_2">'[8]LISTADO DE MATERIALES Y EQUIPOS'!$B$123</definedName>
    <definedName name="D" localSheetId="1">#REF!</definedName>
    <definedName name="D" localSheetId="0">#REF!</definedName>
    <definedName name="D">#REF!</definedName>
    <definedName name="DADADAD" hidden="1">{#N/A,#N/A,TRUE,"CODIGO DEPENDENCIA"}</definedName>
    <definedName name="Datos">#REF!</definedName>
    <definedName name="Decision">#REF!</definedName>
    <definedName name="Departamento">#REF!</definedName>
    <definedName name="DESC1">[28]ITEMS!$B$2</definedName>
    <definedName name="DESC521">[29]ITEMS!$B$522</definedName>
    <definedName name="Descrip_cuadrillas">[27]Cuadrillas!$A$15:$A$77</definedName>
    <definedName name="Descrip_equipos">[27]Equ!$A$15:$A$102</definedName>
    <definedName name="Descrip_transporte">[27]Trans!$A$18:$A$65</definedName>
    <definedName name="Descripción">[27]Mat!$A$11:$A$1041</definedName>
    <definedName name="DESCRP1">[10]DATOS!$D$2</definedName>
    <definedName name="DESCRP2">[10]DATOS!$D$3</definedName>
    <definedName name="DestinoConsultoria">#REF!</definedName>
    <definedName name="DestinoObra">#REF!</definedName>
    <definedName name="dfssdf7" localSheetId="0">#REF!</definedName>
    <definedName name="dfssdf7">#REF!</definedName>
    <definedName name="DIC">#REF!</definedName>
    <definedName name="DifConsultoriaFM">#REF!</definedName>
    <definedName name="DIRECTO1">[30]APU!$U$132</definedName>
    <definedName name="DIRECTO10">[30]APU!$U$681</definedName>
    <definedName name="DIRECTO100">[30]APU!$U$6171</definedName>
    <definedName name="DIRECTO101">[30]APU!$U$6232</definedName>
    <definedName name="DIRECTO102">[30]APU!$U$6293</definedName>
    <definedName name="DIRECTO103">[30]APU!$U$6354</definedName>
    <definedName name="DIRECTO104">[30]APU!$U$6415</definedName>
    <definedName name="DIRECTO105">[30]APU!$U$6476</definedName>
    <definedName name="DIRECTO11">[30]APU!$U$742</definedName>
    <definedName name="DIRECTO12">[30]APU!$U$803</definedName>
    <definedName name="DIRECTO124">[30]APU!$U$7635</definedName>
    <definedName name="DIRECTO125">[30]APU!$U$7696</definedName>
    <definedName name="DIRECTO126">[30]APU!$U$7757</definedName>
    <definedName name="DIRECTO127">[30]APU!$U$7818</definedName>
    <definedName name="DIRECTO128">[30]APU!$U$7879</definedName>
    <definedName name="DIRECTO129">[30]APU!$U$7940</definedName>
    <definedName name="DIRECTO13">[30]APU!$U$864</definedName>
    <definedName name="DIRECTO130">[30]APU!$U$8001</definedName>
    <definedName name="DIRECTO131">[30]APU!$U$8062</definedName>
    <definedName name="DIRECTO132">[30]APU!$U$8123</definedName>
    <definedName name="DIRECTO133">[30]APU!$U$8184</definedName>
    <definedName name="DIRECTO134">[30]APU!$U$8245</definedName>
    <definedName name="DIRECTO14">[30]APU!$U$925</definedName>
    <definedName name="DIRECTO15">[30]APU!$U$986</definedName>
    <definedName name="DIRECTO16">[30]APU!$U$1047</definedName>
    <definedName name="DIRECTO17">[30]APU!$U$1108</definedName>
    <definedName name="DIRECTO18">[30]APU!$U$1169</definedName>
    <definedName name="DIRECTO2">[30]APU!$U$193</definedName>
    <definedName name="DIRECTO2.10">[30]APU!$U$14889</definedName>
    <definedName name="DIRECTO2.11">[30]APU!$U$14950</definedName>
    <definedName name="DIRECTO2.12">[30]APU!$U$15011</definedName>
    <definedName name="DIRECTO2.9">[30]APU!$U$11839</definedName>
    <definedName name="DIRECTO21">[30]APU!$U$1352</definedName>
    <definedName name="DIRECTO22">[30]APU!$U$1413</definedName>
    <definedName name="DIRECTO23">[30]APU!$U$1474</definedName>
    <definedName name="DIRECTO24">[30]APU!$U$1535</definedName>
    <definedName name="DIRECTO25">[30]APU!$U$1596</definedName>
    <definedName name="DIRECTO26">[30]APU!$U$1657</definedName>
    <definedName name="DIRECTO27">[30]APU!$U$1718</definedName>
    <definedName name="DIRECTO28">[30]APU!$U$1779</definedName>
    <definedName name="DIRECTO29">[30]APU!$U$1840</definedName>
    <definedName name="DIRECTO3">[30]APU!$U$254</definedName>
    <definedName name="DIRECTO3.15">[30]APU!$U$8667</definedName>
    <definedName name="DIRECTO3.16">[30]APU!$U$8728</definedName>
    <definedName name="DIRECTO3.17">[30]APU!$U$8789</definedName>
    <definedName name="DIRECTO3.18">[30]APU!$U$8850</definedName>
    <definedName name="DIRECTO3.19">[30]APU!$U$8911</definedName>
    <definedName name="DIRECTO3.20">[30]APU!$U$8972</definedName>
    <definedName name="DIRECTO3.21">[30]APU!$U$11961</definedName>
    <definedName name="DIRECTO3.22">[30]APU!$U$14523</definedName>
    <definedName name="DIRECTO3.23">[30]APU!$U$15133</definedName>
    <definedName name="DIRECTO3.24">[30]APU!$U$16292</definedName>
    <definedName name="DIRECTO3.25">[30]APU!$U$16353</definedName>
    <definedName name="DIRECTO3.26">[30]APU!$U$16414</definedName>
    <definedName name="DIRECTO3.27">[30]APU!$U$16475</definedName>
    <definedName name="DIRECTO3.28">[30]APU!$U$16536</definedName>
    <definedName name="DIRECTO30">[30]APU!$U$1901</definedName>
    <definedName name="DIRECTO31">[30]APU!$U$1962</definedName>
    <definedName name="DIRECTO32">[30]APU!$U$2023</definedName>
    <definedName name="DIRECTO33">[30]APU!$U$2084</definedName>
    <definedName name="DIRECTO34">[30]APU!$U$2145</definedName>
    <definedName name="DIRECTO35">[30]APU!$U$2206</definedName>
    <definedName name="DIRECTO36">[30]APU!$U$2267</definedName>
    <definedName name="DIRECTO37">[30]APU!$U$2328</definedName>
    <definedName name="DIRECTO38">[30]APU!$U$2389</definedName>
    <definedName name="DIRECTO39">[30]APU!$U$2450</definedName>
    <definedName name="DIRECTO4">[30]APU!$U$315</definedName>
    <definedName name="DIRECTO4.20">[30]APU!$U$9216</definedName>
    <definedName name="DIRECTO4.21">[30]APU!$U$9277</definedName>
    <definedName name="DIRECTO4.22">[30]APU!$U$9338</definedName>
    <definedName name="DIRECTO4.23">[30]APU!$U$9399</definedName>
    <definedName name="DIRECTO4.24">[30]APU!$U$9460</definedName>
    <definedName name="DIRECTO4.25">[30]APU!$U$9521</definedName>
    <definedName name="DIRECTO4.26">[30]APU!$U$9582</definedName>
    <definedName name="DIRECTO4.27">[30]APU!$U$9643</definedName>
    <definedName name="DIRECTO4.28">[30]APU!$U$9704</definedName>
    <definedName name="DIRECTO4.29">[30]APU!$U$9765</definedName>
    <definedName name="DIRECTO4.30">[30]APU!$U$9826</definedName>
    <definedName name="DIRECTO4.31">[30]APU!$U$9887</definedName>
    <definedName name="DIRECTO4.32">[30]APU!$U$9948</definedName>
    <definedName name="DIRECTO4.33">[30]APU!$U$10009</definedName>
    <definedName name="DIRECTO4.34">[30]APU!$U$10070</definedName>
    <definedName name="DIRECTO4.35">[30]APU!$U$11595</definedName>
    <definedName name="DIRECTO4.36">[30]APU!$U$11656</definedName>
    <definedName name="DIRECTO4.37">[30]APU!$U$15987</definedName>
    <definedName name="DIRECTO4.38">[30]APU!$U$15194</definedName>
    <definedName name="DIRECTO4.39">[30]APU!$U$14279</definedName>
    <definedName name="DIRECTO4.40">[30]APU!$U$14340</definedName>
    <definedName name="DIRECTO4.41">[30]APU!$U$14401</definedName>
    <definedName name="DIRECTO4.42">[30]APU!$U$14462</definedName>
    <definedName name="DIRECTO4.43">[30]APU!$U$14584</definedName>
    <definedName name="DIRECTO4.44">[30]APU!$U$16048</definedName>
    <definedName name="DIRECTO4.45">[30]APU!$U$16109</definedName>
    <definedName name="DIRECTO4.46">[30]APU!$U$14706</definedName>
    <definedName name="DIRECTO4.47">[30]APU!$U$15926</definedName>
    <definedName name="DIRECTO4.48">[30]APU!$U$16170</definedName>
    <definedName name="DIRECTO4.49">[30]APU!$U$16231</definedName>
    <definedName name="DIRECTO4.50">[30]APU!$U$16902</definedName>
    <definedName name="DIRECTO4.51">[30]APU!$U$17634</definedName>
    <definedName name="DIRECTO4.52">[30]APU!$U$17695</definedName>
    <definedName name="DIRECTO40">[30]APU!$U$2511</definedName>
    <definedName name="DIRECTO41">[30]APU!$U$2572</definedName>
    <definedName name="DIRECTO42">[30]APU!$U$2633</definedName>
    <definedName name="DIRECTO43">[30]APU!$U$2694</definedName>
    <definedName name="DIRECTO44">[30]APU!$U$2755</definedName>
    <definedName name="DIRECTO45">[30]APU!$U$2816</definedName>
    <definedName name="DIRECTO46">[30]APU!$U$2877</definedName>
    <definedName name="DIRECTO47">[30]APU!$U$2938</definedName>
    <definedName name="DIRECTO48">[30]APU!$U$2999</definedName>
    <definedName name="DIRECTO49">[30]APU!$U$3060</definedName>
    <definedName name="DIRECTO5">[30]APU!$U$376</definedName>
    <definedName name="DIRECTO5.100">[30]APU!$U$12449</definedName>
    <definedName name="DIRECTO5.101">[30]APU!$U$12510</definedName>
    <definedName name="DIRECTO5.104">[30]APU!$U$12571</definedName>
    <definedName name="DIRECTO5.105">[30]APU!$U$12632</definedName>
    <definedName name="DIRECTO5.106">[30]APU!$U$12693</definedName>
    <definedName name="DIRECTO5.107">[30]APU!$U$12754</definedName>
    <definedName name="DIRECTO5.108">[30]APU!$U$12815</definedName>
    <definedName name="DIRECTO5.109">[30]APU!$U$12876</definedName>
    <definedName name="DIRECTO5.111">[30]APU!$U$12937</definedName>
    <definedName name="DIRECTO5.112">[30]APU!$U$12998</definedName>
    <definedName name="DIRECTO5.113">[30]APU!$U$14767</definedName>
    <definedName name="DIRECTO5.114">[30]APU!$U$14828</definedName>
    <definedName name="DIRECTO5.115">[30]APU!$U$15072</definedName>
    <definedName name="DIRECTO5.53">[30]APU!$U$10131</definedName>
    <definedName name="DIRECTO5.54">[30]APU!$U$10192</definedName>
    <definedName name="DIRECTO5.55">[30]APU!$U$10253</definedName>
    <definedName name="DIRECTO5.56">[30]APU!$U$10314</definedName>
    <definedName name="DIRECTO5.57">[30]APU!$U$10375</definedName>
    <definedName name="DIRECTO5.58">[30]APU!$U$10436</definedName>
    <definedName name="DIRECTO5.59">[30]APU!$U$10497</definedName>
    <definedName name="DIRECTO5.60">[30]APU!$U$10558</definedName>
    <definedName name="DIRECTO5.61">[30]APU!$U$10619</definedName>
    <definedName name="DIRECTO5.62">[30]APU!$U$10680</definedName>
    <definedName name="DIRECTO5.63">[30]APU!$U$10741</definedName>
    <definedName name="DIRECTO5.64">[30]APU!$U$10802</definedName>
    <definedName name="DIRECTO5.65">[30]APU!$U$10863</definedName>
    <definedName name="DIRECTO5.66">[30]APU!$U$10924</definedName>
    <definedName name="DIRECTO5.67">[30]APU!$U$10985</definedName>
    <definedName name="DIRECTO5.68">[30]APU!$U$11046</definedName>
    <definedName name="DIRECTO5.69">[30]APU!$U$11107</definedName>
    <definedName name="DIRECTO5.70">[30]APU!$U$11168</definedName>
    <definedName name="DIRECTO5.71">[30]APU!$U$11229</definedName>
    <definedName name="DIRECTO5.72">[30]APU!$U$12022</definedName>
    <definedName name="DIRECTO5.73">[30]APU!$U$12083</definedName>
    <definedName name="DIRECTO5.74">[30]APU!$U$12144</definedName>
    <definedName name="DIRECTO5.77">[30]APU!$U$12205</definedName>
    <definedName name="DIRECTO5.78">[30]APU!$U$12327</definedName>
    <definedName name="DIRECTO5.79">[30]APU!$U$12388</definedName>
    <definedName name="DIRECTO5.80">[30]APU!$U$12266</definedName>
    <definedName name="DIRECTO5.82">[30]APU!$U$14035</definedName>
    <definedName name="DIRECTO5.83">[30]APU!$U$14096</definedName>
    <definedName name="DIRECTO5.84">[30]APU!$U$13364</definedName>
    <definedName name="DIRECTO5.85">[30]APU!$U$13425</definedName>
    <definedName name="DIRECTO5.86">[30]APU!$U$13486</definedName>
    <definedName name="DIRECTO5.87">[30]APU!$U$13547</definedName>
    <definedName name="DIRECTO5.88">[30]APU!$U$13608</definedName>
    <definedName name="DIRECTO5.89">[30]APU!$U$13669</definedName>
    <definedName name="DIRECTO5.90">[30]APU!$U$13730</definedName>
    <definedName name="DIRECTO5.91">[30]APU!$U$13791</definedName>
    <definedName name="DIRECTO5.92">[30]APU!$U$13852</definedName>
    <definedName name="DIRECTO5.93">[30]APU!$U$13913</definedName>
    <definedName name="DIRECTO5.94">[30]APU!$U$13974</definedName>
    <definedName name="DIRECTO5.95">[30]APU!$U$13059</definedName>
    <definedName name="DIRECTO5.96">[30]APU!$U$13120</definedName>
    <definedName name="DIRECTO5.97">[30]APU!$U$13181</definedName>
    <definedName name="DIRECTO5.98">[30]APU!$U$13242</definedName>
    <definedName name="DIRECTO5.99">[30]APU!$U$13303</definedName>
    <definedName name="DIRECTO50">[30]APU!$U$3121</definedName>
    <definedName name="DIRECTO51">[30]APU!$U$3182</definedName>
    <definedName name="DIRECTO52">[30]APU!$U$3243</definedName>
    <definedName name="DIRECTO53">[30]APU!$U$3304</definedName>
    <definedName name="DIRECTO54">[30]APU!$U$3365</definedName>
    <definedName name="DIRECTO55">[30]APU!$U$3426</definedName>
    <definedName name="DIRECTO56">[30]APU!$U$3487</definedName>
    <definedName name="DIRECTO57">[30]APU!$U$3548</definedName>
    <definedName name="DIRECTO58">[30]APU!$U$3609</definedName>
    <definedName name="DIRECTO59">[30]APU!$U$3670</definedName>
    <definedName name="DIRECTO6">[30]APU!$U$437</definedName>
    <definedName name="DIRECTO60">[30]APU!$U$3731</definedName>
    <definedName name="DIRECTO61">[30]APU!$U$3792</definedName>
    <definedName name="DIRECTO62">[30]APU!$U$3853</definedName>
    <definedName name="DIRECTO63">[30]APU!$U$3914</definedName>
    <definedName name="DIRECTO64">[30]APU!$U$3975</definedName>
    <definedName name="DIRECTO65">[30]APU!$U$4036</definedName>
    <definedName name="DIRECTO66">[30]APU!$U$4097</definedName>
    <definedName name="DIRECTO67">[30]APU!$U$4158</definedName>
    <definedName name="DIRECTO68">[30]APU!$U$4219</definedName>
    <definedName name="DIRECTO69">[30]APU!$U$4280</definedName>
    <definedName name="DIRECTO7">[30]APU!$U$498</definedName>
    <definedName name="DIRECTO7.12">[30]APU!$U$8305</definedName>
    <definedName name="DIRECTO7.13">[30]APU!$U$8366</definedName>
    <definedName name="DIRECTO7.14">[30]APU!$U$8427</definedName>
    <definedName name="DIRECTO7.15">[30]APU!$U$8488</definedName>
    <definedName name="DIRECTO7.16">[30]APU!$U$8606</definedName>
    <definedName name="DIRECTO7.17">[30]APU!$U$11290</definedName>
    <definedName name="DIRECTO7.18">[30]APU!$U$11351</definedName>
    <definedName name="DIRECTO7.19">[30]APU!$U$11412</definedName>
    <definedName name="DIRECTO7.20">[30]APU!$U$11473</definedName>
    <definedName name="DIRECTO7.21">[30]APU!$U$11534</definedName>
    <definedName name="DIRECTO7.22">[30]APU!$U$11717</definedName>
    <definedName name="DIRECTO7.23">[30]APU!$U$11778</definedName>
    <definedName name="DIRECTO7.24">[30]APU!$U$14645</definedName>
    <definedName name="DIRECTO7.25">[30]APU!$U$15255</definedName>
    <definedName name="DIRECTO7.26">[30]APU!$U$15316</definedName>
    <definedName name="DIRECTO7.27">[30]APU!$U$15377</definedName>
    <definedName name="DIRECTO7.28">[30]APU!$U$15438</definedName>
    <definedName name="DIRECTO7.29">[30]APU!$U$15499</definedName>
    <definedName name="DIRECTO7.30">[30]APU!$U$15560</definedName>
    <definedName name="DIRECTO7.31">[30]APU!$U$15621</definedName>
    <definedName name="DIRECTO7.32">[30]APU!$U$15682</definedName>
    <definedName name="DIRECTO7.33">[30]APU!$U$15743</definedName>
    <definedName name="DIRECTO7.34">[30]APU!$U$15804</definedName>
    <definedName name="DIRECTO7.35">[30]APU!$U$15865</definedName>
    <definedName name="DIRECTO7.36">[30]APU!$U$17085</definedName>
    <definedName name="DIRECTO7.37">[30]APU!$U$17268</definedName>
    <definedName name="DIRECTO7.38">[30]APU!$U$17207</definedName>
    <definedName name="DIRECTO7.39">[30]APU!$U$17390</definedName>
    <definedName name="DIRECTO7.40">[30]APU!$U$17451</definedName>
    <definedName name="DIRECTO7.41">[30]APU!$U$17512</definedName>
    <definedName name="DIRECTO7.42">[30]APU!$U$17146</definedName>
    <definedName name="DIRECTO7.43">[30]APU!$U$17573</definedName>
    <definedName name="DIRECTO7.44">[30]APU!$U$17329</definedName>
    <definedName name="DIRECTO70">[30]APU!$U$4341</definedName>
    <definedName name="DIRECTO71">[30]APU!$U$4402</definedName>
    <definedName name="DIRECTO72">[30]APU!$U$4463</definedName>
    <definedName name="DIRECTO73">[30]APU!$U$4524</definedName>
    <definedName name="DIRECTO74">[30]APU!$U$4585</definedName>
    <definedName name="DIRECTO75">[30]APU!$U$4646</definedName>
    <definedName name="DIRECTO76">[30]APU!$U$4707</definedName>
    <definedName name="DIRECTO77">[30]APU!$U$4768</definedName>
    <definedName name="DIRECTO78">[30]APU!$U$4829</definedName>
    <definedName name="DIRECTO79">[30]APU!$U$4890</definedName>
    <definedName name="DIRECTO8">[30]APU!$U$559</definedName>
    <definedName name="DIRECTO80">[30]APU!$U$4951</definedName>
    <definedName name="DIRECTO81">[30]APU!$U$5012</definedName>
    <definedName name="DIRECTO82">[30]APU!$U$5073</definedName>
    <definedName name="DIRECTO83">[30]APU!$U$5134</definedName>
    <definedName name="DIRECTO84">[30]APU!$U$5195</definedName>
    <definedName name="DIRECTO85">[30]APU!$U$5256</definedName>
    <definedName name="DIRECTO86">[30]APU!$U$5317</definedName>
    <definedName name="DIRECTO87">[30]APU!$U$5378</definedName>
    <definedName name="DIRECTO88">[30]APU!$U$5439</definedName>
    <definedName name="DIRECTO89">[30]APU!$U$5500</definedName>
    <definedName name="DIRECTO9">[30]APU!$U$620</definedName>
    <definedName name="DIRECTO9.1">[30]APU!$U$16597</definedName>
    <definedName name="DIRECTO9.2">[30]APU!$U$16658</definedName>
    <definedName name="DIRECTO9.3">[30]APU!$U$16719</definedName>
    <definedName name="DIRECTO9.4">[30]APU!$U$16780</definedName>
    <definedName name="DIRECTO9.5">[30]APU!$U$16841</definedName>
    <definedName name="DIRECTO90">[30]APU!$U$5561</definedName>
    <definedName name="DIRECTO91">[30]APU!$U$5622</definedName>
    <definedName name="DIRECTO92">[30]APU!$U$5683</definedName>
    <definedName name="DIRECTO93">[30]APU!$U$5744</definedName>
    <definedName name="DIRECTO94">[30]APU!$U$5805</definedName>
    <definedName name="DIRECTO95">[30]APU!$U$5866</definedName>
    <definedName name="DIRECTO96">[30]APU!$U$5927</definedName>
    <definedName name="DIRECTO97">[30]APU!$U$5988</definedName>
    <definedName name="DIRECTO98">[30]APU!$U$6049</definedName>
    <definedName name="DIRECTO99">[30]APU!$U$6110</definedName>
    <definedName name="DuracionMeses">#REF!</definedName>
    <definedName name="DuracionSemanas">#REF!</definedName>
    <definedName name="e" localSheetId="1">#REF!</definedName>
    <definedName name="E" localSheetId="0">#REF!</definedName>
    <definedName name="E">#REF!</definedName>
    <definedName name="EEE">#REF!</definedName>
    <definedName name="EF">[31]AIU!$A$1:$IU$4</definedName>
    <definedName name="ELEKTR_Zeit_1.000Bh" localSheetId="0">#REF!</definedName>
    <definedName name="ELEKTR_Zeit_1.000Bh">#REF!</definedName>
    <definedName name="ELEKTR_Zeit_10.000Bh" localSheetId="0">#REF!</definedName>
    <definedName name="ELEKTR_Zeit_10.000Bh">#REF!</definedName>
    <definedName name="ELEKTR_Zeit_100Bh" localSheetId="0">#REF!</definedName>
    <definedName name="ELEKTR_Zeit_100Bh">#REF!</definedName>
    <definedName name="ELEKTR_Zeit_10Bh" localSheetId="0">#REF!</definedName>
    <definedName name="ELEKTR_Zeit_10Bh">#REF!</definedName>
    <definedName name="ELEKTR_Zeit_15.000Bh" localSheetId="0">#REF!</definedName>
    <definedName name="ELEKTR_Zeit_15.000Bh">#REF!</definedName>
    <definedName name="ELEKTR_Zeit_20.000Bh" localSheetId="0">#REF!</definedName>
    <definedName name="ELEKTR_Zeit_20.000Bh">#REF!</definedName>
    <definedName name="ELEKTR_Zeit_250Bh" localSheetId="0">#REF!</definedName>
    <definedName name="ELEKTR_Zeit_250Bh">#REF!</definedName>
    <definedName name="ELEKTR_Zeit_3.000Bh" localSheetId="0">#REF!</definedName>
    <definedName name="ELEKTR_Zeit_3.000Bh">#REF!</definedName>
    <definedName name="ELEKTR_Zeit_30.000Bh" localSheetId="0">#REF!</definedName>
    <definedName name="ELEKTR_Zeit_30.000Bh">#REF!</definedName>
    <definedName name="ELEKTR_Zeit_5.000Bh" localSheetId="0">#REF!</definedName>
    <definedName name="ELEKTR_Zeit_5.000Bh">#REF!</definedName>
    <definedName name="ELEKTR_Zeit_500Bh" localSheetId="0">#REF!</definedName>
    <definedName name="ELEKTR_Zeit_500Bh">#REF!</definedName>
    <definedName name="ELEKTR_Zeit_7.500Bh" localSheetId="0">#REF!</definedName>
    <definedName name="ELEKTR_Zeit_7.500Bh">#REF!</definedName>
    <definedName name="Enchape_euro_o_corona">'[8]LISTADO DE MATERIALES Y EQUIPOS'!$B$65</definedName>
    <definedName name="ENE">#REF!</definedName>
    <definedName name="Ensayos" localSheetId="1">#REF!</definedName>
    <definedName name="Ensayos">[1]INSUMOS!#REF!</definedName>
    <definedName name="EQUI">[32]EQUIPO!$B$2:$B$36</definedName>
    <definedName name="equipo">[33]Equipo!$A$7:$A$65536</definedName>
    <definedName name="EQUIPO_1">[32]EQUIPO!$B$2:$D$36</definedName>
    <definedName name="EQUIPO_2">[34]Equipo!$A$7:$A$65536</definedName>
    <definedName name="Equipo_de_soldadura">'[8]LISTADO DE MATERIALES Y EQUIPOS'!$B$31</definedName>
    <definedName name="EQUIPOALL">'[35]EQUIPOS '!$B$6:$D$84</definedName>
    <definedName name="EQUIPOS">'[35]EQUIPOS '!$B$6:$B$84</definedName>
    <definedName name="EREE">#REF!</definedName>
    <definedName name="ES">'[14]CIRCUITOS CODENSA'!#REF!</definedName>
    <definedName name="EST10A">#REF!</definedName>
    <definedName name="EST10V1">#REF!</definedName>
    <definedName name="EST11A">#REF!</definedName>
    <definedName name="Estuco_gl">'[8]LISTADO DE MATERIALES Y EQUIPOS'!$B$64</definedName>
    <definedName name="Eternit__8">'[8]LISTADO DE MATERIALES Y EQUIPOS'!$B$56</definedName>
    <definedName name="Excel_BuiltIn__FilterDatabase_2">'[36]Presup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'[37]COSTOS OFICINA'!#REF!</definedName>
    <definedName name="Excel_BuiltIn_Print_Titles_4">'[37]COSTOS CAMPAMENTO'!#REF!</definedName>
    <definedName name="FactorCostoPotencia">[26]Modelo!#REF!</definedName>
    <definedName name="FactorMultFinal">#REF!</definedName>
    <definedName name="FactorMultiplicaCalculado">#REF!</definedName>
    <definedName name="FEB">#REF!</definedName>
    <definedName name="FECH">[10]DATOS!$D$6</definedName>
    <definedName name="fecha">#REF!</definedName>
    <definedName name="Festivos">'[38]días habiles 2015'!$D$2:$D$21</definedName>
    <definedName name="FETTE_1.000Bh" localSheetId="0">#REF!</definedName>
    <definedName name="FETTE_1.000Bh">#REF!</definedName>
    <definedName name="FETTE_10.000Bh" localSheetId="0">#REF!</definedName>
    <definedName name="FETTE_10.000Bh">#REF!</definedName>
    <definedName name="FETTE_100Bh" localSheetId="0">#REF!</definedName>
    <definedName name="FETTE_100Bh">#REF!</definedName>
    <definedName name="FETTE_10Bh" localSheetId="0">#REF!</definedName>
    <definedName name="FETTE_10Bh">#REF!</definedName>
    <definedName name="FETTE_15.000Bh" localSheetId="0">#REF!</definedName>
    <definedName name="FETTE_15.000Bh">#REF!</definedName>
    <definedName name="FETTE_20.000Bh" localSheetId="0">#REF!</definedName>
    <definedName name="FETTE_20.000Bh">#REF!</definedName>
    <definedName name="FETTE_250Bh" localSheetId="0">#REF!</definedName>
    <definedName name="FETTE_250Bh">#REF!</definedName>
    <definedName name="FETTE_3.000Bh" localSheetId="0">#REF!</definedName>
    <definedName name="FETTE_3.000Bh">#REF!</definedName>
    <definedName name="FETTE_30.000Bh" localSheetId="0">#REF!</definedName>
    <definedName name="FETTE_30.000Bh">#REF!</definedName>
    <definedName name="FETTE_5.000Bh" localSheetId="0">#REF!</definedName>
    <definedName name="FETTE_5.000Bh">#REF!</definedName>
    <definedName name="FETTE_500Bh" localSheetId="0">#REF!</definedName>
    <definedName name="FETTE_500Bh">#REF!</definedName>
    <definedName name="FETTE_7.500Bh" localSheetId="0">#REF!</definedName>
    <definedName name="FETTE_7.500Bh">#REF!</definedName>
    <definedName name="FFF" hidden="1">#REF!</definedName>
    <definedName name="Fin_de_semana">'[38]días habiles 2015'!$M$1:$M$2</definedName>
    <definedName name="FO">'[14]CIRCUITOS CODENSA'!#REF!</definedName>
    <definedName name="Formaleta">'[8]LISTADO DE MATERIALES Y EQUIPOS'!$B$45</definedName>
    <definedName name="FREMDL_Zeit_1.000Bh" localSheetId="0">#REF!</definedName>
    <definedName name="FREMDL_Zeit_1.000Bh">#REF!</definedName>
    <definedName name="FREMDL_Zeit_10.000Bh" localSheetId="0">#REF!</definedName>
    <definedName name="FREMDL_Zeit_10.000Bh">#REF!</definedName>
    <definedName name="FREMDL_Zeit_100Bh" localSheetId="0">#REF!</definedName>
    <definedName name="FREMDL_Zeit_100Bh">#REF!</definedName>
    <definedName name="FREMDL_Zeit_10Bh" localSheetId="0">#REF!</definedName>
    <definedName name="FREMDL_Zeit_10Bh">#REF!</definedName>
    <definedName name="FREMDL_Zeit_15.000Bh" localSheetId="0">#REF!</definedName>
    <definedName name="FREMDL_Zeit_15.000Bh">#REF!</definedName>
    <definedName name="FREMDL_Zeit_20.000Bh" localSheetId="0">#REF!</definedName>
    <definedName name="FREMDL_Zeit_20.000Bh">#REF!</definedName>
    <definedName name="FREMDL_Zeit_250Bh" localSheetId="0">#REF!</definedName>
    <definedName name="FREMDL_Zeit_250Bh">#REF!</definedName>
    <definedName name="FREMDL_Zeit_3.000Bh" localSheetId="0">#REF!</definedName>
    <definedName name="FREMDL_Zeit_3.000Bh">#REF!</definedName>
    <definedName name="FREMDL_Zeit_30.000Bh" localSheetId="0">#REF!</definedName>
    <definedName name="FREMDL_Zeit_30.000Bh">#REF!</definedName>
    <definedName name="FREMDL_Zeit_5.000Bh" localSheetId="0">#REF!</definedName>
    <definedName name="FREMDL_Zeit_5.000Bh">#REF!</definedName>
    <definedName name="FREMDL_Zeit_500Bh" localSheetId="0">#REF!</definedName>
    <definedName name="FREMDL_Zeit_500Bh">#REF!</definedName>
    <definedName name="FREMDL_Zeit_7.500Bh" localSheetId="0">#REF!</definedName>
    <definedName name="FREMDL_Zeit_7.500Bh">#REF!</definedName>
    <definedName name="G" localSheetId="1">'[16]Base de Datos'!$B$36:$B$55</definedName>
    <definedName name="G" localSheetId="0">#REF!</definedName>
    <definedName name="G">#REF!</definedName>
    <definedName name="GastosViajes">#REF!</definedName>
    <definedName name="GETROEL_1.000Bh" localSheetId="0">#REF!</definedName>
    <definedName name="GETROEL_1.000Bh">#REF!</definedName>
    <definedName name="GETROEL_10.000Bh" localSheetId="0">#REF!</definedName>
    <definedName name="GETROEL_10.000Bh">#REF!</definedName>
    <definedName name="GETROEL_100Bh" localSheetId="0">#REF!</definedName>
    <definedName name="GETROEL_100Bh">#REF!</definedName>
    <definedName name="GETROEL_10Bh" localSheetId="0">#REF!</definedName>
    <definedName name="GETROEL_10Bh">#REF!</definedName>
    <definedName name="GETROEL_15.000Bh" localSheetId="0">#REF!</definedName>
    <definedName name="GETROEL_15.000Bh">#REF!</definedName>
    <definedName name="GETROEL_20.000Bh" localSheetId="0">#REF!</definedName>
    <definedName name="GETROEL_20.000Bh">#REF!</definedName>
    <definedName name="GETROEL_250Bh" localSheetId="0">#REF!</definedName>
    <definedName name="GETROEL_250Bh">#REF!</definedName>
    <definedName name="GETROEL_3.000Bh" localSheetId="0">#REF!</definedName>
    <definedName name="GETROEL_3.000Bh">#REF!</definedName>
    <definedName name="GETROEL_30.000Bh" localSheetId="0">#REF!</definedName>
    <definedName name="GETROEL_30.000Bh">#REF!</definedName>
    <definedName name="GETROEL_5.000Bh" localSheetId="0">#REF!</definedName>
    <definedName name="GETROEL_5.000Bh">#REF!</definedName>
    <definedName name="GETROEL_500Bh" localSheetId="0">#REF!</definedName>
    <definedName name="GETROEL_500Bh">#REF!</definedName>
    <definedName name="GETROEL_7.500Bh" localSheetId="0">#REF!</definedName>
    <definedName name="GETROEL_7.500Bh">#REF!</definedName>
    <definedName name="GG">'[14]CIRCUITOS CODENSA'!#REF!</definedName>
    <definedName name="ggg">'[16]Base de Datos'!$B$36:$B$55</definedName>
    <definedName name="GRAB_Zeit_1.000Bh" localSheetId="0">#REF!</definedName>
    <definedName name="GRAB_Zeit_1.000Bh">#REF!</definedName>
    <definedName name="GRAB_Zeit_10.000Bh" localSheetId="0">#REF!</definedName>
    <definedName name="GRAB_Zeit_10.000Bh">#REF!</definedName>
    <definedName name="GRAB_Zeit_100Bh" localSheetId="0">#REF!</definedName>
    <definedName name="GRAB_Zeit_100Bh">#REF!</definedName>
    <definedName name="GRAB_Zeit_10Bh" localSheetId="0">#REF!</definedName>
    <definedName name="GRAB_Zeit_10Bh">#REF!</definedName>
    <definedName name="GRAB_Zeit_15.000Bh" localSheetId="0">#REF!</definedName>
    <definedName name="GRAB_Zeit_15.000Bh">#REF!</definedName>
    <definedName name="GRAB_Zeit_20.000Bh" localSheetId="0">#REF!</definedName>
    <definedName name="GRAB_Zeit_20.000Bh">#REF!</definedName>
    <definedName name="GRAB_Zeit_250Bh" localSheetId="0">#REF!</definedName>
    <definedName name="GRAB_Zeit_250Bh">#REF!</definedName>
    <definedName name="GRAB_Zeit_3.000Bh" localSheetId="0">#REF!</definedName>
    <definedName name="GRAB_Zeit_3.000Bh">#REF!</definedName>
    <definedName name="GRAB_Zeit_30.000Bh" localSheetId="0">#REF!</definedName>
    <definedName name="GRAB_Zeit_30.000Bh">#REF!</definedName>
    <definedName name="GRAB_Zeit_5.000Bh" localSheetId="0">#REF!</definedName>
    <definedName name="GRAB_Zeit_5.000Bh">#REF!</definedName>
    <definedName name="GRAB_Zeit_500Bh" localSheetId="0">#REF!</definedName>
    <definedName name="GRAB_Zeit_500Bh">#REF!</definedName>
    <definedName name="GRAB_Zeit_7.500Bh" localSheetId="0">#REF!</definedName>
    <definedName name="GRAB_Zeit_7.500Bh">#REF!</definedName>
    <definedName name="_xlnm.Recorder">#REF!</definedName>
    <definedName name="Grama_verde">'[8]LISTADO DE MATERIALES Y EQUIPOS'!$B$128</definedName>
    <definedName name="h" localSheetId="1">#REF!</definedName>
    <definedName name="H" localSheetId="0">#REF!</definedName>
    <definedName name="H">#REF!</definedName>
    <definedName name="HonoraProfesionales">#REF!</definedName>
    <definedName name="HonoraTecnicos">#REF!</definedName>
    <definedName name="HYDROEL_1.000Bh" localSheetId="0">#REF!</definedName>
    <definedName name="HYDROEL_1.000Bh">#REF!</definedName>
    <definedName name="HYDROEL_10.000Bh" localSheetId="0">#REF!</definedName>
    <definedName name="HYDROEL_10.000Bh">#REF!</definedName>
    <definedName name="HYDROEL_100Bh" localSheetId="0">#REF!</definedName>
    <definedName name="HYDROEL_100Bh">#REF!</definedName>
    <definedName name="HYDROEL_10Bh" localSheetId="0">#REF!</definedName>
    <definedName name="HYDROEL_10Bh">#REF!</definedName>
    <definedName name="HYDROEL_15.000Bh" localSheetId="0">#REF!</definedName>
    <definedName name="HYDROEL_15.000Bh">#REF!</definedName>
    <definedName name="HYDROEL_20.000Bh" localSheetId="0">#REF!</definedName>
    <definedName name="HYDROEL_20.000Bh">#REF!</definedName>
    <definedName name="HYDROEL_250Bh" localSheetId="0">#REF!</definedName>
    <definedName name="HYDROEL_250Bh">#REF!</definedName>
    <definedName name="HYDROEL_3.000Bh" localSheetId="0">#REF!</definedName>
    <definedName name="HYDROEL_3.000Bh">#REF!</definedName>
    <definedName name="HYDROEL_30.000Bh" localSheetId="0">#REF!</definedName>
    <definedName name="HYDROEL_30.000Bh">#REF!</definedName>
    <definedName name="HYDROEL_5.000Bh" localSheetId="0">#REF!</definedName>
    <definedName name="HYDROEL_5.000Bh">#REF!</definedName>
    <definedName name="HYDROEL_500Bh" localSheetId="0">#REF!</definedName>
    <definedName name="HYDROEL_500Bh">#REF!</definedName>
    <definedName name="HYDROEL_7.500Bh" localSheetId="0">#REF!</definedName>
    <definedName name="HYDROEL_7.500Bh">#REF!</definedName>
    <definedName name="i" localSheetId="1">#REF!</definedName>
    <definedName name="I" localSheetId="0">#REF!</definedName>
    <definedName name="I">#REF!</definedName>
    <definedName name="iassidha" localSheetId="0">#REF!</definedName>
    <definedName name="iassidha">#REF!</definedName>
    <definedName name="Impacto">#REF!</definedName>
    <definedName name="ImpPolizasConsultoria">#REF!</definedName>
    <definedName name="ImpPolizasObra">#REF!</definedName>
    <definedName name="inf" localSheetId="2">#REF!</definedName>
    <definedName name="inf" localSheetId="1">#REF!</definedName>
    <definedName name="inf" localSheetId="0">#REF!</definedName>
    <definedName name="inf">#REF!</definedName>
    <definedName name="Inicio">[12]BASES!$E$26</definedName>
    <definedName name="Instalacion">#REF!</definedName>
    <definedName name="Insumos" localSheetId="1">#REF!</definedName>
    <definedName name="INSUMOS">#N/A</definedName>
    <definedName name="Interruptor_Doble">'[8]LISTADO DE MATERIALES Y EQUIPOS'!$B$116</definedName>
    <definedName name="Interruptor_sencillo">'[8]LISTADO DE MATERIALES Y EQUIPOS'!$B$115</definedName>
    <definedName name="Interventor">[24]Datos!$B$5</definedName>
    <definedName name="Io">#REF!</definedName>
    <definedName name="IR" localSheetId="0">#REF!</definedName>
    <definedName name="IR">#REF!</definedName>
    <definedName name="IR_CUMMIN_1.000Bh" localSheetId="0">#REF!</definedName>
    <definedName name="IR_CUMMIN_1.000Bh">#REF!</definedName>
    <definedName name="IR_CUMMIN_10.000Bh" localSheetId="0">#REF!</definedName>
    <definedName name="IR_CUMMIN_10.000Bh">#REF!</definedName>
    <definedName name="IR_CUMMIN_100Bh" localSheetId="0">#REF!</definedName>
    <definedName name="IR_CUMMIN_100Bh">#REF!</definedName>
    <definedName name="IR_CUMMIN_10Bh" localSheetId="0">#REF!</definedName>
    <definedName name="IR_CUMMIN_10Bh">#REF!</definedName>
    <definedName name="IR_CUMMIN_15.000Bh" localSheetId="0">#REF!</definedName>
    <definedName name="IR_CUMMIN_15.000Bh">#REF!</definedName>
    <definedName name="IR_CUMMIN_20.000Bh" localSheetId="0">#REF!</definedName>
    <definedName name="IR_CUMMIN_20.000Bh">#REF!</definedName>
    <definedName name="IR_CUMMIN_250Bh" localSheetId="0">#REF!</definedName>
    <definedName name="IR_CUMMIN_250Bh">#REF!</definedName>
    <definedName name="IR_CUMMIN_3.000Bh" localSheetId="0">#REF!</definedName>
    <definedName name="IR_CUMMIN_3.000Bh">#REF!</definedName>
    <definedName name="IR_CUMMIN_30.000Bh" localSheetId="0">#REF!</definedName>
    <definedName name="IR_CUMMIN_30.000Bh">#REF!</definedName>
    <definedName name="IR_CUMMIN_5.000Bh" localSheetId="0">#REF!</definedName>
    <definedName name="IR_CUMMIN_5.000Bh">#REF!</definedName>
    <definedName name="IR_CUMMIN_500Bh" localSheetId="0">#REF!</definedName>
    <definedName name="IR_CUMMIN_500Bh">#REF!</definedName>
    <definedName name="IR_CUMMIN_7.500Bh" localSheetId="0">#REF!</definedName>
    <definedName name="IR_CUMMIN_7.500Bh">#REF!</definedName>
    <definedName name="IR_ELEKTR_1.000Bh" localSheetId="0">#REF!</definedName>
    <definedName name="IR_ELEKTR_1.000Bh">#REF!</definedName>
    <definedName name="IR_ELEKTR_10.000Bh" localSheetId="0">#REF!</definedName>
    <definedName name="IR_ELEKTR_10.000Bh">#REF!</definedName>
    <definedName name="IR_ELEKTR_100Bh" localSheetId="0">#REF!</definedName>
    <definedName name="IR_ELEKTR_100Bh">#REF!</definedName>
    <definedName name="IR_ELEKTR_10Bh" localSheetId="0">#REF!</definedName>
    <definedName name="IR_ELEKTR_10Bh">#REF!</definedName>
    <definedName name="IR_ELEKTR_15.000Bh" localSheetId="0">#REF!</definedName>
    <definedName name="IR_ELEKTR_15.000Bh">#REF!</definedName>
    <definedName name="IR_ELEKTR_20.000Bh" localSheetId="0">#REF!</definedName>
    <definedName name="IR_ELEKTR_20.000Bh">#REF!</definedName>
    <definedName name="IR_ELEKTR_250Bh" localSheetId="0">#REF!</definedName>
    <definedName name="IR_ELEKTR_250Bh">#REF!</definedName>
    <definedName name="IR_ELEKTR_3.000Bh" localSheetId="0">#REF!</definedName>
    <definedName name="IR_ELEKTR_3.000Bh">#REF!</definedName>
    <definedName name="IR_ELEKTR_30.000Bh" localSheetId="0">#REF!</definedName>
    <definedName name="IR_ELEKTR_30.000Bh">#REF!</definedName>
    <definedName name="IR_ELEKTR_5.000Bh" localSheetId="0">#REF!</definedName>
    <definedName name="IR_ELEKTR_5.000Bh">#REF!</definedName>
    <definedName name="IR_ELEKTR_500Bh" localSheetId="0">#REF!</definedName>
    <definedName name="IR_ELEKTR_500Bh">#REF!</definedName>
    <definedName name="IR_ELEKTR_7.500Bh" localSheetId="0">#REF!</definedName>
    <definedName name="IR_ELEKTR_7.500Bh">#REF!</definedName>
    <definedName name="IR_FILTER_OuK_10.000Bh" localSheetId="0">#REF!</definedName>
    <definedName name="IR_FILTER_OuK_10.000Bh">#REF!</definedName>
    <definedName name="IR_FILTER_OuK_1000Bh" localSheetId="0">#REF!</definedName>
    <definedName name="IR_FILTER_OuK_1000Bh">#REF!</definedName>
    <definedName name="IR_FILTER_OuK_100Bh" localSheetId="0">#REF!</definedName>
    <definedName name="IR_FILTER_OuK_100Bh">#REF!</definedName>
    <definedName name="IR_FILTER_OuK_10Bh" localSheetId="0">#REF!</definedName>
    <definedName name="IR_FILTER_OuK_10Bh">#REF!</definedName>
    <definedName name="IR_FILTER_OuK_15.000Bh" localSheetId="0">#REF!</definedName>
    <definedName name="IR_FILTER_OuK_15.000Bh">#REF!</definedName>
    <definedName name="IR_FILTER_OuK_20.000Bh" localSheetId="0">#REF!</definedName>
    <definedName name="IR_FILTER_OuK_20.000Bh">#REF!</definedName>
    <definedName name="IR_FILTER_OuK_250Bh" localSheetId="0">#REF!</definedName>
    <definedName name="IR_FILTER_OuK_250Bh">#REF!</definedName>
    <definedName name="IR_FILTER_OuK_30.000Bh" localSheetId="0">#REF!</definedName>
    <definedName name="IR_FILTER_OuK_30.000Bh">#REF!</definedName>
    <definedName name="IR_FILTER_OuK_3000Bh" localSheetId="0">#REF!</definedName>
    <definedName name="IR_FILTER_OuK_3000Bh">#REF!</definedName>
    <definedName name="IR_FILTER_OuK_5000Bh" localSheetId="0">#REF!</definedName>
    <definedName name="IR_FILTER_OuK_5000Bh">#REF!</definedName>
    <definedName name="IR_FILTER_OuK_500Bh" localSheetId="0">#REF!</definedName>
    <definedName name="IR_FILTER_OuK_500Bh">#REF!</definedName>
    <definedName name="IR_FILTER_OuK_7500Bh" localSheetId="0">#REF!</definedName>
    <definedName name="IR_FILTER_OuK_7500Bh">#REF!</definedName>
    <definedName name="IR_FREMDL_1.000Bh" localSheetId="0">#REF!</definedName>
    <definedName name="IR_FREMDL_1.000Bh">#REF!</definedName>
    <definedName name="IR_FREMDL_10.000Bh" localSheetId="0">#REF!</definedName>
    <definedName name="IR_FREMDL_10.000Bh">#REF!</definedName>
    <definedName name="IR_FREMDL_100Bh" localSheetId="0">#REF!</definedName>
    <definedName name="IR_FREMDL_100Bh">#REF!</definedName>
    <definedName name="IR_FREMDL_10Bh" localSheetId="0">#REF!</definedName>
    <definedName name="IR_FREMDL_10Bh">#REF!</definedName>
    <definedName name="IR_FREMDL_15.000Bh" localSheetId="0">#REF!</definedName>
    <definedName name="IR_FREMDL_15.000Bh">#REF!</definedName>
    <definedName name="IR_FREMDL_20.000Bh" localSheetId="0">#REF!</definedName>
    <definedName name="IR_FREMDL_20.000Bh">#REF!</definedName>
    <definedName name="IR_FREMDL_250Bh" localSheetId="0">#REF!</definedName>
    <definedName name="IR_FREMDL_250Bh">#REF!</definedName>
    <definedName name="IR_FREMDL_3.000Bh" localSheetId="0">#REF!</definedName>
    <definedName name="IR_FREMDL_3.000Bh">#REF!</definedName>
    <definedName name="IR_FREMDL_5.000Bh" localSheetId="0">#REF!</definedName>
    <definedName name="IR_FREMDL_5.000Bh">#REF!</definedName>
    <definedName name="IR_FREMDL_500Bh" localSheetId="0">#REF!</definedName>
    <definedName name="IR_FREMDL_500Bh">#REF!</definedName>
    <definedName name="IR_FREMDL_7.500Bh" localSheetId="0">#REF!</definedName>
    <definedName name="IR_FREMDL_7.500Bh">#REF!</definedName>
    <definedName name="IR_LAUFW_1.000Bh" localSheetId="0">#REF!</definedName>
    <definedName name="IR_LAUFW_1.000Bh">#REF!</definedName>
    <definedName name="IR_LAUFW_10.000Bh" localSheetId="0">#REF!</definedName>
    <definedName name="IR_LAUFW_10.000Bh">#REF!</definedName>
    <definedName name="IR_LAUFW_100Bh" localSheetId="0">#REF!</definedName>
    <definedName name="IR_LAUFW_100Bh">#REF!</definedName>
    <definedName name="IR_LAUFW_10Bh" localSheetId="0">#REF!</definedName>
    <definedName name="IR_LAUFW_10Bh">#REF!</definedName>
    <definedName name="IR_LAUFW_15.000Bh" localSheetId="0">#REF!</definedName>
    <definedName name="IR_LAUFW_15.000Bh">#REF!</definedName>
    <definedName name="IR_LAUFW_20.000Bh" localSheetId="0">#REF!</definedName>
    <definedName name="IR_LAUFW_20.000Bh">#REF!</definedName>
    <definedName name="IR_LAUFW_250Bh" localSheetId="0">#REF!</definedName>
    <definedName name="IR_LAUFW_250Bh">#REF!</definedName>
    <definedName name="IR_LAUFW_3.000Bh" localSheetId="0">#REF!</definedName>
    <definedName name="IR_LAUFW_3.000Bh">#REF!</definedName>
    <definedName name="IR_LAUFW_30.000Bh" localSheetId="0">#REF!</definedName>
    <definedName name="IR_LAUFW_30.000Bh">#REF!</definedName>
    <definedName name="IR_LAUFW_5.000Bh" localSheetId="0">#REF!</definedName>
    <definedName name="IR_LAUFW_5.000Bh">#REF!</definedName>
    <definedName name="IR_LAUFW_500Bh" localSheetId="0">#REF!</definedName>
    <definedName name="IR_LAUFW_500Bh">#REF!</definedName>
    <definedName name="IR_LAUFW_7.500Bh" localSheetId="0">#REF!</definedName>
    <definedName name="IR_LAUFW_7.500Bh">#REF!</definedName>
    <definedName name="IR_OK_CUM_10" localSheetId="0">#REF!</definedName>
    <definedName name="IR_OK_CUM_10">#REF!</definedName>
    <definedName name="IR_OK_CUM_100" localSheetId="0">#REF!</definedName>
    <definedName name="IR_OK_CUM_100">#REF!</definedName>
    <definedName name="IR_OK_CUM_1000" localSheetId="0">#REF!</definedName>
    <definedName name="IR_OK_CUM_1000">#REF!</definedName>
    <definedName name="IR_OK_CUM_10000" localSheetId="0">#REF!</definedName>
    <definedName name="IR_OK_CUM_10000">#REF!</definedName>
    <definedName name="IR_OK_CUM_101" localSheetId="0">#REF!</definedName>
    <definedName name="IR_OK_CUM_101">#REF!</definedName>
    <definedName name="IR_OK_CUM_10Bh" localSheetId="0">#REF!</definedName>
    <definedName name="IR_OK_CUM_10Bh">#REF!</definedName>
    <definedName name="IR_OK_CUM_11" localSheetId="0">#REF!</definedName>
    <definedName name="IR_OK_CUM_11">#REF!</definedName>
    <definedName name="IR_OK_CUM_15000" localSheetId="0">#REF!</definedName>
    <definedName name="IR_OK_CUM_15000">#REF!</definedName>
    <definedName name="IR_OK_CUM_20000" localSheetId="0">#REF!</definedName>
    <definedName name="IR_OK_CUM_20000">#REF!</definedName>
    <definedName name="IR_OK_CUM_250" localSheetId="0">#REF!</definedName>
    <definedName name="IR_OK_CUM_250">#REF!</definedName>
    <definedName name="IR_OK_CUM_3000" localSheetId="0">#REF!</definedName>
    <definedName name="IR_OK_CUM_3000">#REF!</definedName>
    <definedName name="IR_OK_CUM_30000" localSheetId="0">#REF!</definedName>
    <definedName name="IR_OK_CUM_30000">#REF!</definedName>
    <definedName name="IR_OK_CUM_500" localSheetId="0">#REF!</definedName>
    <definedName name="IR_OK_CUM_500">#REF!</definedName>
    <definedName name="IR_OK_CUM_5000" localSheetId="0">#REF!</definedName>
    <definedName name="IR_OK_CUM_5000">#REF!</definedName>
    <definedName name="IR_OK_CUM_7500" localSheetId="0">#REF!</definedName>
    <definedName name="IR_OK_CUM_7500">#REF!</definedName>
    <definedName name="IRCUM_Zeit_1.000Bh" localSheetId="0">#REF!</definedName>
    <definedName name="IRCUM_Zeit_1.000Bh">#REF!</definedName>
    <definedName name="IRCUM_Zeit_10.000Bh" localSheetId="0">#REF!</definedName>
    <definedName name="IRCUM_Zeit_10.000Bh">#REF!</definedName>
    <definedName name="IRCUM_Zeit_100Bh" localSheetId="0">#REF!</definedName>
    <definedName name="IRCUM_Zeit_100Bh">#REF!</definedName>
    <definedName name="IRCUM_Zeit_10Bh" localSheetId="0">#REF!</definedName>
    <definedName name="IRCUM_Zeit_10Bh">#REF!</definedName>
    <definedName name="IRCUM_Zeit_15.000Bh" localSheetId="0">#REF!</definedName>
    <definedName name="IRCUM_Zeit_15.000Bh">#REF!</definedName>
    <definedName name="IRCUM_Zeit_20.000Bh" localSheetId="0">#REF!</definedName>
    <definedName name="IRCUM_Zeit_20.000Bh">#REF!</definedName>
    <definedName name="IRCUM_Zeit_250Bh" localSheetId="0">#REF!</definedName>
    <definedName name="IRCUM_Zeit_250Bh">#REF!</definedName>
    <definedName name="IRCUM_Zeit_3.000Bh" localSheetId="0">#REF!</definedName>
    <definedName name="IRCUM_Zeit_3.000Bh">#REF!</definedName>
    <definedName name="IRCUM_Zeit_30.000Bh" localSheetId="0">#REF!</definedName>
    <definedName name="IRCUM_Zeit_30.000Bh">#REF!</definedName>
    <definedName name="IRCUM_Zeit_5.000Bh" localSheetId="0">#REF!</definedName>
    <definedName name="IRCUM_Zeit_5.000Bh">#REF!</definedName>
    <definedName name="IRCUM_Zeit_500Bh" localSheetId="0">#REF!</definedName>
    <definedName name="IRCUM_Zeit_500Bh">#REF!</definedName>
    <definedName name="IRCUM_Zeit_7.500Bh" localSheetId="0">#REF!</definedName>
    <definedName name="IRCUM_Zeit_7.500Bh">#REF!</definedName>
    <definedName name="IRFILT_OK_Zeit_1.000Bh" localSheetId="0">#REF!</definedName>
    <definedName name="IRFILT_OK_Zeit_1.000Bh">#REF!</definedName>
    <definedName name="IRFILT_OK_Zeit_10.000Bh" localSheetId="0">#REF!</definedName>
    <definedName name="IRFILT_OK_Zeit_10.000Bh">#REF!</definedName>
    <definedName name="IRFILT_OK_Zeit_100Bh" localSheetId="0">#REF!</definedName>
    <definedName name="IRFILT_OK_Zeit_100Bh">#REF!</definedName>
    <definedName name="IRFILT_OK_Zeit_10Bh" localSheetId="0">#REF!</definedName>
    <definedName name="IRFILT_OK_Zeit_10Bh">#REF!</definedName>
    <definedName name="IRFILT_OK_Zeit_15.000Bh" localSheetId="0">#REF!</definedName>
    <definedName name="IRFILT_OK_Zeit_15.000Bh">#REF!</definedName>
    <definedName name="IRFILT_OK_Zeit_20.000Bh" localSheetId="0">#REF!</definedName>
    <definedName name="IRFILT_OK_Zeit_20.000Bh">#REF!</definedName>
    <definedName name="IRFILT_OK_Zeit_250Bh" localSheetId="0">#REF!</definedName>
    <definedName name="IRFILT_OK_Zeit_250Bh">#REF!</definedName>
    <definedName name="IRFILT_OK_Zeit_3.000Bh" localSheetId="0">#REF!</definedName>
    <definedName name="IRFILT_OK_Zeit_3.000Bh">#REF!</definedName>
    <definedName name="IRFILT_OK_Zeit_30.000Bh" localSheetId="0">#REF!</definedName>
    <definedName name="IRFILT_OK_Zeit_30.000Bh">#REF!</definedName>
    <definedName name="IRFILT_OK_Zeit_5.000Bh" localSheetId="0">#REF!</definedName>
    <definedName name="IRFILT_OK_Zeit_5.000Bh">#REF!</definedName>
    <definedName name="IRFILT_OK_Zeit_500Bh" localSheetId="0">#REF!</definedName>
    <definedName name="IRFILT_OK_Zeit_500Bh">#REF!</definedName>
    <definedName name="IRFILT_OK_Zeit_7.500Bh" localSheetId="0">#REF!</definedName>
    <definedName name="IRFILT_OK_Zeit_7.500Bh">#REF!</definedName>
    <definedName name="IRFILTCU_1.000Bh" localSheetId="0">#REF!</definedName>
    <definedName name="IRFILTCU_1.000Bh">#REF!</definedName>
    <definedName name="IRFILTCU_10.000Bh" localSheetId="0">#REF!</definedName>
    <definedName name="IRFILTCU_10.000Bh">#REF!</definedName>
    <definedName name="IRFILTCU_100Bh" localSheetId="0">#REF!</definedName>
    <definedName name="IRFILTCU_100Bh">#REF!</definedName>
    <definedName name="IRFILTCU_10Bh" localSheetId="0">#REF!</definedName>
    <definedName name="IRFILTCU_10Bh">#REF!</definedName>
    <definedName name="IRFILTCU_15.000Bh" localSheetId="0">#REF!</definedName>
    <definedName name="IRFILTCU_15.000Bh">#REF!</definedName>
    <definedName name="IRFILTCU_20.000Bh" localSheetId="0">#REF!</definedName>
    <definedName name="IRFILTCU_20.000Bh">#REF!</definedName>
    <definedName name="IRFILTCU_250Bh" localSheetId="0">#REF!</definedName>
    <definedName name="IRFILTCU_250Bh">#REF!</definedName>
    <definedName name="IRFILTCU_3.000Bh" localSheetId="0">#REF!</definedName>
    <definedName name="IRFILTCU_3.000Bh">#REF!</definedName>
    <definedName name="IRFILTCU_30.000Bh" localSheetId="0">#REF!</definedName>
    <definedName name="IRFILTCU_30.000Bh">#REF!</definedName>
    <definedName name="IRFILTCU_5.000Bh" localSheetId="0">#REF!</definedName>
    <definedName name="IRFILTCU_5.000Bh">#REF!</definedName>
    <definedName name="IRFILTCU_500Bh" localSheetId="0">#REF!</definedName>
    <definedName name="IRFILTCU_500Bh">#REF!</definedName>
    <definedName name="IRFILTCU_7.500Bh" localSheetId="0">#REF!</definedName>
    <definedName name="IRFILTCU_7.500Bh">#REF!</definedName>
    <definedName name="IROuK_1.000Bh" localSheetId="0">#REF!</definedName>
    <definedName name="IROuK_1.000Bh">#REF!</definedName>
    <definedName name="IROuK_10.000Bh" localSheetId="0">#REF!</definedName>
    <definedName name="IROuK_10.000Bh">#REF!</definedName>
    <definedName name="IROuK_100Bh" localSheetId="0">#REF!</definedName>
    <definedName name="IROuK_100Bh">#REF!</definedName>
    <definedName name="IROuK_10Bh" localSheetId="0">#REF!</definedName>
    <definedName name="IROuK_10Bh">#REF!</definedName>
    <definedName name="IROuK_15.000Bh" localSheetId="0">#REF!</definedName>
    <definedName name="IROuK_15.000Bh">#REF!</definedName>
    <definedName name="IROuK_20.000Bh" localSheetId="0">#REF!</definedName>
    <definedName name="IROuK_20.000Bh">#REF!</definedName>
    <definedName name="IROuK_250Bh" localSheetId="0">#REF!</definedName>
    <definedName name="IROuK_250Bh">#REF!</definedName>
    <definedName name="IROuK_3.000Bh" localSheetId="0">#REF!</definedName>
    <definedName name="IROuK_3.000Bh">#REF!</definedName>
    <definedName name="IROuK_30.000Bh" localSheetId="0">#REF!</definedName>
    <definedName name="IROuK_30.000Bh">#REF!</definedName>
    <definedName name="IROuK_5.000Bh" localSheetId="0">#REF!</definedName>
    <definedName name="IROuK_5.000Bh">#REF!</definedName>
    <definedName name="IROuK_500Bh" localSheetId="0">#REF!</definedName>
    <definedName name="IROuK_500Bh">#REF!</definedName>
    <definedName name="IROuK_7.500Bh" localSheetId="0">#REF!</definedName>
    <definedName name="IROuK_7.500Bh">#REF!</definedName>
    <definedName name="IROuK_Zeit_1.000Bh" localSheetId="0">#REF!</definedName>
    <definedName name="IROuK_Zeit_1.000Bh">#REF!</definedName>
    <definedName name="IROuK_Zeit_10.000Bh" localSheetId="0">#REF!</definedName>
    <definedName name="IROuK_Zeit_10.000Bh">#REF!</definedName>
    <definedName name="IROuK_Zeit_100Bh" localSheetId="0">#REF!</definedName>
    <definedName name="IROuK_Zeit_100Bh">#REF!</definedName>
    <definedName name="IROuK_Zeit_10Bh" localSheetId="0">#REF!</definedName>
    <definedName name="IROuK_Zeit_10Bh">#REF!</definedName>
    <definedName name="IROuK_Zeit_15.000Bh" localSheetId="0">#REF!</definedName>
    <definedName name="IROuK_Zeit_15.000Bh">#REF!</definedName>
    <definedName name="IROuK_Zeit_20.000Bh" localSheetId="0">#REF!</definedName>
    <definedName name="IROuK_Zeit_20.000Bh">#REF!</definedName>
    <definedName name="IROuK_Zeit_250Bh" localSheetId="0">#REF!</definedName>
    <definedName name="IROuK_Zeit_250Bh">#REF!</definedName>
    <definedName name="IROuK_Zeit_3.000Bh" localSheetId="0">#REF!</definedName>
    <definedName name="IROuK_Zeit_3.000Bh">#REF!</definedName>
    <definedName name="IROuK_Zeit_30.000Bh" localSheetId="0">#REF!</definedName>
    <definedName name="IROuK_Zeit_30.000Bh">#REF!</definedName>
    <definedName name="IROuK_Zeit_5.000Bh" localSheetId="0">#REF!</definedName>
    <definedName name="IROuK_Zeit_5.000Bh">#REF!</definedName>
    <definedName name="IROuK_Zeit_500Bh" localSheetId="0">#REF!</definedName>
    <definedName name="IROuK_Zeit_500Bh">#REF!</definedName>
    <definedName name="IROuK_Zeit_7.500Bh" localSheetId="0">#REF!</definedName>
    <definedName name="IROuK_Zeit_7.500Bh">#REF!</definedName>
    <definedName name="IRVERSCH_GRAB_1.000Bh" localSheetId="0">#REF!</definedName>
    <definedName name="IRVERSCH_GRAB_1.000Bh">#REF!</definedName>
    <definedName name="IRVERSCH_GRAB_10.000Bh" localSheetId="0">#REF!</definedName>
    <definedName name="IRVERSCH_GRAB_10.000Bh">#REF!</definedName>
    <definedName name="IRVERSCH_GRAB_100Bh" localSheetId="0">#REF!</definedName>
    <definedName name="IRVERSCH_GRAB_100Bh">#REF!</definedName>
    <definedName name="IRVERSCH_GRAB_10Bh" localSheetId="0">#REF!</definedName>
    <definedName name="IRVERSCH_GRAB_10Bh">#REF!</definedName>
    <definedName name="IRVERSCH_GRAB_15.000Bh" localSheetId="0">#REF!</definedName>
    <definedName name="IRVERSCH_GRAB_15.000Bh">#REF!</definedName>
    <definedName name="IRVERSCH_GRAB_20.000Bh" localSheetId="0">#REF!</definedName>
    <definedName name="IRVERSCH_GRAB_20.000Bh">#REF!</definedName>
    <definedName name="IRVERSCH_GRAB_250Bh" localSheetId="0">#REF!</definedName>
    <definedName name="IRVERSCH_GRAB_250Bh">#REF!</definedName>
    <definedName name="IRVERSCH_GRAB_3.000Bh" localSheetId="0">#REF!</definedName>
    <definedName name="IRVERSCH_GRAB_3.000Bh">#REF!</definedName>
    <definedName name="IRVERSCH_GRAB_30.000Bh" localSheetId="0">#REF!</definedName>
    <definedName name="IRVERSCH_GRAB_30.000Bh">#REF!</definedName>
    <definedName name="IRVERSCH_GRAB_5.000Bh" localSheetId="0">#REF!</definedName>
    <definedName name="IRVERSCH_GRAB_5.000Bh">#REF!</definedName>
    <definedName name="IRVERSCH_GRAB_500Bh" localSheetId="0">#REF!</definedName>
    <definedName name="IRVERSCH_GRAB_500Bh">#REF!</definedName>
    <definedName name="IRVERSCH_GRAB_7.500Bh" localSheetId="0">#REF!</definedName>
    <definedName name="IRVERSCH_GRAB_7.500Bh">#REF!</definedName>
    <definedName name="item">#REF!</definedName>
    <definedName name="ITEM2.10">[30]APU!$E$14843</definedName>
    <definedName name="ITEM2.11">[30]APU!$E$14904</definedName>
    <definedName name="ITEM2.12">[30]APU!$E$14965</definedName>
    <definedName name="ITEM3.15">[30]APU!$E$8621</definedName>
    <definedName name="ITEM3.16">[30]APU!$E$8682</definedName>
    <definedName name="ITEM3.17">[30]APU!$E$8743</definedName>
    <definedName name="ITEM3.18">[30]APU!$E$8804</definedName>
    <definedName name="ITEM3.19">[30]APU!$E$8865</definedName>
    <definedName name="ITEM3.20">[30]APU!$E$8926</definedName>
    <definedName name="ITEM3.21">[30]APU!$E$11915</definedName>
    <definedName name="ITEM3.22">[30]APU!$E$14477</definedName>
    <definedName name="ITEM3.23">[30]APU!$E$15087</definedName>
    <definedName name="ITEM4.20">[30]APU!$E$9170</definedName>
    <definedName name="ITEM4.21">[30]APU!$E$9231</definedName>
    <definedName name="ITEM4.22">[30]APU!$E$9292</definedName>
    <definedName name="ITEM4.23">[30]APU!$E$9353</definedName>
    <definedName name="ITEM4.24">[30]APU!$E$9414</definedName>
    <definedName name="ITEM4.25">[30]APU!$E$9475</definedName>
    <definedName name="ITEM4.26">[30]APU!$E$9536</definedName>
    <definedName name="ITEM4.27">[30]APU!$E$9597</definedName>
    <definedName name="ITEM4.28">[30]APU!$E$9658</definedName>
    <definedName name="ITEM4.29">[30]APU!$E$9719</definedName>
    <definedName name="ITEM4.30">[30]APU!$E$9780</definedName>
    <definedName name="ITEM4.31">[30]APU!$E$9841</definedName>
    <definedName name="ITEM4.32">[30]APU!$E$9902</definedName>
    <definedName name="ITEM4.33">[30]APU!$E$9963</definedName>
    <definedName name="ITEM4.34">[30]APU!$E$10024</definedName>
    <definedName name="ITEM4.35">[30]APU!$E$11549</definedName>
    <definedName name="ITEM4.36">[30]APU!$E$11610</definedName>
    <definedName name="ITEM4.37">[30]APU!$E$15941</definedName>
    <definedName name="ITEM4.38">[30]APU!$E$15148</definedName>
    <definedName name="ITEM4.39">[30]APU!$E$14233</definedName>
    <definedName name="ITEM4.40">[30]APU!$E$14294</definedName>
    <definedName name="ITEM4.41">[30]APU!$E$14355</definedName>
    <definedName name="ITEM4.42">[30]APU!$E$14416</definedName>
    <definedName name="ITEM4.43">[30]APU!$E$14538</definedName>
    <definedName name="ITEM4.44">[30]APU!$E$16002</definedName>
    <definedName name="ITEM4.45">[30]APU!$E$16063</definedName>
    <definedName name="ITEM4.46">[30]APU!$E$14660</definedName>
    <definedName name="ITEM5.100">[30]APU!$E$12403</definedName>
    <definedName name="ITEM5.101">[30]APU!$E$12464</definedName>
    <definedName name="ITEM5.104">[30]APU!$E$12525</definedName>
    <definedName name="ITEM5.105">[30]APU!$E$12586</definedName>
    <definedName name="ITEM5.106">[30]APU!$E$12647</definedName>
    <definedName name="ITEM5.107">[30]APU!$E$12708</definedName>
    <definedName name="ITEM5.108">[30]APU!$E$12769</definedName>
    <definedName name="ITEM5.109">[30]APU!$E$12830</definedName>
    <definedName name="ITEM5.111">[30]APU!$E$12891</definedName>
    <definedName name="ITEM5.112">[30]APU!$E$12952</definedName>
    <definedName name="ITEM5.113">[30]APU!$E$14721</definedName>
    <definedName name="ITEM5.114">[30]APU!$E$14782</definedName>
    <definedName name="ITEM5.115">[30]APU!$E$15026</definedName>
    <definedName name="ITEM5.53">[30]APU!$E$10085</definedName>
    <definedName name="ITEM5.54">[30]APU!$E$10146</definedName>
    <definedName name="ITEM5.55">[30]APU!$E$10207</definedName>
    <definedName name="ITEM5.56">[30]APU!$E$10268</definedName>
    <definedName name="ITEM5.57">[30]APU!$E$10329</definedName>
    <definedName name="ITEM5.58">[30]APU!$E$10390</definedName>
    <definedName name="ITEM5.59">[30]APU!$E$10451</definedName>
    <definedName name="ITEM5.60">[30]APU!$E$10512</definedName>
    <definedName name="ITEM5.61">[30]APU!$E$10573</definedName>
    <definedName name="ITEM5.62">[30]APU!$E$10634</definedName>
    <definedName name="ITEM5.63">[30]APU!$E$10695</definedName>
    <definedName name="ITEM5.64">[30]APU!$E$10756</definedName>
    <definedName name="ITEM5.65">[30]APU!$E$10817</definedName>
    <definedName name="ITEM5.66">[30]APU!$E$10878</definedName>
    <definedName name="ITEM5.67">[30]APU!$E$10939</definedName>
    <definedName name="ITEM5.68">[30]APU!$E$11000</definedName>
    <definedName name="ITEM5.69">[30]APU!$E$11061</definedName>
    <definedName name="ITEM5.70">[30]APU!$E$11122</definedName>
    <definedName name="ITEM5.71">[30]APU!$E$11183</definedName>
    <definedName name="ITEM5.72">[30]APU!$E$11976</definedName>
    <definedName name="ITEM5.73">[30]APU!$E$12037</definedName>
    <definedName name="ITEM5.74">[30]APU!$E$12098</definedName>
    <definedName name="ITEM5.77">[30]APU!$E$12159</definedName>
    <definedName name="ITEM5.78">[30]APU!$E$12281</definedName>
    <definedName name="ITEM5.79">[30]APU!$E$12342</definedName>
    <definedName name="ITEM5.80">[30]APU!$E$12220</definedName>
    <definedName name="ITEM5.82">[30]APU!$E$13989</definedName>
    <definedName name="ITEM5.83">[30]APU!$E$14050</definedName>
    <definedName name="ITEM5.84">[30]APU!$E$13318</definedName>
    <definedName name="ITEM5.85">[30]APU!$E$13379</definedName>
    <definedName name="ITEM5.86">[30]APU!$E$13440</definedName>
    <definedName name="ITEM5.87">[30]APU!$E$13501</definedName>
    <definedName name="ITEM5.88">[30]APU!$E$13562</definedName>
    <definedName name="ITEM5.89">[30]APU!$E$13623</definedName>
    <definedName name="ITEM5.90">[30]APU!$E$13684</definedName>
    <definedName name="ITEM5.91">[30]APU!$E$13745</definedName>
    <definedName name="ITEM5.92">[30]APU!$E$13806</definedName>
    <definedName name="ITEM5.93">[30]APU!$E$13867</definedName>
    <definedName name="ITEM5.94">[30]APU!$E$13928</definedName>
    <definedName name="ITEM5.95">[30]APU!$E$13013</definedName>
    <definedName name="ITEM5.96">[30]APU!$E$13074</definedName>
    <definedName name="ITEM5.97">[30]APU!$E$13135</definedName>
    <definedName name="ITEM5.98">[30]APU!$E$13196</definedName>
    <definedName name="ITEM5.99">[30]APU!$E$13257</definedName>
    <definedName name="ITEM521">[29]ITEMS!$A$522</definedName>
    <definedName name="ITEM7.1">[30]APU!$E$7589</definedName>
    <definedName name="ITEM7.10">[30]APU!$E$8138</definedName>
    <definedName name="ITEM7.11">[30]APU!$E$8199</definedName>
    <definedName name="ITEM7.12">[30]APU!$E$8259</definedName>
    <definedName name="ITEM7.13">[30]APU!$E$8320</definedName>
    <definedName name="ITEM7.14">[30]APU!$E$8381</definedName>
    <definedName name="ITEM7.15">[30]APU!$E$8442</definedName>
    <definedName name="ITEM7.16">[30]APU!$E$8560</definedName>
    <definedName name="ITEM7.17">[30]APU!$E$11244</definedName>
    <definedName name="ITEM7.18">[30]APU!$E$11305</definedName>
    <definedName name="ITEM7.19">[30]APU!$E$11366</definedName>
    <definedName name="ITEM7.2">[30]APU!$E$7650</definedName>
    <definedName name="ITEM7.20">[30]APU!$E$11427</definedName>
    <definedName name="ITEM7.21">[30]APU!$E$11488</definedName>
    <definedName name="ITEM7.22">[30]APU!$E$11671</definedName>
    <definedName name="ITEM7.23">[30]APU!$E$11732</definedName>
    <definedName name="ITEM7.24">[30]APU!$E$14599</definedName>
    <definedName name="ITEM7.25">[30]APU!$E$15209</definedName>
    <definedName name="ITEM7.26">[30]APU!$E$15270</definedName>
    <definedName name="ITEM7.27">[30]APU!$E$15331</definedName>
    <definedName name="ITEM7.28">[30]APU!$E$15392</definedName>
    <definedName name="ITEM7.29">[30]APU!$E$15453</definedName>
    <definedName name="ITEM7.3">[30]APU!$E$7711</definedName>
    <definedName name="ITEM7.30">[30]APU!$E$15514</definedName>
    <definedName name="ITEM7.31">[30]APU!$E$15575</definedName>
    <definedName name="ITEM7.32">[30]APU!$E$15636</definedName>
    <definedName name="ITEM7.33">[30]APU!$E$15697</definedName>
    <definedName name="ITEM7.34">[30]APU!$E$15758</definedName>
    <definedName name="ITEM7.35">[30]APU!$E$15819</definedName>
    <definedName name="ITEM7.4">[30]APU!$E$7772</definedName>
    <definedName name="ITEM7.5">[30]APU!$E$7833</definedName>
    <definedName name="ITEM7.6">[30]APU!$E$7894</definedName>
    <definedName name="ITEM7.7">[30]APU!$E$7955</definedName>
    <definedName name="ITEM7.8">[30]APU!$E$8016</definedName>
    <definedName name="ITEM7.9">[30]APU!$E$8077</definedName>
    <definedName name="IVA">#REF!</definedName>
    <definedName name="IVA_UTIL">[10]DATOS!$D$11</definedName>
    <definedName name="IVAConsultoria">#REF!</definedName>
    <definedName name="IVASobreUtilidad">#REF!</definedName>
    <definedName name="IvaSUtl">'[39]PRESUPUESTO GENERAL '!#REF!</definedName>
    <definedName name="J" localSheetId="0">#REF!</definedName>
    <definedName name="J">#REF!</definedName>
    <definedName name="Jornal">[11]Jornal!$A$12:$I$31</definedName>
    <definedName name="JUL">#REF!</definedName>
    <definedName name="JUN">#REF!</definedName>
    <definedName name="K" localSheetId="0">#REF!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'[16]Base de Datos'!$B$14:$D$29</definedName>
    <definedName name="km">'[16]Base de Datos'!$B$14:$B$29</definedName>
    <definedName name="L" localSheetId="1">#REF!</definedName>
    <definedName name="L" localSheetId="0">#REF!</definedName>
    <definedName name="L">#REF!</definedName>
    <definedName name="Lamina_superboard">'[8]LISTADO DE MATERIALES Y EQUIPOS'!$B$99</definedName>
    <definedName name="LAUFW_Zeit_1.000Bh" localSheetId="0">#REF!</definedName>
    <definedName name="LAUFW_Zeit_1.000Bh">#REF!</definedName>
    <definedName name="LAUFW_Zeit_10.000Bh" localSheetId="0">#REF!</definedName>
    <definedName name="LAUFW_Zeit_10.000Bh">#REF!</definedName>
    <definedName name="LAUFW_Zeit_100Bh" localSheetId="0">#REF!</definedName>
    <definedName name="LAUFW_Zeit_100Bh">#REF!</definedName>
    <definedName name="LAUFW_Zeit_10Bh" localSheetId="0">#REF!</definedName>
    <definedName name="LAUFW_Zeit_10Bh">#REF!</definedName>
    <definedName name="LAUFW_Zeit_15.000Bh" localSheetId="0">#REF!</definedName>
    <definedName name="LAUFW_Zeit_15.000Bh">#REF!</definedName>
    <definedName name="LAUFW_Zeit_20.000Bh" localSheetId="0">#REF!</definedName>
    <definedName name="LAUFW_Zeit_20.000Bh">#REF!</definedName>
    <definedName name="LAUFW_Zeit_250Bh" localSheetId="0">#REF!</definedName>
    <definedName name="LAUFW_Zeit_250Bh">#REF!</definedName>
    <definedName name="LAUFW_Zeit_3.000Bh" localSheetId="0">#REF!</definedName>
    <definedName name="LAUFW_Zeit_3.000Bh">#REF!</definedName>
    <definedName name="LAUFW_Zeit_30.000Bh" localSheetId="0">#REF!</definedName>
    <definedName name="LAUFW_Zeit_30.000Bh">#REF!</definedName>
    <definedName name="LAUFW_Zeit_5.000Bh" localSheetId="0">#REF!</definedName>
    <definedName name="LAUFW_Zeit_5.000Bh">#REF!</definedName>
    <definedName name="LAUFW_Zeit_500Bh" localSheetId="0">#REF!</definedName>
    <definedName name="LAUFW_Zeit_500Bh">#REF!</definedName>
    <definedName name="LAUFW_Zeit_7.500Bh" localSheetId="0">#REF!</definedName>
    <definedName name="LAUFW_Zeit_7.500Bh">#REF!</definedName>
    <definedName name="Lechada_juntas">'[8]LISTADO DE MATERIALES Y EQUIPOS'!$B$67</definedName>
    <definedName name="LIJA">'[8]LISTADO DE MATERIALES Y EQUIPOS'!$B$108</definedName>
    <definedName name="LISBASE1">'[40]Lista Base'!$A$4:$C$2691</definedName>
    <definedName name="LISBASE2">'[41]Lista Base'!$A$4:$D$1999</definedName>
    <definedName name="List_cuadrillas">[27]Salarios!$D$8:$P$8</definedName>
    <definedName name="LISTA_MATERIALES">'[42]RH&amp;H'!$B$4:$B$136</definedName>
    <definedName name="LISTADOEQUIPOS">[9]Equipo!$A$16:$A$80</definedName>
    <definedName name="LISTADOMATERIALES">[9]Material!$A$11:$A$1009</definedName>
    <definedName name="LISTADOMO">[9]M.Obra!$A$21:$A$50</definedName>
    <definedName name="LISTADOTRANSPORTES">[9]Transp.!$A$16:$A$50</definedName>
    <definedName name="Liston_2x2">'[8]LISTADO DE MATERIALES Y EQUIPOS'!$B$25</definedName>
    <definedName name="ll">[27]PRESUPUESTO!#REF!</definedName>
    <definedName name="Longitud">#REF!</definedName>
    <definedName name="Longitud1">#REF!</definedName>
    <definedName name="Longitud2">#REF!</definedName>
    <definedName name="LP">'[14]CIRCUITOS CODENSA'!#REF!</definedName>
    <definedName name="M" localSheetId="0">#REF!</definedName>
    <definedName name="M">#REF!</definedName>
    <definedName name="M.O" comment="Mano de obra">[18]M.Obra!$B$35:$B$42</definedName>
    <definedName name="M62_">#REF!</definedName>
    <definedName name="MA" hidden="1">#REF!</definedName>
    <definedName name="mac">#REF!</definedName>
    <definedName name="Maestro">'[8]LISTADO DE MATERIALES Y EQUIPOS'!$B$8</definedName>
    <definedName name="Malla_4x4">'[8]LISTADO DE MATERIALES Y EQUIPOS'!$B$30</definedName>
    <definedName name="Malla_Electrosoldada">'[8]LISTADO DE MATERIALES Y EQUIPOS'!$B$29</definedName>
    <definedName name="MANO">'[43]MANO '!$A:$IV</definedName>
    <definedName name="MANOBRA">'[35]MANO DE OBRA'!$B$6:$B$56</definedName>
    <definedName name="MANOBRALL">'[35]MANO DE OBRA'!$B$6:$E$56</definedName>
    <definedName name="MANODEOBRA">[9]M.Obra!$A$21:$I$50</definedName>
    <definedName name="mantenimiento">'[44]COSTOS OFICINA'!#REF!</definedName>
    <definedName name="MAQUINA" hidden="1">#REF!</definedName>
    <definedName name="MAQUINA2">#REF!</definedName>
    <definedName name="MAR">#REF!</definedName>
    <definedName name="MASILLA">'[8]LISTADO DE MATERIALES Y EQUIPOS'!$B$106</definedName>
    <definedName name="MATER">[32]MATERIAL!$B$3:$B$580</definedName>
    <definedName name="Material_seleccionado">'[8]LISTADO DE MATERIALES Y EQUIPOS'!$B$22</definedName>
    <definedName name="materiales">[33]materiales!$A$7:$A$1317</definedName>
    <definedName name="MATERIALES_2">[34]materiales!$A$7:$A$1317</definedName>
    <definedName name="MAY">#REF!</definedName>
    <definedName name="meses">#REF!</definedName>
    <definedName name="Mezcladora">'[8]LISTADO DE MATERIALES Y EQUIPOS'!$B$32</definedName>
    <definedName name="Mínimo">#REF!</definedName>
    <definedName name="mj">'[16]Base de Datos'!$B$14:$D$29</definedName>
    <definedName name="mm">'[16]Base de Datos'!$B$36:$B$55</definedName>
    <definedName name="MO">'[14]CIRCUITOS CODENSA'!#REF!</definedName>
    <definedName name="Mortero_1_10">'[8]APUS BASIC'!$G$296</definedName>
    <definedName name="Mortero_1_5">'[8]APUS BASIC'!$G$208</definedName>
    <definedName name="Mortero_1_6">'[8]APUS BASIC'!$G$252</definedName>
    <definedName name="MOTORÖL_1.000Bh" localSheetId="0">#REF!</definedName>
    <definedName name="MOTORÖL_1.000Bh">#REF!</definedName>
    <definedName name="MOTORÖL_10.000Bh" localSheetId="0">#REF!</definedName>
    <definedName name="MOTORÖL_10.000Bh">#REF!</definedName>
    <definedName name="MOTORÖL_100Bh" localSheetId="0">#REF!</definedName>
    <definedName name="MOTORÖL_100Bh">#REF!</definedName>
    <definedName name="MOTORÖL_10Bh" localSheetId="0">#REF!</definedName>
    <definedName name="MOTORÖL_10Bh">#REF!</definedName>
    <definedName name="MOTORÖL_15.000Bh" localSheetId="0">#REF!</definedName>
    <definedName name="MOTORÖL_15.000Bh">#REF!</definedName>
    <definedName name="MOTORÖL_20.000Bh" localSheetId="0">#REF!</definedName>
    <definedName name="MOTORÖL_20.000Bh">#REF!</definedName>
    <definedName name="MOTORÖL_250Bh" localSheetId="0">#REF!</definedName>
    <definedName name="MOTORÖL_250Bh">#REF!</definedName>
    <definedName name="MOTORÖL_3.000Bh" localSheetId="0">#REF!</definedName>
    <definedName name="MOTORÖL_3.000Bh">#REF!</definedName>
    <definedName name="MOTORÖL_30.000Bh" localSheetId="0">#REF!</definedName>
    <definedName name="MOTORÖL_30.000Bh">#REF!</definedName>
    <definedName name="MOTORÖL_5.000Bh" localSheetId="0">#REF!</definedName>
    <definedName name="MOTORÖL_5.000Bh">#REF!</definedName>
    <definedName name="MOTORÖL_500Bh" localSheetId="0">#REF!</definedName>
    <definedName name="MOTORÖL_500Bh">#REF!</definedName>
    <definedName name="MOTORÖL_7.500Bh" localSheetId="0">#REF!</definedName>
    <definedName name="MOTORÖL_7.500Bh">#REF!</definedName>
    <definedName name="mpio">#REF!</definedName>
    <definedName name="MU">'[14]CIRCUITOS CODENSA'!#REF!</definedName>
    <definedName name="MZ">'[14]CIRCUITOS CODENSA'!#REF!</definedName>
    <definedName name="n" localSheetId="1">'[16]Base de Datos'!$B$14:$D$29</definedName>
    <definedName name="N" localSheetId="0">#REF!</definedName>
    <definedName name="N">#REF!</definedName>
    <definedName name="ninguno">#REF!</definedName>
    <definedName name="nm">'[16]Base de Datos'!$B$14:$D$29</definedName>
    <definedName name="nn">'[16]Base de Datos'!$B$61:$B$233</definedName>
    <definedName name="nnn">'[16]Base de Datos'!$B$36:$B$55</definedName>
    <definedName name="NoFacturable">#REF!</definedName>
    <definedName name="nombre">#REF!</definedName>
    <definedName name="NOV">#REF!</definedName>
    <definedName name="NUNI">#REF!</definedName>
    <definedName name="Ñ" localSheetId="0">#REF!</definedName>
    <definedName name="Ñ">#REF!</definedName>
    <definedName name="ÑL">#REF!</definedName>
    <definedName name="o">[7]Planilla!$C$60</definedName>
    <definedName name="ob">'[45]1'!$F$42</definedName>
    <definedName name="obra">#REF!</definedName>
    <definedName name="OCT">#REF!</definedName>
    <definedName name="Oficial">'[8]LISTADO DE MATERIALES Y EQUIPOS'!$B$7</definedName>
    <definedName name="Oficina">#REF!</definedName>
    <definedName name="OK_FILT_CUM_10" localSheetId="0">#REF!</definedName>
    <definedName name="OK_FILT_CUM_10">#REF!</definedName>
    <definedName name="OK_FILT_CUM_100" localSheetId="0">#REF!</definedName>
    <definedName name="OK_FILT_CUM_100">#REF!</definedName>
    <definedName name="OK_FILT_CUM_1000" localSheetId="0">#REF!</definedName>
    <definedName name="OK_FILT_CUM_1000">#REF!</definedName>
    <definedName name="OK_FILT_CUM_10000" localSheetId="0">#REF!</definedName>
    <definedName name="OK_FILT_CUM_10000">#REF!</definedName>
    <definedName name="OK_FILT_CUM_15000" localSheetId="0">#REF!</definedName>
    <definedName name="OK_FILT_CUM_15000">#REF!</definedName>
    <definedName name="OK_FILT_CUM_20000" localSheetId="0">#REF!</definedName>
    <definedName name="OK_FILT_CUM_20000">#REF!</definedName>
    <definedName name="OK_FILT_CUM_250" localSheetId="0">#REF!</definedName>
    <definedName name="OK_FILT_CUM_250">#REF!</definedName>
    <definedName name="OK_FILT_CUM_3000" localSheetId="0">#REF!</definedName>
    <definedName name="OK_FILT_CUM_3000">#REF!</definedName>
    <definedName name="OK_FILT_CUM_30000" localSheetId="0">#REF!</definedName>
    <definedName name="OK_FILT_CUM_30000">#REF!</definedName>
    <definedName name="OK_FILT_CUM_500" localSheetId="0">#REF!</definedName>
    <definedName name="OK_FILT_CUM_500">#REF!</definedName>
    <definedName name="OK_FILT_CUM_5000" localSheetId="0">#REF!</definedName>
    <definedName name="OK_FILT_CUM_5000">#REF!</definedName>
    <definedName name="OK_FILT_CUM_7500" localSheetId="0">#REF!</definedName>
    <definedName name="OK_FILT_CUM_7500">#REF!</definedName>
    <definedName name="op">[7]Planilla!$D$60</definedName>
    <definedName name="OrigenConsultoria">#REF!</definedName>
    <definedName name="OrigenObra">#REF!</definedName>
    <definedName name="ORO">#REF!</definedName>
    <definedName name="otros">[33]otros!$A$6:$A$1235</definedName>
    <definedName name="OTROS_2">[34]otros!$A$6:$A$1235</definedName>
    <definedName name="P" localSheetId="0">#REF!</definedName>
    <definedName name="P">#REF!</definedName>
    <definedName name="PA">[27]PRESUPUESTO!#REF!</definedName>
    <definedName name="Panel_Led_Plano_de_18w">'[8]LISTADO DE MATERIALES Y EQUIPOS'!$B$113</definedName>
    <definedName name="pasamanos">#REF!</definedName>
    <definedName name="PB">[27]PRESUPUESTO!#REF!</definedName>
    <definedName name="PC">[27]PRESUPUESTO!#REF!</definedName>
    <definedName name="PE">[27]PRESUPUESTO!#REF!</definedName>
    <definedName name="PEDRO_1" localSheetId="0">#REF!</definedName>
    <definedName name="PEDRO_1">#REF!</definedName>
    <definedName name="Pegante_pvc">'[8]LISTADO DE MATERIALES Y EQUIPOS'!$B$119</definedName>
    <definedName name="PERFIL_ANGULO_2.5_X_2.5_X_2.44__Cund">'[8]LISTADO DE MATERIALES Y EQUIPOS'!$B$100</definedName>
    <definedName name="Perfil_c_120x50mm">'[8]LISTADO DE MATERIALES Y EQUIPOS'!$B$109</definedName>
    <definedName name="PERFIL_OMEGA_X_2.44_C_26">'[8]LISTADO DE MATERIALES Y EQUIPOS'!$B$101</definedName>
    <definedName name="PERFIL_VIGUETA_PRINCIPAL_X_2.44_Cund">'[8]LISTADO DE MATERIALES Y EQUIPOS'!$B$102</definedName>
    <definedName name="PERS" hidden="1">#REF!</definedName>
    <definedName name="PERSONAL" hidden="1">#REF!</definedName>
    <definedName name="personalito" hidden="1">#REF!</definedName>
    <definedName name="PersonalProfesional">#REF!</definedName>
    <definedName name="PersonalTecnico">#REF!</definedName>
    <definedName name="PESO14.2">#REF!</definedName>
    <definedName name="PESO14.3">#REF!</definedName>
    <definedName name="PESO14.4">#REF!</definedName>
    <definedName name="pgio">[46]BaseDatos!$A$2:$F$505</definedName>
    <definedName name="Pintura_esmalte">'[8]LISTADO DE MATERIALES Y EQUIPOS'!$B$61</definedName>
    <definedName name="Pintura_Exterior">'[8]LISTADO DE MATERIALES Y EQUIPOS'!$B$59</definedName>
    <definedName name="Pintura_Interior_Gl">'[8]LISTADO DE MATERIALES Y EQUIPOS'!$B$58</definedName>
    <definedName name="Piso">'[8]LISTADO DE MATERIALES Y EQUIPOS'!$B$66</definedName>
    <definedName name="PL">[27]PRESUPUESTO!#REF!</definedName>
    <definedName name="Plazo">[12]BASES!$E$27</definedName>
    <definedName name="PlazoAIU">#REF!</definedName>
    <definedName name="PlazoEnMeses">#REF!</definedName>
    <definedName name="Plegable">#REF!</definedName>
    <definedName name="PMT">#REF!</definedName>
    <definedName name="PORCE">[12]BASES!$E$26</definedName>
    <definedName name="pre">#REF!</definedName>
    <definedName name="PrestacionesSeguridadOtros">#REF!</definedName>
    <definedName name="PRESUPUESTADO">#REF!</definedName>
    <definedName name="Profesional">#REF!</definedName>
    <definedName name="PrOfic">[12]BASES!$B$31</definedName>
    <definedName name="PROP">[10]DATOS!$D$7</definedName>
    <definedName name="prueba">#REF!</definedName>
    <definedName name="Puerta_Ventana">'[8]LISTADO DE MATERIALES Y EQUIPOS'!$B$88</definedName>
    <definedName name="Puntilla_x_500gr">'[8]LISTADO DE MATERIALES Y EQUIPOS'!$B$24</definedName>
    <definedName name="Q" localSheetId="1">#REF!</definedName>
    <definedName name="Q" localSheetId="0">#REF!</definedName>
    <definedName name="Q">#REF!</definedName>
    <definedName name="qqq">#REF!</definedName>
    <definedName name="Rana_o_canguro">'[8]LISTADO DE MATERIALES Y EQUIPOS'!$B$33</definedName>
    <definedName name="Regional">#REF!</definedName>
    <definedName name="REP_E_MOT_10" localSheetId="0">#REF!</definedName>
    <definedName name="REP_E_MOT_10">#REF!</definedName>
    <definedName name="REP_E_MOT_100" localSheetId="0">#REF!</definedName>
    <definedName name="REP_E_MOT_100">#REF!</definedName>
    <definedName name="REP_E_MOT_1000" localSheetId="0">#REF!</definedName>
    <definedName name="REP_E_MOT_1000">#REF!</definedName>
    <definedName name="REP_E_MOT_10000" localSheetId="0">#REF!</definedName>
    <definedName name="REP_E_MOT_10000">#REF!</definedName>
    <definedName name="REP_E_MOT_15000" localSheetId="0">#REF!</definedName>
    <definedName name="REP_E_MOT_15000">#REF!</definedName>
    <definedName name="REP_E_MOT_20000" localSheetId="0">#REF!</definedName>
    <definedName name="REP_E_MOT_20000">#REF!</definedName>
    <definedName name="REP_E_MOT_250" localSheetId="0">#REF!</definedName>
    <definedName name="REP_E_MOT_250">#REF!</definedName>
    <definedName name="REP_E_MOT_3000" localSheetId="0">#REF!</definedName>
    <definedName name="REP_E_MOT_3000">#REF!</definedName>
    <definedName name="REP_E_MOT_30000" localSheetId="0">#REF!</definedName>
    <definedName name="REP_E_MOT_30000">#REF!</definedName>
    <definedName name="REP_E_MOT_500" localSheetId="0">#REF!</definedName>
    <definedName name="REP_E_MOT_500">#REF!</definedName>
    <definedName name="REP_E_MOT_5000" localSheetId="0">#REF!</definedName>
    <definedName name="REP_E_MOT_5000">#REF!</definedName>
    <definedName name="REP_E_MOT_7500" localSheetId="0">#REF!</definedName>
    <definedName name="REP_E_MOT_7500">#REF!</definedName>
    <definedName name="Resistenciaconductor">[26]Modelo!#REF!</definedName>
    <definedName name="Retenc">[12]BASES!$E$31</definedName>
    <definedName name="rfref">#REF!</definedName>
    <definedName name="RRR">#REF!</definedName>
    <definedName name="RRRR">#REF!</definedName>
    <definedName name="s" localSheetId="1">#REF!</definedName>
    <definedName name="S" localSheetId="0">#REF!</definedName>
    <definedName name="S">#REF!</definedName>
    <definedName name="SA">[27]PRESUPUESTO!#REF!</definedName>
    <definedName name="sadasd" localSheetId="0">[6]EXTLUB!#REF!</definedName>
    <definedName name="sadasd">[6]EXTLUB!#REF!</definedName>
    <definedName name="Salarios">#REF!</definedName>
    <definedName name="SalMinimo">[12]BASES!$E$41</definedName>
    <definedName name="SB">[27]PRESUPUESTO!#REF!</definedName>
    <definedName name="SC">[27]PRESUPUESTO!#REF!</definedName>
    <definedName name="sdf">#REF!</definedName>
    <definedName name="sdsd" localSheetId="0">[1]INSUMOS!#REF!</definedName>
    <definedName name="sdsd">[1]INSUMOS!#REF!</definedName>
    <definedName name="SE">[1]INSUMOS!#REF!</definedName>
    <definedName name="SEP">#REF!</definedName>
    <definedName name="SERV_OK_CUM_10" localSheetId="0">#REF!</definedName>
    <definedName name="SERV_OK_CUM_10">#REF!</definedName>
    <definedName name="SERV_OK_CUM_100" localSheetId="0">#REF!</definedName>
    <definedName name="SERV_OK_CUM_100">#REF!</definedName>
    <definedName name="SERV_OK_CUM_1000" localSheetId="0">#REF!</definedName>
    <definedName name="SERV_OK_CUM_1000">#REF!</definedName>
    <definedName name="SERV_OK_CUM_10000" localSheetId="0">#REF!</definedName>
    <definedName name="SERV_OK_CUM_10000">#REF!</definedName>
    <definedName name="SERV_OK_CUM_15000" localSheetId="0">#REF!</definedName>
    <definedName name="SERV_OK_CUM_15000">#REF!</definedName>
    <definedName name="SERV_OK_CUM_20000" localSheetId="0">#REF!</definedName>
    <definedName name="SERV_OK_CUM_20000">#REF!</definedName>
    <definedName name="SERV_OK_CUM_250" localSheetId="0">#REF!</definedName>
    <definedName name="SERV_OK_CUM_250">#REF!</definedName>
    <definedName name="SERV_OK_CUM_3000" localSheetId="0">#REF!</definedName>
    <definedName name="SERV_OK_CUM_3000">#REF!</definedName>
    <definedName name="SERV_OK_CUM_30000" localSheetId="0">#REF!</definedName>
    <definedName name="SERV_OK_CUM_30000">#REF!</definedName>
    <definedName name="SERV_OK_CUM_500" localSheetId="0">#REF!</definedName>
    <definedName name="SERV_OK_CUM_500">#REF!</definedName>
    <definedName name="SERV_OK_CUM_5000" localSheetId="0">#REF!</definedName>
    <definedName name="SERV_OK_CUM_5000">#REF!</definedName>
    <definedName name="SERV_OK_CUM_7500" localSheetId="0">#REF!</definedName>
    <definedName name="SERV_OK_CUM_7500">#REF!</definedName>
    <definedName name="SERVTEILE_E_MOT_10" localSheetId="0">#REF!</definedName>
    <definedName name="SERVTEILE_E_MOT_10">#REF!</definedName>
    <definedName name="SERVTEILE_E_MOT_100" localSheetId="0">#REF!</definedName>
    <definedName name="SERVTEILE_E_MOT_100">#REF!</definedName>
    <definedName name="SERVTEILE_E_MOT_1000" localSheetId="0">#REF!</definedName>
    <definedName name="SERVTEILE_E_MOT_1000">#REF!</definedName>
    <definedName name="SERVTEILE_E_MOT_10000" localSheetId="0">#REF!</definedName>
    <definedName name="SERVTEILE_E_MOT_10000">#REF!</definedName>
    <definedName name="SERVTEILE_E_MOT_15000" localSheetId="0">#REF!</definedName>
    <definedName name="SERVTEILE_E_MOT_15000">#REF!</definedName>
    <definedName name="SERVTEILE_E_MOT_20000" localSheetId="0">#REF!</definedName>
    <definedName name="SERVTEILE_E_MOT_20000">#REF!</definedName>
    <definedName name="SERVTEILE_E_MOT_250" localSheetId="0">#REF!</definedName>
    <definedName name="SERVTEILE_E_MOT_250">#REF!</definedName>
    <definedName name="SERVTEILE_E_MOT_3000" localSheetId="0">#REF!</definedName>
    <definedName name="SERVTEILE_E_MOT_3000">#REF!</definedName>
    <definedName name="SERVTEILE_E_MOT_30000" localSheetId="0">#REF!</definedName>
    <definedName name="SERVTEILE_E_MOT_30000">#REF!</definedName>
    <definedName name="SERVTEILE_E_MOT_3001" localSheetId="0">#REF!</definedName>
    <definedName name="SERVTEILE_E_MOT_3001">#REF!</definedName>
    <definedName name="SERVTEILE_E_MOT_500" localSheetId="0">#REF!</definedName>
    <definedName name="SERVTEILE_E_MOT_500">#REF!</definedName>
    <definedName name="SERVTEILE_E_MOT_5000" localSheetId="0">#REF!</definedName>
    <definedName name="SERVTEILE_E_MOT_5000">#REF!</definedName>
    <definedName name="SERVTEILE_E_MOT_7500" localSheetId="0">#REF!</definedName>
    <definedName name="SERVTEILE_E_MOT_7500">#REF!</definedName>
    <definedName name="SF">'[14]CIRCUITOS CODENSA'!#REF!</definedName>
    <definedName name="SGI_V_INDICES_CIRCUITO_CAUSA">#REF!</definedName>
    <definedName name="SITIO">#REF!</definedName>
    <definedName name="SJ">'[14]CIRCUITOS CODENSA'!#REF!</definedName>
    <definedName name="SL">[27]PRESUPUESTO!#REF!</definedName>
    <definedName name="SM">'[14]CIRCUITOS CODENSA'!#REF!</definedName>
    <definedName name="SOCIAL">#REF!</definedName>
    <definedName name="Soldadura">'[8]LISTADO DE MATERIALES Y EQUIPOS'!$B$110</definedName>
    <definedName name="solver_adj" localSheetId="0" hidden="1">'VALOR INTERVENTORÍA OK'!$E$7</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'VALOR INTERVENTORÍA OK'!$G$18</definedName>
    <definedName name="solver_lhs2" localSheetId="0" hidden="1">'VALOR INTERVENTORÍA OK'!$F$61</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1</definedName>
    <definedName name="solver_nwt" localSheetId="0" hidden="1">1</definedName>
    <definedName name="solver_opt" localSheetId="0" hidden="1">'VALOR INTERVENTORÍA OK'!$G$18</definedName>
    <definedName name="solver_pre" localSheetId="0" hidden="1">0.000001</definedName>
    <definedName name="solver_rbv" localSheetId="0" hidden="1">1</definedName>
    <definedName name="solver_rel1" localSheetId="0" hidden="1">2</definedName>
    <definedName name="solver_rel2" localSheetId="0" hidden="1">2</definedName>
    <definedName name="solver_rhs1" localSheetId="0" hidden="1">'VALOR INTERVENTORÍA OK'!$H$18</definedName>
    <definedName name="solver_rhs2" localSheetId="0" hidden="1">'VALOR INTERVENTORÍA OK'!$I$9</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sss">#REF!</definedName>
    <definedName name="st">#REF!</definedName>
    <definedName name="SU">'[14]CIRCUITOS CODENSA'!#REF!</definedName>
    <definedName name="SUBA">'[47]SUB APU'!$A:$D</definedName>
    <definedName name="SUBCAPITULO">#REF!</definedName>
    <definedName name="SUBESTACIONES">'[48]OBRAS SES'!#REF!</definedName>
    <definedName name="SUBPRODUCTOS">#REF!</definedName>
    <definedName name="SUBTOTALMAT">'[27]2,2,6,1 Pilotes 0,30'!$I$19</definedName>
    <definedName name="T" localSheetId="1">'[16]Base de Datos'!$B$36:$B$55</definedName>
    <definedName name="T" localSheetId="0">#REF!</definedName>
    <definedName name="T">#REF!</definedName>
    <definedName name="TA">[27]PRESUPUESTO!#REF!</definedName>
    <definedName name="tabla2">#REF!</definedName>
    <definedName name="Tablero_de_24_circutos_trsifasico">'[8]LISTADO DE MATERIALES Y EQUIPOS'!$B$98</definedName>
    <definedName name="Tarifa_km3">'[8]LISTADO DE MATERIALES Y EQUIPOS'!$B$47</definedName>
    <definedName name="TB">[27]PRESUPUESTO!#REF!</definedName>
    <definedName name="TC">[27]PRESUPUESTO!#REF!</definedName>
    <definedName name="TE">[27]PRESUPUESTO!#REF!</definedName>
    <definedName name="Tecnico">#REF!</definedName>
    <definedName name="TEILE_E_MOT_10" localSheetId="0">#REF!</definedName>
    <definedName name="TEILE_E_MOT_10">#REF!</definedName>
    <definedName name="TEILE_E_MOT_100" localSheetId="0">#REF!</definedName>
    <definedName name="TEILE_E_MOT_100">#REF!</definedName>
    <definedName name="TEILE_E_MOT_1000" localSheetId="0">#REF!</definedName>
    <definedName name="TEILE_E_MOT_1000">#REF!</definedName>
    <definedName name="TEILE_E_MOT_10000" localSheetId="0">#REF!</definedName>
    <definedName name="TEILE_E_MOT_10000">#REF!</definedName>
    <definedName name="TEILE_E_MOT_15000" localSheetId="0">#REF!</definedName>
    <definedName name="TEILE_E_MOT_15000">#REF!</definedName>
    <definedName name="TEILE_E_MOT_20000" localSheetId="0">#REF!</definedName>
    <definedName name="TEILE_E_MOT_20000">#REF!</definedName>
    <definedName name="TEILE_E_MOT_250" localSheetId="0">#REF!</definedName>
    <definedName name="TEILE_E_MOT_250">#REF!</definedName>
    <definedName name="TEILE_E_MOT_3000" localSheetId="0">#REF!</definedName>
    <definedName name="TEILE_E_MOT_3000">#REF!</definedName>
    <definedName name="TEILE_E_MOT_30000" localSheetId="0">#REF!</definedName>
    <definedName name="TEILE_E_MOT_30000">#REF!</definedName>
    <definedName name="TEILE_E_MOT_500" localSheetId="0">#REF!</definedName>
    <definedName name="TEILE_E_MOT_500">#REF!</definedName>
    <definedName name="TEILE_E_MOT_5000" localSheetId="0">#REF!</definedName>
    <definedName name="TEILE_E_MOT_5000">#REF!</definedName>
    <definedName name="TEILE_E_MOT_7500" localSheetId="0">#REF!</definedName>
    <definedName name="TEILE_E_MOT_7500">#REF!</definedName>
    <definedName name="Teja_metalica_arquitectonica_trapez__0_73_3_66">'[8]LISTADO DE MATERIALES Y EQUIPOS'!$B$57</definedName>
    <definedName name="Thinner">'[8]LISTADO DE MATERIALES Y EQUIPOS'!$B$62</definedName>
    <definedName name="TIEMPO">[12]BASES!$E$27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_xlnm.Print_Titles" localSheetId="0">'VALOR INTERVENTORÍA OK'!$1:$4</definedName>
    <definedName name="TL">[27]PRESUPUESTO!#REF!</definedName>
    <definedName name="To">#REF!</definedName>
    <definedName name="Tomacorriente_Doble">'[8]LISTADO DE MATERIALES Y EQUIPOS'!$B$114</definedName>
    <definedName name="TORNILLO_PARA_ESTRUCTURAS_7_X_7_16">'[8]LISTADO DE MATERIALES Y EQUIPOS'!$B$104</definedName>
    <definedName name="TORNILLO_PARA_LAMINAS_6_X_1">'[8]LISTADO DE MATERIALES Y EQUIPOS'!$B$103</definedName>
    <definedName name="Total">#REF!</definedName>
    <definedName name="Total_Kilometro_típico_aereo_11.4_kV">[49]c2.5y2.6!#REF!</definedName>
    <definedName name="Total_Kilometro_típico_aereo_34.5_kV">[49]c2.5y2.6!#REF!</definedName>
    <definedName name="Total_Kilometro_típico_aereo_rural_11.4kV">[49]c2.5y2.6!#REF!</definedName>
    <definedName name="Total_Kilometro_típico_aereo_rural_34.5kV">[49]c2.5y2.6!#REF!</definedName>
    <definedName name="Total_Kilometro_típico_subterraneo_11.4_kV">[49]c2.5y2.6!#REF!</definedName>
    <definedName name="Total_Kilometro_típico_subterraneo_34.5_kV">[49]c2.5y2.6!#REF!</definedName>
    <definedName name="TotalCalidad">#REF!</definedName>
    <definedName name="TotalCam">#REF!</definedName>
    <definedName name="TotalContratoConIva">'[25]COSTEO TOTAL OBRA'!$D$37</definedName>
    <definedName name="TotalContratoSinIVA">'[25]COSTEO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amite">#REF!</definedName>
    <definedName name="TRANS" localSheetId="0">#REF!</definedName>
    <definedName name="TRANS">#REF!</definedName>
    <definedName name="transporte" hidden="1">#REF!</definedName>
    <definedName name="TTA">[27]PRESUPUESTO!#REF!</definedName>
    <definedName name="TTB">[27]PRESUPUESTO!#REF!</definedName>
    <definedName name="TTC">[27]PRESUPUESTO!#REF!</definedName>
    <definedName name="TtCD">#REF!</definedName>
    <definedName name="TTE">[27]PRESUPUESTO!#REF!</definedName>
    <definedName name="TTL">[27]PRESUPUESTO!#REF!</definedName>
    <definedName name="TTT">#REF!</definedName>
    <definedName name="TU">'[14]CIRCUITOS CODENSA'!#REF!</definedName>
    <definedName name="TUB">'[50]SUB APU'!$A:$D</definedName>
    <definedName name="Tuberia_Conduit_1_2">'[8]LISTADO DE MATERIALES Y EQUIPOS'!$B$72</definedName>
    <definedName name="Tuberia_Conduit_1_EMT">'[8]LISTADO DE MATERIALES Y EQUIPOS'!$B$79</definedName>
    <definedName name="Tubo_conduit_pvc_1">'[8]LISTADO DE MATERIALES Y EQUIPOS'!$B$121</definedName>
    <definedName name="u" localSheetId="1">'[16]Base de Datos'!$B$36:$B$55</definedName>
    <definedName name="U" localSheetId="0">#REF!</definedName>
    <definedName name="U">#REF!</definedName>
    <definedName name="UM">'[14]CIRCUITOS CODENSA'!#REF!</definedName>
    <definedName name="UNIDAD1">[28]ITEMS!$C$2</definedName>
    <definedName name="UNIDAD521">[29]ITEMS!$C$522</definedName>
    <definedName name="UNIDADES">[35]DATOS!$B$11:$B$20</definedName>
    <definedName name="US">'[14]CIRCUITOS CODENSA'!#REF!</definedName>
    <definedName name="UtilidadObra">#REF!</definedName>
    <definedName name="v" localSheetId="1">#REF!</definedName>
    <definedName name="V" localSheetId="0">#REF!</definedName>
    <definedName name="V">#REF!</definedName>
    <definedName name="VA">'[51]VIGAS AEREAS'!$B$27:$G$33</definedName>
    <definedName name="VACON">'[51]VIGAS AEREAS'!$H$37:$H$60</definedName>
    <definedName name="VALNG">'[51]VIGAS AEREAS'!$K$37:$K$60</definedName>
    <definedName name="Valoracion">#REF!</definedName>
    <definedName name="VALORACIÓN">#REF!</definedName>
    <definedName name="ValorTotConsultoria">#REF!</definedName>
    <definedName name="VAML">'[51]VIGAS AEREAS'!$L$37:$L$60</definedName>
    <definedName name="variacion">[11]Datos!$B$8</definedName>
    <definedName name="VE">'[14]CIRCUITOS CODENSA'!#REF!</definedName>
    <definedName name="VentaAiu">#REF!</definedName>
    <definedName name="Ventana_de_aluminio">'[8]LISTADO DE MATERIALES Y EQUIPOS'!$B$87</definedName>
    <definedName name="VENTANAS">#REF!</definedName>
    <definedName name="VI">'[14]CIRCUITOS CODENSA'!#REF!</definedName>
    <definedName name="Viajes">#REF!</definedName>
    <definedName name="Volco">'[8]LISTADO DE MATERIALES Y EQUIPOS'!$B$42</definedName>
    <definedName name="VV" localSheetId="0">#REF!</definedName>
    <definedName name="VV">#REF!</definedName>
    <definedName name="W" localSheetId="1">#REF!</definedName>
    <definedName name="W" localSheetId="0">#REF!</definedName>
    <definedName name="W">#REF!</definedName>
    <definedName name="WART_e_MOT_10" localSheetId="0">#REF!</definedName>
    <definedName name="WART_e_MOT_10">#REF!</definedName>
    <definedName name="WART_E_MOT_100" localSheetId="0">#REF!</definedName>
    <definedName name="WART_E_MOT_100">#REF!</definedName>
    <definedName name="WART_E_MOT_1000" localSheetId="0">#REF!</definedName>
    <definedName name="WART_E_MOT_1000">#REF!</definedName>
    <definedName name="WART_E_MOT_10000" localSheetId="0">#REF!</definedName>
    <definedName name="WART_E_MOT_10000">#REF!</definedName>
    <definedName name="WART_E_MOT_15000" localSheetId="0">#REF!</definedName>
    <definedName name="WART_E_MOT_15000">#REF!</definedName>
    <definedName name="WART_E_MOT_20000" localSheetId="0">#REF!</definedName>
    <definedName name="WART_E_MOT_20000">#REF!</definedName>
    <definedName name="WART_E_MOT_250" localSheetId="0">#REF!</definedName>
    <definedName name="WART_E_MOT_250">#REF!</definedName>
    <definedName name="WART_E_MOT_3000" localSheetId="0">#REF!</definedName>
    <definedName name="WART_E_MOT_3000">#REF!</definedName>
    <definedName name="WART_E_MOT_30000" localSheetId="0">#REF!</definedName>
    <definedName name="WART_E_MOT_30000">#REF!</definedName>
    <definedName name="WART_E_MOT_500" localSheetId="0">#REF!</definedName>
    <definedName name="WART_E_MOT_500">#REF!</definedName>
    <definedName name="WART_E_MOT_5000" localSheetId="0">#REF!</definedName>
    <definedName name="WART_E_MOT_5000">#REF!</definedName>
    <definedName name="WART_E_MOT_7500" localSheetId="0">#REF!</definedName>
    <definedName name="WART_E_MOT_7500">#REF!</definedName>
    <definedName name="WART_OK_CUM_10" localSheetId="0">#REF!</definedName>
    <definedName name="WART_OK_CUM_10">#REF!</definedName>
    <definedName name="WART_OK_CUM_100" localSheetId="0">#REF!</definedName>
    <definedName name="WART_OK_CUM_100">#REF!</definedName>
    <definedName name="WART_OK_CUM_1000" localSheetId="0">#REF!</definedName>
    <definedName name="WART_OK_CUM_1000">#REF!</definedName>
    <definedName name="WART_OK_CUM_10000" localSheetId="0">#REF!</definedName>
    <definedName name="WART_OK_CUM_10000">#REF!</definedName>
    <definedName name="WART_OK_CUM_15000" localSheetId="0">#REF!</definedName>
    <definedName name="WART_OK_CUM_15000">#REF!</definedName>
    <definedName name="WART_OK_CUM_20000" localSheetId="0">#REF!</definedName>
    <definedName name="WART_OK_CUM_20000">#REF!</definedName>
    <definedName name="WART_OK_CUM_250" localSheetId="0">#REF!</definedName>
    <definedName name="WART_OK_CUM_250">#REF!</definedName>
    <definedName name="WART_OK_CUM_3000" localSheetId="0">#REF!</definedName>
    <definedName name="WART_OK_CUM_3000">#REF!</definedName>
    <definedName name="WART_OK_CUM_30000" localSheetId="0">#REF!</definedName>
    <definedName name="WART_OK_CUM_30000">#REF!</definedName>
    <definedName name="WART_OK_CUM_500" localSheetId="0">#REF!</definedName>
    <definedName name="WART_OK_CUM_500">#REF!</definedName>
    <definedName name="WART_OK_CUM_5000" localSheetId="0">#REF!</definedName>
    <definedName name="WART_OK_CUM_5000">#REF!</definedName>
    <definedName name="WART_OK_CUM_7500" localSheetId="0">#REF!</definedName>
    <definedName name="WART_OK_CUM_7500">#REF!</definedName>
    <definedName name="wrn.ar." hidden="1">{#N/A,#N/A,TRUE,"CODIGO DEPENDENCIA"}</definedName>
    <definedName name="WSERWEER">'[37]COSTOS OFICINA'!#REF!</definedName>
    <definedName name="WWW" hidden="1">#REF!</definedName>
    <definedName name="x" localSheetId="1">#REF!</definedName>
    <definedName name="X" localSheetId="0">#REF!</definedName>
    <definedName name="X">#REF!</definedName>
    <definedName name="XMesCalidades">#REF!</definedName>
    <definedName name="XMesNoFacturables">#REF!</definedName>
    <definedName name="XMesPersonalPromedio">#REF!</definedName>
    <definedName name="XMesProfesionales">#REF!</definedName>
    <definedName name="XMesTecnicos">#REF!</definedName>
    <definedName name="xx">[52]PERSONAL!$D$10</definedName>
    <definedName name="xxx">#REF!</definedName>
    <definedName name="Y" localSheetId="1">'[16]Base de Datos'!$B$14:$B$29</definedName>
    <definedName name="Y" localSheetId="0">#REF!</definedName>
    <definedName name="Y">#REF!</definedName>
    <definedName name="z" localSheetId="1">#REF!</definedName>
    <definedName name="Z" localSheetId="0">#REF!</definedName>
    <definedName name="Z">#REF!</definedName>
    <definedName name="Zeit10" localSheetId="0">#REF!</definedName>
    <definedName name="Zeit10">#REF!</definedName>
    <definedName name="Zeit100" localSheetId="0">#REF!</definedName>
    <definedName name="Zeit100">#REF!</definedName>
    <definedName name="Zeit1000" localSheetId="0">#REF!</definedName>
    <definedName name="Zeit1000">#REF!</definedName>
    <definedName name="Zeit10000" localSheetId="0">#REF!</definedName>
    <definedName name="Zeit10000">#REF!</definedName>
    <definedName name="Zeit15000" localSheetId="0">#REF!</definedName>
    <definedName name="Zeit15000">#REF!</definedName>
    <definedName name="Zeit20000" localSheetId="0">#REF!</definedName>
    <definedName name="Zeit20000">#REF!</definedName>
    <definedName name="Zeit250" localSheetId="0">#REF!</definedName>
    <definedName name="Zeit250">#REF!</definedName>
    <definedName name="Zeit3000" localSheetId="0">#REF!</definedName>
    <definedName name="Zeit3000">#REF!</definedName>
    <definedName name="Zeit30000" localSheetId="0">#REF!</definedName>
    <definedName name="Zeit30000">#REF!</definedName>
    <definedName name="Zeit500" localSheetId="0">#REF!</definedName>
    <definedName name="Zeit500">#REF!</definedName>
    <definedName name="Zeit5000" localSheetId="0">#REF!</definedName>
    <definedName name="Zeit5000">#REF!</definedName>
    <definedName name="Zeit7500" localSheetId="0">#REF!</definedName>
    <definedName name="Zeit7500">#REF!</definedName>
    <definedName name="ZZZ" hidden="1">#REF!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5" i="1" l="1"/>
  <c r="I19" i="1"/>
  <c r="G10" i="1"/>
  <c r="G35" i="1"/>
  <c r="G29" i="1"/>
  <c r="G24" i="1"/>
  <c r="I48" i="1"/>
  <c r="I49" i="1"/>
  <c r="I47" i="1"/>
  <c r="I35" i="1"/>
  <c r="I36" i="1"/>
  <c r="I37" i="1"/>
  <c r="I38" i="1"/>
  <c r="I34" i="1"/>
  <c r="I25" i="1"/>
  <c r="I24" i="1"/>
  <c r="I8" i="1"/>
  <c r="I9" i="1"/>
  <c r="I10" i="1"/>
  <c r="I11" i="1"/>
  <c r="I12" i="1"/>
  <c r="I13" i="1"/>
  <c r="I14" i="1"/>
  <c r="I7" i="1"/>
  <c r="G49" i="1"/>
  <c r="G48" i="1"/>
  <c r="G47" i="1"/>
  <c r="G34" i="1"/>
  <c r="G25" i="1"/>
  <c r="G7" i="1"/>
  <c r="F14" i="1" l="1"/>
  <c r="E20" i="4" l="1"/>
  <c r="D20" i="4"/>
  <c r="E24" i="4" l="1"/>
  <c r="D24" i="4"/>
  <c r="D26" i="4" l="1"/>
  <c r="D27" i="4" s="1"/>
  <c r="D28" i="4" s="1"/>
  <c r="E26" i="4"/>
  <c r="E27" i="4" s="1"/>
  <c r="E28" i="4" s="1"/>
  <c r="E30" i="4" s="1"/>
  <c r="E32" i="4" s="1"/>
  <c r="D30" i="4" l="1"/>
  <c r="D32" i="4" s="1"/>
  <c r="B15" i="3"/>
  <c r="H2" i="3"/>
  <c r="B11" i="3" s="1"/>
  <c r="D11" i="3" s="1"/>
  <c r="G2" i="3"/>
  <c r="B10" i="3" s="1"/>
  <c r="D10" i="3" s="1"/>
  <c r="F2" i="3"/>
  <c r="B9" i="3" s="1"/>
  <c r="D9" i="3" s="1"/>
  <c r="E2" i="3"/>
  <c r="B8" i="3" s="1"/>
  <c r="D8" i="3" s="1"/>
  <c r="D2" i="3"/>
  <c r="B7" i="3" s="1"/>
  <c r="D7" i="3" s="1"/>
  <c r="C2" i="3"/>
  <c r="B6" i="3" s="1"/>
  <c r="D6" i="3" s="1"/>
  <c r="D12" i="3" l="1"/>
  <c r="B14" i="3" l="1"/>
  <c r="H7" i="1"/>
  <c r="F8" i="1"/>
  <c r="G14" i="1" s="1"/>
  <c r="H14" i="1" s="1"/>
  <c r="F9" i="1"/>
  <c r="F47" i="1" s="1"/>
  <c r="F48" i="1" s="1"/>
  <c r="E24" i="1"/>
  <c r="F24" i="1"/>
  <c r="E25" i="1"/>
  <c r="E34" i="1"/>
  <c r="F34" i="1"/>
  <c r="F35" i="1" s="1"/>
  <c r="F36" i="1" s="1"/>
  <c r="F37" i="1" s="1"/>
  <c r="B58" i="1"/>
  <c r="B60" i="1"/>
  <c r="H24" i="1" l="1"/>
  <c r="G9" i="1"/>
  <c r="G8" i="1"/>
  <c r="F38" i="1"/>
  <c r="G38" i="1" s="1"/>
  <c r="H38" i="1" s="1"/>
  <c r="G37" i="1"/>
  <c r="H37" i="1" s="1"/>
  <c r="G36" i="1"/>
  <c r="H36" i="1" s="1"/>
  <c r="F49" i="1"/>
  <c r="H35" i="1"/>
  <c r="H34" i="1"/>
  <c r="F10" i="1"/>
  <c r="H8" i="1" l="1"/>
  <c r="H43" i="1"/>
  <c r="G39" i="1"/>
  <c r="F11" i="1"/>
  <c r="G50" i="1"/>
  <c r="G52" i="1" l="1"/>
  <c r="G53" i="1" s="1"/>
  <c r="F60" i="1" s="1"/>
  <c r="G41" i="1"/>
  <c r="G42" i="1" s="1"/>
  <c r="I42" i="1" s="1"/>
  <c r="F12" i="1"/>
  <c r="G11" i="1"/>
  <c r="G43" i="1" l="1"/>
  <c r="F59" i="1" s="1"/>
  <c r="F13" i="1"/>
  <c r="G12" i="1"/>
  <c r="G18" i="1" s="1"/>
  <c r="G19" i="1" l="1"/>
  <c r="G13" i="1"/>
  <c r="G15" i="1" s="1"/>
  <c r="I18" i="1" s="1"/>
  <c r="F25" i="1"/>
  <c r="G26" i="1" s="1"/>
  <c r="G28" i="1" s="1"/>
  <c r="I29" i="1" l="1"/>
  <c r="I60" i="1" s="1"/>
  <c r="G30" i="1" l="1"/>
  <c r="F58" i="1" s="1"/>
  <c r="G20" i="1"/>
  <c r="F57" i="1" s="1"/>
  <c r="F61" i="1" l="1"/>
</calcChain>
</file>

<file path=xl/comments1.xml><?xml version="1.0" encoding="utf-8"?>
<comments xmlns="http://schemas.openxmlformats.org/spreadsheetml/2006/main">
  <authors>
    <author>Julian</author>
  </authors>
  <commentList>
    <comment ref="B26" authorId="0" shapeId="0">
      <text>
        <r>
          <rPr>
            <b/>
            <sz val="9"/>
            <color indexed="81"/>
            <rFont val="Tahoma"/>
            <family val="2"/>
          </rPr>
          <t>Julian:</t>
        </r>
        <r>
          <rPr>
            <sz val="9"/>
            <color indexed="81"/>
            <rFont val="Tahoma"/>
            <family val="2"/>
          </rPr>
          <t xml:space="preserve">
Depende del valor de los impuestos en cada entidad territorial</t>
        </r>
      </text>
    </comment>
  </commentList>
</comments>
</file>

<file path=xl/sharedStrings.xml><?xml version="1.0" encoding="utf-8"?>
<sst xmlns="http://schemas.openxmlformats.org/spreadsheetml/2006/main" count="199" uniqueCount="131">
  <si>
    <t xml:space="preserve">VALOR TOTAL </t>
  </si>
  <si>
    <t>PROVISION OTROS COSTOS DIRECTOS</t>
  </si>
  <si>
    <t>PROVISION COSTOS DE PERSONAL</t>
  </si>
  <si>
    <t>VALOR TOTAL</t>
  </si>
  <si>
    <t>VALOR MENSUAL</t>
  </si>
  <si>
    <t>CONCEPTO</t>
  </si>
  <si>
    <t>VALOR ESTIMADO DE LA INTERVENTORIA.
ETAPA DE EJECUCIÓN DE OBRAS</t>
  </si>
  <si>
    <t>C</t>
  </si>
  <si>
    <t>VALOR PROVISION OGR (CON IVA)</t>
  </si>
  <si>
    <t>C=A*B</t>
  </si>
  <si>
    <t>COSTO BASICO (SIN IVA)</t>
  </si>
  <si>
    <t>B</t>
  </si>
  <si>
    <t>FACTOR MULTIPLICADOR</t>
  </si>
  <si>
    <t>A</t>
  </si>
  <si>
    <t>SUMA</t>
  </si>
  <si>
    <t>Mes</t>
  </si>
  <si>
    <t>-</t>
  </si>
  <si>
    <t>Ensayos de Laboratorio</t>
  </si>
  <si>
    <r>
      <t xml:space="preserve">Vehículo </t>
    </r>
    <r>
      <rPr>
        <u/>
        <sz val="10"/>
        <rFont val="Arial"/>
        <family val="2"/>
      </rPr>
      <t>con conductor</t>
    </r>
    <r>
      <rPr>
        <sz val="10"/>
        <rFont val="Arial"/>
        <family val="2"/>
      </rPr>
      <t xml:space="preserve"> y gastos de operación (4x4 de mas de 2,000 cc)</t>
    </r>
  </si>
  <si>
    <t>VALOR PARCIAL</t>
  </si>
  <si>
    <t>PLAZO</t>
  </si>
  <si>
    <t>APLICACIÓN</t>
  </si>
  <si>
    <t>VALOR</t>
  </si>
  <si>
    <t>UN</t>
  </si>
  <si>
    <t>RECURSO</t>
  </si>
  <si>
    <t>PROVISION OTROS GASTOS REEMBOLSABLES</t>
  </si>
  <si>
    <t>E=C+D</t>
  </si>
  <si>
    <t>VALOR PROVISION OCD (CON IVA)</t>
  </si>
  <si>
    <t>D=0,19*C</t>
  </si>
  <si>
    <t>VALOR DEL IVA</t>
  </si>
  <si>
    <t>Oficina, Dotación y Servicios Públicos</t>
  </si>
  <si>
    <t>Comunicaciones (teléfono,fax,correos)</t>
  </si>
  <si>
    <t>Papelería, reproducción documentos, fotografías, videos, impresión de planos</t>
  </si>
  <si>
    <t>Edición de informes</t>
  </si>
  <si>
    <t>Equipos de Computación con licencias de software básico (windows, office y antivirus)</t>
  </si>
  <si>
    <t>PROVISION OTROS COSTOS DIRECTOS FIJOS</t>
  </si>
  <si>
    <t>VALOR PROVISION COSTOS DE PERSONAL (CON IVA)</t>
  </si>
  <si>
    <t>Prima Categoría 2 (Funcionarios de Nivel 4 a 6)</t>
  </si>
  <si>
    <t>Prima Categoría 1 (Profesionales de Nivel 1 a 3)</t>
  </si>
  <si>
    <t>APLICACIÓN MES</t>
  </si>
  <si>
    <t>VALOR  MES</t>
  </si>
  <si>
    <t>PROVISIÓN PRIMAS DE LOCALIZACIÓN</t>
  </si>
  <si>
    <t>Secretaria 1</t>
  </si>
  <si>
    <t>CADENEROS</t>
  </si>
  <si>
    <t>Nivel 4</t>
  </si>
  <si>
    <t>TOPOGRAFO - INSPECTOR</t>
  </si>
  <si>
    <t>PROFESIONAL SOCIAL - SYSO</t>
  </si>
  <si>
    <t>PROFESIONAL AMBIENTAL</t>
  </si>
  <si>
    <t>INGENIERO AUXILIAR</t>
  </si>
  <si>
    <t>Nivel 1</t>
  </si>
  <si>
    <t>INGENIERO RESIDENTE</t>
  </si>
  <si>
    <t>INGENIERO DIRECTOR DE INTERVENTORIA</t>
  </si>
  <si>
    <t>SALARIO MENSUAL</t>
  </si>
  <si>
    <t>PERSONAL</t>
  </si>
  <si>
    <t>RECONSTRUCCIÓN, AMPLIACIÓN, PAVIMENTACIÓN Y/O REPAVIMENTACIÓN DE LA VÍA SALAMINA - PACORA</t>
  </si>
  <si>
    <t>SENA</t>
  </si>
  <si>
    <t>ICBF</t>
  </si>
  <si>
    <t>COSTOS DIRECTOS</t>
  </si>
  <si>
    <t>Tramo vial</t>
  </si>
  <si>
    <t>Suma de ML</t>
  </si>
  <si>
    <t>CBR sobre muestra inalterada</t>
  </si>
  <si>
    <t>Densidad cono de arena</t>
  </si>
  <si>
    <t>Extracción de nucleo de asfalto</t>
  </si>
  <si>
    <t>Ensayo de Penetrometro Dinamico de Cono</t>
  </si>
  <si>
    <t>Resistencia del concreto</t>
  </si>
  <si>
    <t>Granulometria</t>
  </si>
  <si>
    <t>Longitud a intervenir</t>
  </si>
  <si>
    <t>Ensayo</t>
  </si>
  <si>
    <t>Cantidad</t>
  </si>
  <si>
    <t>Vlr unitario</t>
  </si>
  <si>
    <t>Vlr ensayos</t>
  </si>
  <si>
    <t>PDC</t>
  </si>
  <si>
    <t>granulometrías</t>
  </si>
  <si>
    <t>Valor mensual</t>
  </si>
  <si>
    <t>Valor mensual + IVA (19%)</t>
  </si>
  <si>
    <t>CALCULO DEL FACTOR MULTIPLICADOR SOBRE COSTOS DE PERSONAL</t>
  </si>
  <si>
    <t>&lt;= 2SMMLV</t>
  </si>
  <si>
    <t>&gt; 2SMMLV</t>
  </si>
  <si>
    <t>SALARIO BÁSICO Y PRESTACIONES SOCIALES</t>
  </si>
  <si>
    <t>1.1</t>
  </si>
  <si>
    <t>Salarios</t>
  </si>
  <si>
    <t>1.2</t>
  </si>
  <si>
    <t>Auxilio de transporte</t>
  </si>
  <si>
    <t>1.3</t>
  </si>
  <si>
    <t xml:space="preserve">Prima </t>
  </si>
  <si>
    <t>1.4</t>
  </si>
  <si>
    <t xml:space="preserve">Cesantía </t>
  </si>
  <si>
    <t>1.5</t>
  </si>
  <si>
    <t>Intereses a la cesantía</t>
  </si>
  <si>
    <t>1.6</t>
  </si>
  <si>
    <t>Subsidio familiar</t>
  </si>
  <si>
    <t>1.7</t>
  </si>
  <si>
    <t>Salud</t>
  </si>
  <si>
    <t>1.8</t>
  </si>
  <si>
    <t>Pensión</t>
  </si>
  <si>
    <t>1.9</t>
  </si>
  <si>
    <t>ARL</t>
  </si>
  <si>
    <t>1.10</t>
  </si>
  <si>
    <t>1.11</t>
  </si>
  <si>
    <t>1.12</t>
  </si>
  <si>
    <t xml:space="preserve">Vacaciones </t>
  </si>
  <si>
    <t>1.13</t>
  </si>
  <si>
    <t>Dotación</t>
  </si>
  <si>
    <t>subtotal (1)</t>
  </si>
  <si>
    <t>2.1</t>
  </si>
  <si>
    <t>Alquiler de oficina, muebles, equipos de oficina y mantenimiento</t>
  </si>
  <si>
    <t>2.2</t>
  </si>
  <si>
    <t>Papeleria y Utiles de Oficina</t>
  </si>
  <si>
    <t>subtotal (2)</t>
  </si>
  <si>
    <t>COSTOS DIRECTOS NO REEMBOLSABLES</t>
  </si>
  <si>
    <t>% impuestos</t>
  </si>
  <si>
    <t>3.1</t>
  </si>
  <si>
    <t>Impuestos 7% (1+2)</t>
  </si>
  <si>
    <t>Subtotal (3)</t>
  </si>
  <si>
    <t>UTILIDAD DEL CONTRATISTA 15% (1+2+3)</t>
  </si>
  <si>
    <t>FACTOR MULTIPLICADOR F=(1)+(2)+(3)+(4)</t>
  </si>
  <si>
    <t>FACTOR MULTIPLICADOR ASUMIDO*</t>
  </si>
  <si>
    <t>*Redondeado a 1 cifra decimal</t>
  </si>
  <si>
    <t>FACTOR MULTIPLICADOR &lt;= 2SMMLV</t>
  </si>
  <si>
    <t>FACTOR MULTIPLICADOR  &gt; 2SMMLV</t>
  </si>
  <si>
    <t>B1</t>
  </si>
  <si>
    <t>Elaboró</t>
  </si>
  <si>
    <t>MARIA DEL PILAR GOMEZ VALENCIA</t>
  </si>
  <si>
    <t>matricula No: 17202-313208 CLD</t>
  </si>
  <si>
    <t>Profesional Universitario Unidad de Proyectos Especiales</t>
  </si>
  <si>
    <t>PRESUPUESTO INTERVENTORÍA VÍA SALAMINA - PACORA TRAMO K19+400 AL K24+400</t>
  </si>
  <si>
    <t>1.14</t>
  </si>
  <si>
    <t>Examenes de ingreso y egreso</t>
  </si>
  <si>
    <t>1.15</t>
  </si>
  <si>
    <t>Certificado trabajo en alturas / confinados</t>
  </si>
  <si>
    <t>Equipo de Topografía (incluye Tránsito, nivel y elementos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</si>
</sst>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quot;$&quot;\ * #,##0_);_(&quot;$&quot;\ * \(#,##0\);_(&quot;$&quot;\ * &quot;-&quot;??_);_(@_)"/>
    <numFmt numFmtId="167" formatCode="[$$-240A]\ #,##0"/>
    <numFmt numFmtId="168" formatCode="_(&quot;$&quot;\ * #,##0.00000000_);_(&quot;$&quot;\ * \(#,##0.00000000\);_(&quot;$&quot;\ * &quot;-&quot;??_);_(@_)"/>
    <numFmt numFmtId="169" formatCode="#,##0.000"/>
    <numFmt numFmtId="170" formatCode="#,##0.0"/>
    <numFmt numFmtId="171" formatCode="_(&quot;$&quot;* #,##0_);_(&quot;$&quot;* \(#,##0\);_(&quot;$&quot;* &quot;-&quot;_);_(@_)"/>
    <numFmt numFmtId="172" formatCode="_-&quot;$&quot;* #,##0.0_-;\-&quot;$&quot;* #,##0.0_-;_-&quot;$&quot;* &quot;-&quot;?_-;_-@_-"/>
    <numFmt numFmtId="173" formatCode="_(* #,##0_);_(* \(#,##0\);_(* &quot;-&quot;_);_(@_)"/>
    <numFmt numFmtId="174" formatCode="_(* #,##0.00_);_(* \(#,##0.00\);_(* &quot;-&quot;_);_(@_)"/>
    <numFmt numFmtId="175" formatCode="_(* #,##0_);_(* \(#,##0\);_(* &quot;-&quot;?????????????_);_(@_)"/>
    <numFmt numFmtId="176" formatCode="_(&quot;$&quot;* #,##0.00_);_(&quot;$&quot;* \(#,##0.00\);_(&quot;$&quot;* &quot;-&quot;??_);_(@_)"/>
    <numFmt numFmtId="177" formatCode="_(&quot;$&quot;\ * #,##0.0_);_(&quot;$&quot;\ * \(#,##0.0\);_(&quot;$&quot;\ * &quot;-&quot;??_);_(@_)"/>
    <numFmt numFmtId="178" formatCode="0.000"/>
    <numFmt numFmtId="179" formatCode="0.0"/>
    <numFmt numFmtId="180" formatCode="_(&quot;$&quot;\ * #,##0.0000_);_(&quot;$&quot;\ * \(#,##0.0000\);_(&quot;$&quot;\ * &quot;-&quot;??_);_(@_)"/>
  </numFmts>
  <fonts count="28"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9"/>
      <name val="Arial"/>
      <family val="2"/>
    </font>
    <font>
      <b/>
      <sz val="10"/>
      <color indexed="18"/>
      <name val="Arial"/>
      <family val="2"/>
    </font>
    <font>
      <sz val="10"/>
      <color indexed="39"/>
      <name val="Arial"/>
      <family val="2"/>
    </font>
    <font>
      <b/>
      <sz val="10"/>
      <color indexed="32"/>
      <name val="Arial"/>
      <family val="2"/>
    </font>
    <font>
      <b/>
      <sz val="10"/>
      <color indexed="8"/>
      <name val="Arial"/>
      <family val="2"/>
    </font>
    <font>
      <sz val="10"/>
      <color indexed="8"/>
      <name val="Arial"/>
      <family val="2"/>
    </font>
    <font>
      <b/>
      <sz val="10"/>
      <color indexed="38"/>
      <name val="Arial"/>
      <family val="2"/>
    </font>
    <font>
      <sz val="8"/>
      <name val="Arial"/>
      <family val="2"/>
    </font>
    <font>
      <u/>
      <sz val="10"/>
      <name val="Arial"/>
      <family val="2"/>
    </font>
    <font>
      <sz val="10"/>
      <color indexed="32"/>
      <name val="Arial"/>
      <family val="2"/>
    </font>
    <font>
      <b/>
      <sz val="18"/>
      <name val="Arial"/>
      <family val="2"/>
    </font>
    <font>
      <b/>
      <sz val="14"/>
      <name val="Arial"/>
      <family val="2"/>
    </font>
    <font>
      <b/>
      <sz val="11"/>
      <color theme="1"/>
      <name val="Calibri"/>
      <family val="2"/>
      <scheme val="minor"/>
    </font>
    <font>
      <sz val="10"/>
      <name val="Tahoma"/>
      <family val="2"/>
    </font>
    <font>
      <b/>
      <sz val="10"/>
      <name val="Tahoma"/>
      <family val="2"/>
    </font>
    <font>
      <b/>
      <sz val="9"/>
      <name val="Tahoma"/>
      <family val="2"/>
    </font>
    <font>
      <b/>
      <sz val="12"/>
      <name val="Tahoma"/>
      <family val="2"/>
    </font>
    <font>
      <b/>
      <sz val="9"/>
      <color indexed="81"/>
      <name val="Tahoma"/>
      <family val="2"/>
    </font>
    <font>
      <sz val="9"/>
      <color indexed="81"/>
      <name val="Tahoma"/>
      <family val="2"/>
    </font>
    <font>
      <b/>
      <sz val="9"/>
      <name val="Arial"/>
      <family val="2"/>
    </font>
    <font>
      <sz val="9"/>
      <color rgb="FF000000"/>
      <name val="Arial"/>
      <family val="2"/>
    </font>
    <font>
      <sz val="11"/>
      <name val="Arial"/>
      <family val="2"/>
    </font>
  </fonts>
  <fills count="6">
    <fill>
      <patternFill patternType="none"/>
    </fill>
    <fill>
      <patternFill patternType="gray125"/>
    </fill>
    <fill>
      <patternFill patternType="solid">
        <fgColor indexed="22"/>
        <bgColor indexed="9"/>
      </patternFill>
    </fill>
    <fill>
      <patternFill patternType="solid">
        <fgColor theme="4" tint="0.79998168889431442"/>
        <bgColor theme="4" tint="0.79998168889431442"/>
      </patternFill>
    </fill>
    <fill>
      <patternFill patternType="solid">
        <fgColor indexed="22"/>
        <bgColor indexed="64"/>
      </patternFill>
    </fill>
    <fill>
      <patternFill patternType="solid">
        <fgColor rgb="FFFFFFFF"/>
        <bgColor indexed="64"/>
      </patternFill>
    </fill>
  </fills>
  <borders count="63">
    <border>
      <left/>
      <right/>
      <top/>
      <bottom/>
      <diagonal/>
    </border>
    <border>
      <left/>
      <right/>
      <top/>
      <bottom style="thin">
        <color indexed="64"/>
      </bottom>
      <diagonal/>
    </border>
    <border>
      <left/>
      <right style="double">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double">
        <color indexed="64"/>
      </left>
      <right/>
      <top style="thin">
        <color indexed="64"/>
      </top>
      <bottom style="double">
        <color indexed="64"/>
      </bottom>
      <diagonal/>
    </border>
    <border>
      <left/>
      <right style="double">
        <color indexed="64"/>
      </right>
      <top/>
      <bottom/>
      <diagonal/>
    </border>
    <border>
      <left style="thin">
        <color indexed="64"/>
      </left>
      <right/>
      <top/>
      <bottom/>
      <diagonal/>
    </border>
    <border>
      <left/>
      <right style="thin">
        <color indexed="64"/>
      </right>
      <top/>
      <bottom style="hair">
        <color indexed="64"/>
      </bottom>
      <diagonal/>
    </border>
    <border>
      <left style="thin">
        <color indexed="64"/>
      </left>
      <right/>
      <top/>
      <bottom style="hair">
        <color indexed="64"/>
      </bottom>
      <diagonal/>
    </border>
    <border>
      <left style="double">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double">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hair">
        <color indexed="64"/>
      </bottom>
      <diagonal/>
    </border>
    <border>
      <left/>
      <right style="double">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top/>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style="double">
        <color indexed="64"/>
      </left>
      <right/>
      <top style="thin">
        <color indexed="64"/>
      </top>
      <bottom style="hair">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hair">
        <color indexed="64"/>
      </top>
      <bottom/>
      <diagonal/>
    </border>
    <border>
      <left style="thin">
        <color indexed="64"/>
      </left>
      <right style="thin">
        <color indexed="64"/>
      </right>
      <top style="hair">
        <color indexed="64"/>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style="double">
        <color indexed="64"/>
      </top>
      <bottom style="thin">
        <color indexed="64"/>
      </bottom>
      <diagonal/>
    </border>
    <border>
      <left/>
      <right/>
      <top style="thin">
        <color indexed="64"/>
      </top>
      <bottom/>
      <diagonal/>
    </border>
    <border>
      <left style="double">
        <color indexed="64"/>
      </left>
      <right/>
      <top style="thin">
        <color indexed="64"/>
      </top>
      <bottom/>
      <diagonal/>
    </border>
    <border>
      <left style="thin">
        <color indexed="64"/>
      </left>
      <right style="double">
        <color indexed="64"/>
      </right>
      <top/>
      <bottom style="hair">
        <color indexed="64"/>
      </bottom>
      <diagonal/>
    </border>
    <border>
      <left style="thin">
        <color indexed="64"/>
      </left>
      <right/>
      <top style="hair">
        <color indexed="64"/>
      </top>
      <bottom style="thin">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s>
  <cellStyleXfs count="17">
    <xf numFmtId="0" fontId="0"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71" fontId="4" fillId="0" borderId="0" applyFont="0" applyFill="0" applyBorder="0" applyAlignment="0" applyProtection="0"/>
    <xf numFmtId="0" fontId="4" fillId="0" borderId="0"/>
    <xf numFmtId="0" fontId="3" fillId="0" borderId="0"/>
    <xf numFmtId="0" fontId="3" fillId="0" borderId="0"/>
    <xf numFmtId="173" fontId="3" fillId="0" borderId="0" applyFont="0" applyFill="0" applyBorder="0" applyAlignment="0" applyProtection="0"/>
    <xf numFmtId="171" fontId="3" fillId="0" borderId="0" applyFont="0" applyFill="0" applyBorder="0" applyAlignment="0" applyProtection="0"/>
    <xf numFmtId="0" fontId="4" fillId="0" borderId="0"/>
    <xf numFmtId="0" fontId="2" fillId="0" borderId="0"/>
    <xf numFmtId="9" fontId="2" fillId="0" borderId="0" applyFont="0" applyFill="0" applyBorder="0" applyAlignment="0" applyProtection="0"/>
    <xf numFmtId="0" fontId="2" fillId="0" borderId="0"/>
    <xf numFmtId="173" fontId="2" fillId="0" borderId="0" applyFont="0" applyFill="0" applyBorder="0" applyAlignment="0" applyProtection="0"/>
    <xf numFmtId="171" fontId="2" fillId="0" borderId="0" applyFont="0" applyFill="0" applyBorder="0" applyAlignment="0" applyProtection="0"/>
    <xf numFmtId="0" fontId="1" fillId="0" borderId="0"/>
  </cellStyleXfs>
  <cellXfs count="263">
    <xf numFmtId="0" fontId="0" fillId="0" borderId="0" xfId="0"/>
    <xf numFmtId="0" fontId="4" fillId="0" borderId="0" xfId="0" applyFont="1"/>
    <xf numFmtId="165" fontId="4" fillId="0" borderId="0" xfId="2" applyFont="1"/>
    <xf numFmtId="166" fontId="0" fillId="0" borderId="0" xfId="0" applyNumberFormat="1"/>
    <xf numFmtId="0" fontId="6" fillId="0" borderId="0" xfId="0" applyFont="1" applyAlignment="1">
      <alignment vertical="center"/>
    </xf>
    <xf numFmtId="167" fontId="6" fillId="0" borderId="0" xfId="0" applyNumberFormat="1" applyFont="1" applyAlignment="1" applyProtection="1">
      <alignment vertical="center"/>
      <protection locked="0"/>
    </xf>
    <xf numFmtId="165" fontId="6" fillId="0" borderId="0" xfId="2" applyFont="1" applyAlignment="1" applyProtection="1">
      <alignment horizontal="right" vertical="center"/>
      <protection locked="0"/>
    </xf>
    <xf numFmtId="4" fontId="6" fillId="0" borderId="0" xfId="0" applyNumberFormat="1" applyFont="1" applyAlignment="1" applyProtection="1">
      <alignment vertical="center"/>
      <protection locked="0"/>
    </xf>
    <xf numFmtId="0" fontId="6" fillId="0" borderId="0" xfId="0" applyFont="1" applyAlignment="1" applyProtection="1">
      <alignment horizontal="center" vertical="center"/>
      <protection locked="0"/>
    </xf>
    <xf numFmtId="0" fontId="4" fillId="0" borderId="0" xfId="0" applyFont="1" applyAlignment="1" applyProtection="1">
      <alignment horizontal="left" vertical="center"/>
      <protection locked="0"/>
    </xf>
    <xf numFmtId="165" fontId="5" fillId="0" borderId="0" xfId="2" applyFont="1" applyAlignment="1">
      <alignment horizontal="center"/>
    </xf>
    <xf numFmtId="43" fontId="4" fillId="0" borderId="0" xfId="1" applyFont="1"/>
    <xf numFmtId="43" fontId="5" fillId="0" borderId="0" xfId="1" applyFont="1"/>
    <xf numFmtId="165" fontId="5" fillId="0" borderId="0" xfId="2" applyFont="1"/>
    <xf numFmtId="0" fontId="8" fillId="0" borderId="11" xfId="0" applyFont="1" applyBorder="1" applyAlignment="1">
      <alignment horizontal="center" vertical="center"/>
    </xf>
    <xf numFmtId="44" fontId="4" fillId="0" borderId="0" xfId="0" applyNumberFormat="1" applyFont="1"/>
    <xf numFmtId="168" fontId="4" fillId="0" borderId="0" xfId="2" applyNumberFormat="1" applyFont="1"/>
    <xf numFmtId="165" fontId="10" fillId="0" borderId="0" xfId="2" applyFont="1" applyFill="1" applyBorder="1" applyAlignment="1">
      <alignment vertical="center"/>
    </xf>
    <xf numFmtId="10" fontId="11" fillId="0" borderId="0" xfId="3" applyNumberFormat="1" applyFont="1" applyFill="1" applyBorder="1" applyAlignment="1">
      <alignment horizontal="center" vertical="center"/>
    </xf>
    <xf numFmtId="10" fontId="11" fillId="0" borderId="7" xfId="3" applyNumberFormat="1" applyFont="1" applyFill="1" applyBorder="1" applyAlignment="1">
      <alignment horizontal="center" vertical="center"/>
    </xf>
    <xf numFmtId="0" fontId="10" fillId="0" borderId="0" xfId="0" applyFont="1" applyAlignment="1">
      <alignment vertical="center"/>
    </xf>
    <xf numFmtId="0" fontId="12" fillId="0" borderId="0" xfId="0" quotePrefix="1" applyFont="1" applyAlignment="1">
      <alignment horizontal="right" vertical="center"/>
    </xf>
    <xf numFmtId="0" fontId="4" fillId="0" borderId="28" xfId="0" applyFont="1" applyBorder="1"/>
    <xf numFmtId="169" fontId="5" fillId="0" borderId="36" xfId="0" applyNumberFormat="1" applyFont="1" applyBorder="1" applyAlignment="1">
      <alignment vertical="center"/>
    </xf>
    <xf numFmtId="2" fontId="4" fillId="0" borderId="18" xfId="0" applyNumberFormat="1" applyFont="1" applyBorder="1" applyAlignment="1">
      <alignment horizontal="center" vertical="center"/>
    </xf>
    <xf numFmtId="2" fontId="4" fillId="0" borderId="42" xfId="0" applyNumberFormat="1" applyFont="1" applyBorder="1" applyAlignment="1">
      <alignment horizontal="center" vertical="center"/>
    </xf>
    <xf numFmtId="165" fontId="4" fillId="0" borderId="42" xfId="2" applyFont="1" applyFill="1" applyBorder="1" applyAlignment="1">
      <alignment horizontal="right" vertical="center"/>
    </xf>
    <xf numFmtId="0" fontId="13" fillId="0" borderId="42" xfId="0" applyFont="1" applyBorder="1" applyAlignment="1">
      <alignment horizontal="center" vertical="center" wrapText="1"/>
    </xf>
    <xf numFmtId="164" fontId="4" fillId="0" borderId="0" xfId="0" applyNumberFormat="1" applyFont="1"/>
    <xf numFmtId="0" fontId="4" fillId="0" borderId="13" xfId="0" applyFont="1" applyBorder="1" applyAlignment="1">
      <alignment vertical="center"/>
    </xf>
    <xf numFmtId="166" fontId="4" fillId="0" borderId="0" xfId="0" applyNumberFormat="1" applyFont="1"/>
    <xf numFmtId="0" fontId="4" fillId="0" borderId="16" xfId="0" quotePrefix="1" applyFont="1" applyBorder="1" applyAlignment="1">
      <alignment vertical="center" wrapText="1"/>
    </xf>
    <xf numFmtId="0" fontId="8" fillId="0" borderId="43" xfId="0" applyFont="1" applyBorder="1" applyAlignment="1">
      <alignment horizontal="center" vertical="center"/>
    </xf>
    <xf numFmtId="2" fontId="4" fillId="0" borderId="45" xfId="0" applyNumberFormat="1" applyFont="1" applyBorder="1" applyAlignment="1">
      <alignment horizontal="center" vertical="center"/>
    </xf>
    <xf numFmtId="165" fontId="4" fillId="0" borderId="45" xfId="2" applyFont="1" applyFill="1" applyBorder="1" applyAlignment="1">
      <alignment horizontal="right" vertical="center"/>
    </xf>
    <xf numFmtId="0" fontId="4" fillId="0" borderId="0" xfId="0" applyFont="1" applyAlignment="1">
      <alignment wrapText="1"/>
    </xf>
    <xf numFmtId="0" fontId="9" fillId="0" borderId="30"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167" fontId="4" fillId="0" borderId="0" xfId="0" applyNumberFormat="1" applyFont="1"/>
    <xf numFmtId="167" fontId="4" fillId="0" borderId="7" xfId="0" applyNumberFormat="1" applyFont="1" applyBorder="1"/>
    <xf numFmtId="2" fontId="4" fillId="0" borderId="16" xfId="0" applyNumberFormat="1" applyFont="1" applyBorder="1" applyAlignment="1">
      <alignment horizontal="center" vertical="center"/>
    </xf>
    <xf numFmtId="2" fontId="4" fillId="0" borderId="47" xfId="0" applyNumberFormat="1" applyFont="1" applyBorder="1" applyAlignment="1">
      <alignment horizontal="center" vertical="center"/>
    </xf>
    <xf numFmtId="0" fontId="13" fillId="0" borderId="42" xfId="0" applyFont="1" applyBorder="1" applyAlignment="1">
      <alignment horizontal="center" vertical="center"/>
    </xf>
    <xf numFmtId="0" fontId="4" fillId="0" borderId="52" xfId="0" quotePrefix="1" applyFont="1" applyBorder="1" applyAlignment="1">
      <alignment vertical="center"/>
    </xf>
    <xf numFmtId="0" fontId="4" fillId="0" borderId="13" xfId="0" quotePrefix="1" applyFont="1" applyBorder="1" applyAlignment="1">
      <alignment vertical="center"/>
    </xf>
    <xf numFmtId="0" fontId="4" fillId="0" borderId="13" xfId="0" quotePrefix="1" applyFont="1" applyBorder="1" applyAlignment="1">
      <alignment vertical="center" wrapText="1"/>
    </xf>
    <xf numFmtId="0" fontId="13" fillId="0" borderId="45" xfId="0" applyFont="1" applyBorder="1" applyAlignment="1">
      <alignment horizontal="center" vertical="center"/>
    </xf>
    <xf numFmtId="2" fontId="4" fillId="0" borderId="46" xfId="0" applyNumberFormat="1" applyFont="1" applyBorder="1" applyAlignment="1">
      <alignment horizontal="center" vertical="center"/>
    </xf>
    <xf numFmtId="0" fontId="15" fillId="0" borderId="55" xfId="0" applyFont="1" applyBorder="1" applyAlignment="1">
      <alignment vertical="center"/>
    </xf>
    <xf numFmtId="0" fontId="15" fillId="0" borderId="11" xfId="0" applyFont="1" applyBorder="1" applyAlignment="1">
      <alignment vertical="center"/>
    </xf>
    <xf numFmtId="165" fontId="4" fillId="0" borderId="0" xfId="2" applyFont="1" applyFill="1" applyAlignment="1">
      <alignment wrapText="1"/>
    </xf>
    <xf numFmtId="165" fontId="4" fillId="0" borderId="0" xfId="2" applyFont="1" applyFill="1"/>
    <xf numFmtId="167" fontId="7" fillId="0" borderId="0" xfId="0" applyNumberFormat="1" applyFont="1" applyAlignment="1">
      <alignment vertical="center"/>
    </xf>
    <xf numFmtId="10" fontId="7" fillId="0" borderId="7" xfId="3" applyNumberFormat="1" applyFont="1" applyFill="1" applyBorder="1" applyAlignment="1">
      <alignment horizontal="center" vertical="center"/>
    </xf>
    <xf numFmtId="0" fontId="7" fillId="0" borderId="0" xfId="0" applyFont="1" applyAlignment="1">
      <alignment horizontal="center" vertical="center"/>
    </xf>
    <xf numFmtId="0" fontId="7" fillId="0" borderId="0" xfId="0" quotePrefix="1" applyFont="1" applyAlignment="1">
      <alignment horizontal="right" vertical="center" wrapText="1"/>
    </xf>
    <xf numFmtId="0" fontId="7" fillId="0" borderId="28" xfId="0" quotePrefix="1" applyFont="1" applyBorder="1" applyAlignment="1">
      <alignment horizontal="right" vertical="center" wrapText="1"/>
    </xf>
    <xf numFmtId="171" fontId="4" fillId="0" borderId="0" xfId="4" applyFont="1"/>
    <xf numFmtId="170" fontId="4" fillId="0" borderId="13" xfId="5" applyNumberFormat="1" applyBorder="1" applyAlignment="1">
      <alignment horizontal="center" vertical="center"/>
    </xf>
    <xf numFmtId="170" fontId="4" fillId="0" borderId="56" xfId="5" applyNumberFormat="1" applyBorder="1" applyAlignment="1">
      <alignment horizontal="center" vertical="center"/>
    </xf>
    <xf numFmtId="0" fontId="13" fillId="0" borderId="1" xfId="0" applyFont="1" applyBorder="1" applyAlignment="1">
      <alignment vertical="center"/>
    </xf>
    <xf numFmtId="0" fontId="4" fillId="0" borderId="1" xfId="0" applyFont="1" applyBorder="1" applyAlignment="1">
      <alignment vertical="center"/>
    </xf>
    <xf numFmtId="0" fontId="15" fillId="0" borderId="57" xfId="0" applyFont="1" applyBorder="1" applyAlignment="1">
      <alignment vertical="center"/>
    </xf>
    <xf numFmtId="170" fontId="4" fillId="0" borderId="42" xfId="5" applyNumberFormat="1" applyBorder="1" applyAlignment="1">
      <alignment horizontal="center" vertical="center"/>
    </xf>
    <xf numFmtId="0" fontId="13" fillId="0" borderId="14" xfId="0" applyFont="1" applyBorder="1" applyAlignment="1">
      <alignment vertical="center"/>
    </xf>
    <xf numFmtId="0" fontId="15" fillId="0" borderId="11" xfId="0" applyFont="1" applyBorder="1" applyAlignment="1">
      <alignment horizontal="left" vertical="center"/>
    </xf>
    <xf numFmtId="172" fontId="4" fillId="0" borderId="0" xfId="0" applyNumberFormat="1" applyFont="1"/>
    <xf numFmtId="0" fontId="4" fillId="0" borderId="16" xfId="0" applyFont="1" applyBorder="1" applyAlignment="1">
      <alignment vertical="center"/>
    </xf>
    <xf numFmtId="0" fontId="9" fillId="0" borderId="30" xfId="0" applyFont="1" applyBorder="1" applyAlignment="1">
      <alignment horizontal="center" vertical="center"/>
    </xf>
    <xf numFmtId="0" fontId="16" fillId="0" borderId="0" xfId="0" applyFont="1" applyAlignment="1">
      <alignment horizontal="center"/>
    </xf>
    <xf numFmtId="0" fontId="3" fillId="0" borderId="58" xfId="7" applyBorder="1" applyAlignment="1">
      <alignment horizontal="center" vertical="center" wrapText="1"/>
    </xf>
    <xf numFmtId="174" fontId="0" fillId="0" borderId="58" xfId="8" applyNumberFormat="1" applyFont="1" applyBorder="1" applyAlignment="1">
      <alignment horizontal="center" vertical="center" wrapText="1"/>
    </xf>
    <xf numFmtId="171" fontId="18" fillId="3" borderId="58" xfId="9" applyNumberFormat="1" applyFont="1" applyFill="1" applyBorder="1" applyAlignment="1">
      <alignment horizontal="center" vertical="center" textRotation="90" wrapText="1"/>
    </xf>
    <xf numFmtId="0" fontId="3" fillId="0" borderId="0" xfId="7" applyAlignment="1">
      <alignment horizontal="center" vertical="center" wrapText="1"/>
    </xf>
    <xf numFmtId="0" fontId="3" fillId="0" borderId="58" xfId="7" applyBorder="1"/>
    <xf numFmtId="173" fontId="0" fillId="0" borderId="58" xfId="8" applyNumberFormat="1" applyFont="1" applyBorder="1"/>
    <xf numFmtId="173" fontId="3" fillId="0" borderId="58" xfId="7" applyNumberFormat="1" applyBorder="1"/>
    <xf numFmtId="175" fontId="3" fillId="0" borderId="58" xfId="7" applyNumberFormat="1" applyBorder="1"/>
    <xf numFmtId="0" fontId="3" fillId="0" borderId="0" xfId="7"/>
    <xf numFmtId="0" fontId="18" fillId="0" borderId="58" xfId="7" applyFont="1" applyBorder="1" applyAlignment="1">
      <alignment horizontal="center" vertical="center"/>
    </xf>
    <xf numFmtId="174" fontId="18" fillId="0" borderId="58" xfId="8" applyNumberFormat="1" applyFont="1" applyBorder="1" applyAlignment="1">
      <alignment horizontal="center" vertical="center"/>
    </xf>
    <xf numFmtId="171" fontId="18" fillId="0" borderId="58" xfId="9" applyFont="1" applyBorder="1" applyAlignment="1">
      <alignment horizontal="center" vertical="center"/>
    </xf>
    <xf numFmtId="0" fontId="3" fillId="0" borderId="58" xfId="7" applyBorder="1" applyAlignment="1">
      <alignment vertical="center"/>
    </xf>
    <xf numFmtId="174" fontId="0" fillId="0" borderId="58" xfId="8" applyNumberFormat="1" applyFont="1" applyBorder="1" applyAlignment="1">
      <alignment vertical="center"/>
    </xf>
    <xf numFmtId="171" fontId="0" fillId="0" borderId="58" xfId="9" applyFont="1" applyFill="1" applyBorder="1" applyAlignment="1">
      <alignment vertical="center"/>
    </xf>
    <xf numFmtId="171" fontId="0" fillId="0" borderId="58" xfId="9" applyFont="1" applyBorder="1" applyAlignment="1">
      <alignment vertical="center"/>
    </xf>
    <xf numFmtId="165" fontId="3" fillId="0" borderId="0" xfId="2" applyFont="1"/>
    <xf numFmtId="164" fontId="3" fillId="0" borderId="0" xfId="7" applyNumberFormat="1"/>
    <xf numFmtId="176" fontId="3" fillId="0" borderId="0" xfId="7" applyNumberFormat="1"/>
    <xf numFmtId="0" fontId="3" fillId="0" borderId="58" xfId="7" applyFont="1" applyBorder="1" applyAlignment="1">
      <alignment vertical="center"/>
    </xf>
    <xf numFmtId="171" fontId="18" fillId="0" borderId="58" xfId="7" applyNumberFormat="1" applyFont="1" applyBorder="1"/>
    <xf numFmtId="165" fontId="3" fillId="0" borderId="0" xfId="7" applyNumberFormat="1"/>
    <xf numFmtId="0" fontId="3" fillId="0" borderId="58" xfId="7" applyFont="1" applyBorder="1"/>
    <xf numFmtId="164" fontId="3" fillId="0" borderId="58" xfId="7" applyNumberFormat="1" applyBorder="1"/>
    <xf numFmtId="177" fontId="3" fillId="0" borderId="0" xfId="2" applyNumberFormat="1" applyFont="1"/>
    <xf numFmtId="0" fontId="19" fillId="0" borderId="0" xfId="10" applyFont="1" applyAlignment="1">
      <alignment horizontal="center" vertical="center"/>
    </xf>
    <xf numFmtId="0" fontId="2" fillId="0" borderId="0" xfId="11"/>
    <xf numFmtId="0" fontId="19" fillId="0" borderId="0" xfId="10" applyFont="1"/>
    <xf numFmtId="0" fontId="20" fillId="0" borderId="58" xfId="10" applyFont="1" applyBorder="1" applyAlignment="1">
      <alignment horizontal="center"/>
    </xf>
    <xf numFmtId="0" fontId="20" fillId="0" borderId="58" xfId="10" applyFont="1" applyBorder="1" applyAlignment="1">
      <alignment horizontal="center" vertical="center"/>
    </xf>
    <xf numFmtId="2" fontId="20" fillId="0" borderId="39" xfId="10" applyNumberFormat="1" applyFont="1" applyBorder="1"/>
    <xf numFmtId="2" fontId="20" fillId="0" borderId="31" xfId="10" applyNumberFormat="1" applyFont="1" applyBorder="1" applyAlignment="1">
      <alignment horizontal="right"/>
    </xf>
    <xf numFmtId="0" fontId="19" fillId="0" borderId="58" xfId="10" quotePrefix="1" applyFont="1" applyBorder="1" applyAlignment="1">
      <alignment horizontal="center" vertical="center"/>
    </xf>
    <xf numFmtId="2" fontId="19" fillId="0" borderId="58" xfId="10" applyNumberFormat="1" applyFont="1" applyBorder="1" applyAlignment="1">
      <alignment horizontal="center" vertical="center"/>
    </xf>
    <xf numFmtId="0" fontId="19" fillId="0" borderId="58" xfId="10" applyFont="1" applyBorder="1" applyAlignment="1">
      <alignment horizontal="center" vertical="center"/>
    </xf>
    <xf numFmtId="178" fontId="19" fillId="0" borderId="58" xfId="10" applyNumberFormat="1" applyFont="1" applyBorder="1" applyAlignment="1">
      <alignment horizontal="center" vertical="center"/>
    </xf>
    <xf numFmtId="2" fontId="20" fillId="0" borderId="31" xfId="10" applyNumberFormat="1" applyFont="1" applyBorder="1" applyAlignment="1">
      <alignment horizontal="center" vertical="center"/>
    </xf>
    <xf numFmtId="2" fontId="19" fillId="0" borderId="58" xfId="10" applyNumberFormat="1" applyFont="1" applyBorder="1"/>
    <xf numFmtId="2" fontId="19" fillId="0" borderId="58" xfId="10" applyNumberFormat="1" applyFont="1" applyBorder="1" applyAlignment="1">
      <alignment horizontal="right"/>
    </xf>
    <xf numFmtId="2" fontId="20" fillId="0" borderId="58" xfId="10" applyNumberFormat="1" applyFont="1" applyBorder="1" applyAlignment="1">
      <alignment horizontal="center" vertical="center"/>
    </xf>
    <xf numFmtId="0" fontId="20" fillId="0" borderId="58" xfId="10" applyFont="1" applyBorder="1" applyAlignment="1">
      <alignment vertical="center"/>
    </xf>
    <xf numFmtId="0" fontId="20" fillId="0" borderId="58" xfId="10" applyFont="1" applyBorder="1" applyAlignment="1">
      <alignment horizontal="center" wrapText="1"/>
    </xf>
    <xf numFmtId="2" fontId="20" fillId="0" borderId="58" xfId="10" applyNumberFormat="1" applyFont="1" applyBorder="1"/>
    <xf numFmtId="0" fontId="19" fillId="0" borderId="58" xfId="10" applyFont="1" applyBorder="1"/>
    <xf numFmtId="9" fontId="19" fillId="0" borderId="58" xfId="12" applyFont="1" applyBorder="1" applyAlignment="1">
      <alignment horizontal="center"/>
    </xf>
    <xf numFmtId="0" fontId="20" fillId="0" borderId="32" xfId="10" applyFont="1" applyBorder="1"/>
    <xf numFmtId="9" fontId="20" fillId="0" borderId="39" xfId="10" applyNumberFormat="1" applyFont="1" applyBorder="1" applyAlignment="1">
      <alignment horizontal="center"/>
    </xf>
    <xf numFmtId="0" fontId="19" fillId="0" borderId="8" xfId="10" applyFont="1" applyBorder="1"/>
    <xf numFmtId="0" fontId="19" fillId="0" borderId="0" xfId="10" applyFont="1" applyBorder="1"/>
    <xf numFmtId="2" fontId="19" fillId="0" borderId="62" xfId="10" applyNumberFormat="1" applyFont="1" applyBorder="1" applyAlignment="1">
      <alignment horizontal="right"/>
    </xf>
    <xf numFmtId="0" fontId="20" fillId="0" borderId="0" xfId="10" applyFont="1" applyAlignment="1">
      <alignment horizontal="center" vertical="center"/>
    </xf>
    <xf numFmtId="0" fontId="20" fillId="0" borderId="39" xfId="10" applyFont="1" applyBorder="1"/>
    <xf numFmtId="1" fontId="20" fillId="0" borderId="31" xfId="10" applyNumberFormat="1" applyFont="1" applyBorder="1" applyAlignment="1">
      <alignment horizontal="right"/>
    </xf>
    <xf numFmtId="179" fontId="19" fillId="0" borderId="62" xfId="10" applyNumberFormat="1" applyFont="1" applyBorder="1" applyAlignment="1">
      <alignment horizontal="right"/>
    </xf>
    <xf numFmtId="0" fontId="22" fillId="4" borderId="32" xfId="10" applyFont="1" applyFill="1" applyBorder="1"/>
    <xf numFmtId="0" fontId="22" fillId="4" borderId="39" xfId="10" applyFont="1" applyFill="1" applyBorder="1"/>
    <xf numFmtId="2" fontId="22" fillId="4" borderId="31" xfId="10" applyNumberFormat="1" applyFont="1" applyFill="1" applyBorder="1" applyAlignment="1">
      <alignment horizontal="right"/>
    </xf>
    <xf numFmtId="0" fontId="19" fillId="0" borderId="46" xfId="10" applyFont="1" applyFill="1" applyBorder="1"/>
    <xf numFmtId="0" fontId="19" fillId="0" borderId="1" xfId="10" applyFont="1" applyFill="1" applyBorder="1"/>
    <xf numFmtId="0" fontId="19" fillId="0" borderId="1" xfId="10" applyFont="1" applyBorder="1"/>
    <xf numFmtId="0" fontId="19" fillId="0" borderId="23" xfId="10" applyFont="1" applyBorder="1"/>
    <xf numFmtId="0" fontId="2" fillId="0" borderId="0" xfId="11" applyAlignment="1">
      <alignment horizontal="center" vertical="center"/>
    </xf>
    <xf numFmtId="0" fontId="6" fillId="0" borderId="0" xfId="0" applyFont="1" applyBorder="1" applyAlignment="1" applyProtection="1">
      <alignment horizontal="left" vertical="center"/>
      <protection locked="0"/>
    </xf>
    <xf numFmtId="0" fontId="6" fillId="0" borderId="0" xfId="0" applyFont="1" applyBorder="1" applyAlignment="1" applyProtection="1">
      <alignment horizontal="center" vertical="center"/>
      <protection locked="0"/>
    </xf>
    <xf numFmtId="0" fontId="4" fillId="0" borderId="0" xfId="0" applyFont="1" applyBorder="1" applyAlignment="1" applyProtection="1">
      <alignment horizontal="left" vertical="center"/>
      <protection locked="0"/>
    </xf>
    <xf numFmtId="0" fontId="4" fillId="0" borderId="0" xfId="0" applyFont="1" applyBorder="1" applyAlignment="1" applyProtection="1">
      <alignment vertical="center"/>
      <protection locked="0"/>
    </xf>
    <xf numFmtId="0" fontId="25" fillId="0" borderId="0" xfId="0" applyFont="1" applyBorder="1" applyAlignment="1" applyProtection="1">
      <alignment vertical="center"/>
      <protection locked="0"/>
    </xf>
    <xf numFmtId="0" fontId="6" fillId="0" borderId="0" xfId="0" applyNumberFormat="1" applyFont="1" applyBorder="1" applyAlignment="1" applyProtection="1">
      <alignment horizontal="center" vertical="center"/>
      <protection locked="0"/>
    </xf>
    <xf numFmtId="0" fontId="6" fillId="0" borderId="0" xfId="0" applyFont="1" applyBorder="1" applyAlignment="1" applyProtection="1">
      <alignment vertical="center"/>
      <protection locked="0"/>
    </xf>
    <xf numFmtId="14" fontId="27" fillId="0" borderId="0" xfId="0" applyNumberFormat="1" applyFont="1" applyAlignment="1">
      <alignment horizontal="center"/>
    </xf>
    <xf numFmtId="0" fontId="0" fillId="0" borderId="13" xfId="0" applyFont="1" applyBorder="1" applyAlignment="1">
      <alignment horizontal="left" vertical="center" wrapText="1"/>
    </xf>
    <xf numFmtId="165" fontId="10" fillId="0" borderId="36" xfId="2" applyNumberFormat="1" applyFont="1" applyFill="1" applyBorder="1" applyAlignment="1">
      <alignment vertical="center"/>
    </xf>
    <xf numFmtId="165" fontId="7" fillId="2" borderId="29" xfId="2" applyNumberFormat="1" applyFont="1" applyFill="1" applyBorder="1" applyAlignment="1">
      <alignment vertical="center"/>
    </xf>
    <xf numFmtId="165" fontId="4" fillId="0" borderId="54" xfId="2" applyNumberFormat="1" applyFont="1" applyFill="1" applyBorder="1" applyAlignment="1">
      <alignment vertical="center"/>
    </xf>
    <xf numFmtId="165" fontId="4" fillId="0" borderId="30" xfId="2" applyNumberFormat="1" applyFont="1" applyFill="1" applyBorder="1" applyAlignment="1">
      <alignment vertical="center"/>
    </xf>
    <xf numFmtId="165" fontId="5" fillId="0" borderId="30" xfId="2" applyNumberFormat="1" applyFont="1" applyFill="1" applyBorder="1" applyAlignment="1">
      <alignment vertical="center"/>
    </xf>
    <xf numFmtId="165" fontId="5" fillId="0" borderId="36" xfId="0" applyNumberFormat="1" applyFont="1" applyBorder="1" applyAlignment="1">
      <alignment vertical="center"/>
    </xf>
    <xf numFmtId="165" fontId="4" fillId="0" borderId="53" xfId="2" applyNumberFormat="1" applyFont="1" applyFill="1" applyBorder="1" applyAlignment="1">
      <alignment vertical="center"/>
    </xf>
    <xf numFmtId="165" fontId="5" fillId="0" borderId="51" xfId="2" applyNumberFormat="1" applyFont="1" applyFill="1" applyBorder="1" applyAlignment="1">
      <alignment vertical="center"/>
    </xf>
    <xf numFmtId="2" fontId="5" fillId="0" borderId="36" xfId="0" applyNumberFormat="1" applyFont="1" applyBorder="1" applyAlignment="1">
      <alignment horizontal="center" vertical="center"/>
    </xf>
    <xf numFmtId="165" fontId="10" fillId="0" borderId="30" xfId="2" applyNumberFormat="1" applyFont="1" applyFill="1" applyBorder="1" applyAlignment="1">
      <alignment vertical="center"/>
    </xf>
    <xf numFmtId="165" fontId="10" fillId="0" borderId="44" xfId="2" applyNumberFormat="1" applyFont="1" applyFill="1" applyBorder="1" applyAlignment="1">
      <alignment vertical="center"/>
    </xf>
    <xf numFmtId="165" fontId="4" fillId="0" borderId="54" xfId="2" applyNumberFormat="1" applyFont="1" applyFill="1" applyBorder="1" applyAlignment="1">
      <alignment horizontal="center" vertical="center"/>
    </xf>
    <xf numFmtId="165" fontId="4" fillId="0" borderId="51" xfId="2" applyNumberFormat="1" applyFont="1" applyFill="1" applyBorder="1" applyAlignment="1">
      <alignment vertical="center"/>
    </xf>
    <xf numFmtId="165" fontId="5" fillId="0" borderId="36" xfId="2" applyNumberFormat="1" applyFont="1" applyFill="1" applyBorder="1" applyAlignment="1">
      <alignment vertical="center"/>
    </xf>
    <xf numFmtId="165" fontId="4" fillId="0" borderId="44" xfId="2" applyNumberFormat="1" applyFont="1" applyFill="1" applyBorder="1" applyAlignment="1">
      <alignment vertical="center"/>
    </xf>
    <xf numFmtId="165" fontId="4" fillId="0" borderId="41" xfId="2" applyNumberFormat="1" applyFont="1" applyFill="1" applyBorder="1" applyAlignment="1">
      <alignment vertical="center"/>
    </xf>
    <xf numFmtId="165" fontId="4" fillId="0" borderId="45" xfId="2" applyNumberFormat="1" applyFont="1" applyFill="1" applyBorder="1" applyAlignment="1">
      <alignment horizontal="center" vertical="center"/>
    </xf>
    <xf numFmtId="165" fontId="4" fillId="0" borderId="42" xfId="2" applyNumberFormat="1" applyFont="1" applyFill="1" applyBorder="1" applyAlignment="1">
      <alignment horizontal="center" vertical="center"/>
    </xf>
    <xf numFmtId="165" fontId="4" fillId="0" borderId="45" xfId="2" applyNumberFormat="1" applyFont="1" applyFill="1" applyBorder="1" applyAlignment="1">
      <alignment vertical="center"/>
    </xf>
    <xf numFmtId="165" fontId="4" fillId="0" borderId="47" xfId="2" applyNumberFormat="1" applyFont="1" applyFill="1" applyBorder="1" applyAlignment="1">
      <alignment vertical="center"/>
    </xf>
    <xf numFmtId="165" fontId="4" fillId="0" borderId="45" xfId="2" applyNumberFormat="1" applyFont="1" applyBorder="1" applyAlignment="1">
      <alignment vertical="center"/>
    </xf>
    <xf numFmtId="165" fontId="4" fillId="0" borderId="42" xfId="2" applyNumberFormat="1" applyFont="1" applyBorder="1" applyAlignment="1">
      <alignment vertical="center"/>
    </xf>
    <xf numFmtId="165" fontId="4" fillId="0" borderId="62" xfId="2" applyNumberFormat="1" applyFont="1" applyBorder="1" applyAlignment="1">
      <alignment vertical="center"/>
    </xf>
    <xf numFmtId="180" fontId="4" fillId="0" borderId="0" xfId="2" applyNumberFormat="1" applyFont="1"/>
    <xf numFmtId="165" fontId="4" fillId="0" borderId="0" xfId="2" applyNumberFormat="1" applyFont="1"/>
    <xf numFmtId="0" fontId="7" fillId="2" borderId="6" xfId="0" applyFont="1" applyFill="1" applyBorder="1" applyAlignment="1">
      <alignment horizontal="right" vertical="center"/>
    </xf>
    <xf numFmtId="0" fontId="7" fillId="2" borderId="5" xfId="0" applyFont="1" applyFill="1" applyBorder="1" applyAlignment="1">
      <alignment horizontal="right" vertical="center"/>
    </xf>
    <xf numFmtId="0" fontId="7" fillId="2" borderId="4" xfId="0" applyFont="1" applyFill="1" applyBorder="1" applyAlignment="1">
      <alignment horizontal="right" vertical="center"/>
    </xf>
    <xf numFmtId="166" fontId="7" fillId="2" borderId="3" xfId="2" applyNumberFormat="1" applyFont="1" applyFill="1" applyBorder="1" applyAlignment="1">
      <alignment horizontal="center" vertical="center"/>
    </xf>
    <xf numFmtId="166" fontId="7" fillId="2" borderId="4" xfId="2" applyNumberFormat="1" applyFont="1" applyFill="1" applyBorder="1" applyAlignment="1">
      <alignment horizontal="center" vertical="center"/>
    </xf>
    <xf numFmtId="165" fontId="7" fillId="2" borderId="3" xfId="2" applyNumberFormat="1" applyFont="1" applyFill="1" applyBorder="1" applyAlignment="1">
      <alignment horizontal="center" vertical="center"/>
    </xf>
    <xf numFmtId="165" fontId="7" fillId="2" borderId="2" xfId="2" applyNumberFormat="1" applyFont="1" applyFill="1" applyBorder="1" applyAlignment="1">
      <alignment horizontal="center" vertical="center"/>
    </xf>
    <xf numFmtId="0" fontId="5" fillId="0" borderId="10" xfId="0" applyFont="1" applyBorder="1" applyAlignment="1">
      <alignment horizontal="left" vertical="center"/>
    </xf>
    <xf numFmtId="0" fontId="5" fillId="0" borderId="9" xfId="0" quotePrefix="1" applyFont="1" applyBorder="1" applyAlignment="1">
      <alignment horizontal="left" vertical="center"/>
    </xf>
    <xf numFmtId="166" fontId="5" fillId="0" borderId="10" xfId="2" applyNumberFormat="1" applyFont="1" applyFill="1" applyBorder="1" applyAlignment="1">
      <alignment horizontal="center" vertical="center"/>
    </xf>
    <xf numFmtId="166" fontId="5" fillId="0" borderId="9" xfId="2" applyNumberFormat="1" applyFont="1" applyFill="1" applyBorder="1" applyAlignment="1">
      <alignment horizontal="center" vertical="center"/>
    </xf>
    <xf numFmtId="165" fontId="5" fillId="0" borderId="13" xfId="2" applyNumberFormat="1" applyFont="1" applyFill="1" applyBorder="1" applyAlignment="1">
      <alignment horizontal="center" vertical="center"/>
    </xf>
    <xf numFmtId="165" fontId="5" fillId="0" borderId="12" xfId="2" applyNumberFormat="1" applyFont="1" applyFill="1" applyBorder="1" applyAlignment="1">
      <alignment horizontal="center" vertical="center"/>
    </xf>
    <xf numFmtId="165" fontId="5" fillId="0" borderId="8" xfId="2" applyNumberFormat="1" applyFont="1" applyFill="1" applyBorder="1" applyAlignment="1">
      <alignment horizontal="center" vertical="center"/>
    </xf>
    <xf numFmtId="165" fontId="5" fillId="0" borderId="7" xfId="2" applyNumberFormat="1" applyFont="1" applyFill="1" applyBorder="1" applyAlignment="1">
      <alignment horizontal="center" vertical="center"/>
    </xf>
    <xf numFmtId="0" fontId="5" fillId="0" borderId="16" xfId="0" applyFont="1" applyBorder="1" applyAlignment="1">
      <alignment horizontal="left" vertical="center"/>
    </xf>
    <xf numFmtId="0" fontId="5" fillId="0" borderId="19" xfId="0" quotePrefix="1" applyFont="1" applyBorder="1" applyAlignment="1">
      <alignment horizontal="left" vertical="center"/>
    </xf>
    <xf numFmtId="166" fontId="5" fillId="0" borderId="18" xfId="2" applyNumberFormat="1" applyFont="1" applyFill="1" applyBorder="1" applyAlignment="1">
      <alignment horizontal="center" vertical="center"/>
    </xf>
    <xf numFmtId="166" fontId="5" fillId="0" borderId="17" xfId="2" applyNumberFormat="1" applyFont="1" applyFill="1" applyBorder="1" applyAlignment="1">
      <alignment horizontal="center" vertical="center"/>
    </xf>
    <xf numFmtId="165" fontId="5" fillId="0" borderId="16" xfId="2" applyNumberFormat="1" applyFont="1" applyFill="1" applyBorder="1" applyAlignment="1">
      <alignment horizontal="center" vertical="center"/>
    </xf>
    <xf numFmtId="165" fontId="5" fillId="0" borderId="15" xfId="2" applyNumberFormat="1" applyFont="1" applyFill="1" applyBorder="1" applyAlignment="1">
      <alignment horizontal="center" vertical="center"/>
    </xf>
    <xf numFmtId="166" fontId="5" fillId="0" borderId="13" xfId="2" applyNumberFormat="1" applyFont="1" applyFill="1" applyBorder="1" applyAlignment="1">
      <alignment horizontal="center" vertical="center"/>
    </xf>
    <xf numFmtId="166" fontId="5" fillId="0" borderId="14" xfId="2" applyNumberFormat="1" applyFont="1" applyFill="1" applyBorder="1" applyAlignment="1">
      <alignment horizontal="center" vertical="center"/>
    </xf>
    <xf numFmtId="0" fontId="7" fillId="2" borderId="6" xfId="0" quotePrefix="1" applyFont="1" applyFill="1" applyBorder="1" applyAlignment="1">
      <alignment horizontal="right" vertical="center" wrapText="1"/>
    </xf>
    <xf numFmtId="0" fontId="7" fillId="2" borderId="5" xfId="0" quotePrefix="1" applyFont="1" applyFill="1" applyBorder="1" applyAlignment="1">
      <alignment horizontal="right" vertical="center" wrapText="1"/>
    </xf>
    <xf numFmtId="0" fontId="7" fillId="2" borderId="4" xfId="0" quotePrefix="1" applyFont="1" applyFill="1" applyBorder="1" applyAlignment="1">
      <alignment horizontal="right" vertical="center" wrapText="1"/>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5" xfId="0" applyFont="1" applyFill="1" applyBorder="1" applyAlignment="1">
      <alignment horizontal="center" vertical="center"/>
    </xf>
    <xf numFmtId="0" fontId="9" fillId="0" borderId="24" xfId="0" applyFont="1" applyBorder="1" applyAlignment="1">
      <alignment horizontal="center" vertical="center"/>
    </xf>
    <xf numFmtId="0" fontId="9" fillId="0" borderId="1" xfId="0" applyFont="1" applyBorder="1" applyAlignment="1">
      <alignment horizontal="center" vertical="center"/>
    </xf>
    <xf numFmtId="0" fontId="9" fillId="0" borderId="23" xfId="0" applyFont="1" applyBorder="1" applyAlignment="1">
      <alignment horizontal="center" vertical="center"/>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0" xfId="0" applyFont="1" applyBorder="1" applyAlignment="1">
      <alignment horizontal="center"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1" xfId="0" applyFont="1" applyBorder="1" applyAlignment="1">
      <alignment horizontal="right" vertical="center" wrapText="1"/>
    </xf>
    <xf numFmtId="170" fontId="7" fillId="0" borderId="32" xfId="0" applyNumberFormat="1" applyFont="1" applyBorder="1" applyAlignment="1">
      <alignment horizontal="center" vertical="center"/>
    </xf>
    <xf numFmtId="170" fontId="7" fillId="0" borderId="31" xfId="0" applyNumberFormat="1" applyFont="1" applyBorder="1" applyAlignment="1">
      <alignment horizontal="center" vertical="center"/>
    </xf>
    <xf numFmtId="0" fontId="5" fillId="0" borderId="38" xfId="0" applyFont="1" applyBorder="1" applyAlignment="1">
      <alignment horizontal="right" vertical="center" wrapText="1"/>
    </xf>
    <xf numFmtId="0" fontId="5" fillId="0" borderId="37" xfId="0" applyFont="1" applyBorder="1" applyAlignment="1">
      <alignment horizontal="right" vertical="center" wrapText="1"/>
    </xf>
    <xf numFmtId="0" fontId="5" fillId="0" borderId="19" xfId="0" applyFont="1" applyBorder="1" applyAlignment="1">
      <alignment horizontal="right" vertical="center" wrapText="1"/>
    </xf>
    <xf numFmtId="2" fontId="7" fillId="0" borderId="32" xfId="0" applyNumberFormat="1" applyFont="1" applyBorder="1" applyAlignment="1">
      <alignment horizontal="center" vertical="center"/>
    </xf>
    <xf numFmtId="2" fontId="7" fillId="0" borderId="31" xfId="0" applyNumberFormat="1" applyFont="1" applyBorder="1" applyAlignment="1">
      <alignment horizontal="center" vertical="center"/>
    </xf>
    <xf numFmtId="0" fontId="5" fillId="0" borderId="35" xfId="0" applyFont="1" applyBorder="1" applyAlignment="1">
      <alignment horizontal="right" vertical="center" wrapText="1"/>
    </xf>
    <xf numFmtId="0" fontId="5" fillId="0" borderId="34" xfId="0" applyFont="1" applyBorder="1" applyAlignment="1">
      <alignment horizontal="right" vertical="center" wrapText="1"/>
    </xf>
    <xf numFmtId="0" fontId="5" fillId="0" borderId="33" xfId="0" applyFont="1" applyBorder="1" applyAlignment="1">
      <alignment horizontal="right" vertical="center" wrapText="1"/>
    </xf>
    <xf numFmtId="0" fontId="9" fillId="0" borderId="48" xfId="0" applyFont="1" applyBorder="1" applyAlignment="1">
      <alignment horizontal="center" vertical="center" wrapText="1"/>
    </xf>
    <xf numFmtId="0" fontId="5" fillId="0" borderId="24" xfId="0" applyFont="1" applyBorder="1" applyAlignment="1">
      <alignment horizontal="right" vertical="center" wrapText="1"/>
    </xf>
    <xf numFmtId="0" fontId="5" fillId="0" borderId="1" xfId="0" applyFont="1" applyBorder="1" applyAlignment="1">
      <alignment horizontal="right" vertical="center" wrapText="1"/>
    </xf>
    <xf numFmtId="0" fontId="5" fillId="0" borderId="23" xfId="0" applyFont="1" applyBorder="1" applyAlignment="1">
      <alignment horizontal="right" vertical="center" wrapText="1"/>
    </xf>
    <xf numFmtId="0" fontId="10" fillId="0" borderId="50" xfId="0" applyFont="1" applyBorder="1" applyAlignment="1">
      <alignment horizontal="right" vertical="center" wrapText="1"/>
    </xf>
    <xf numFmtId="0" fontId="10" fillId="0" borderId="49" xfId="0" applyFont="1" applyBorder="1" applyAlignment="1">
      <alignment horizontal="right" vertical="center" wrapText="1"/>
    </xf>
    <xf numFmtId="0" fontId="10" fillId="0" borderId="17" xfId="0" applyFont="1" applyBorder="1" applyAlignment="1">
      <alignment horizontal="right" vertical="center" wrapText="1"/>
    </xf>
    <xf numFmtId="0" fontId="7" fillId="0" borderId="32" xfId="0" applyFont="1" applyBorder="1" applyAlignment="1">
      <alignment horizontal="center" vertical="center"/>
    </xf>
    <xf numFmtId="0" fontId="7" fillId="0" borderId="31" xfId="0" applyFont="1" applyBorder="1" applyAlignment="1">
      <alignment horizontal="center" vertical="center"/>
    </xf>
    <xf numFmtId="0" fontId="10" fillId="0" borderId="40" xfId="0" applyFont="1" applyBorder="1" applyAlignment="1">
      <alignment horizontal="right" vertical="center" wrapText="1"/>
    </xf>
    <xf numFmtId="0" fontId="10" fillId="0" borderId="39" xfId="0" applyFont="1" applyBorder="1" applyAlignment="1">
      <alignment horizontal="right" vertical="center" wrapText="1"/>
    </xf>
    <xf numFmtId="0" fontId="10" fillId="0" borderId="31" xfId="0" applyFont="1" applyBorder="1" applyAlignment="1">
      <alignment horizontal="right" vertical="center" wrapText="1"/>
    </xf>
    <xf numFmtId="0" fontId="4" fillId="0" borderId="52" xfId="0" applyFont="1" applyBorder="1" applyAlignment="1">
      <alignment vertical="center"/>
    </xf>
    <xf numFmtId="0" fontId="4" fillId="0" borderId="33" xfId="0" applyFont="1" applyBorder="1" applyAlignment="1">
      <alignment vertical="center"/>
    </xf>
    <xf numFmtId="0" fontId="5" fillId="0" borderId="40" xfId="0" applyFont="1" applyFill="1" applyBorder="1" applyAlignment="1">
      <alignment horizontal="right" vertical="center" wrapText="1"/>
    </xf>
    <xf numFmtId="0" fontId="5" fillId="0" borderId="39" xfId="0" applyFont="1" applyFill="1" applyBorder="1" applyAlignment="1">
      <alignment horizontal="right" vertical="center" wrapText="1"/>
    </xf>
    <xf numFmtId="0" fontId="5" fillId="0" borderId="31" xfId="0" applyFont="1" applyFill="1" applyBorder="1" applyAlignment="1">
      <alignment horizontal="right" vertical="center" wrapText="1"/>
    </xf>
    <xf numFmtId="0" fontId="4" fillId="0" borderId="16" xfId="0" applyFont="1" applyBorder="1" applyAlignment="1">
      <alignment vertical="center"/>
    </xf>
    <xf numFmtId="0" fontId="4" fillId="0" borderId="19" xfId="0" applyFont="1" applyBorder="1" applyAlignment="1">
      <alignment vertical="center"/>
    </xf>
    <xf numFmtId="0" fontId="6" fillId="0" borderId="0" xfId="0" applyFont="1" applyBorder="1" applyAlignment="1" applyProtection="1">
      <alignment horizontal="center" vertical="center"/>
      <protection locked="0"/>
    </xf>
    <xf numFmtId="0" fontId="16" fillId="0" borderId="0" xfId="0" applyFont="1" applyAlignment="1">
      <alignment horizontal="center"/>
    </xf>
    <xf numFmtId="0" fontId="17" fillId="0" borderId="0" xfId="0" applyFont="1" applyAlignment="1">
      <alignment horizontal="center"/>
    </xf>
    <xf numFmtId="0" fontId="0" fillId="0" borderId="0" xfId="0" applyFont="1" applyAlignment="1">
      <alignment horizontal="center" vertical="center" wrapText="1"/>
    </xf>
    <xf numFmtId="0" fontId="4" fillId="0" borderId="0" xfId="0" applyFont="1" applyAlignment="1">
      <alignment horizontal="center" vertical="center" wrapText="1"/>
    </xf>
    <xf numFmtId="0" fontId="9" fillId="0" borderId="57" xfId="0" applyFont="1" applyBorder="1" applyAlignment="1">
      <alignment horizontal="center" vertical="center"/>
    </xf>
    <xf numFmtId="0" fontId="9" fillId="0" borderId="47" xfId="0" applyFont="1" applyBorder="1" applyAlignment="1">
      <alignment horizontal="center" vertical="center"/>
    </xf>
    <xf numFmtId="0" fontId="7" fillId="2" borderId="6" xfId="0" quotePrefix="1" applyFont="1" applyFill="1" applyBorder="1" applyAlignment="1">
      <alignment horizontal="left" vertical="center" wrapText="1"/>
    </xf>
    <xf numFmtId="0" fontId="7" fillId="2" borderId="5" xfId="0" quotePrefix="1" applyFont="1" applyFill="1" applyBorder="1" applyAlignment="1">
      <alignment horizontal="left" vertical="center" wrapText="1"/>
    </xf>
    <xf numFmtId="0" fontId="7" fillId="2" borderId="4" xfId="0" quotePrefix="1" applyFont="1" applyFill="1" applyBorder="1" applyAlignment="1">
      <alignment horizontal="left" vertical="center" wrapText="1"/>
    </xf>
    <xf numFmtId="0" fontId="9" fillId="0" borderId="2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3" xfId="0" applyFont="1" applyBorder="1" applyAlignment="1">
      <alignment horizontal="center" vertical="center" wrapText="1"/>
    </xf>
    <xf numFmtId="0" fontId="19" fillId="0" borderId="32" xfId="10" applyFont="1" applyBorder="1" applyAlignment="1">
      <alignment horizontal="left"/>
    </xf>
    <xf numFmtId="0" fontId="19" fillId="0" borderId="31" xfId="10" applyFont="1" applyBorder="1" applyAlignment="1">
      <alignment horizontal="left"/>
    </xf>
    <xf numFmtId="0" fontId="20" fillId="0" borderId="59" xfId="10" applyFont="1" applyBorder="1" applyAlignment="1">
      <alignment horizontal="center" vertical="center" wrapText="1"/>
    </xf>
    <xf numFmtId="0" fontId="20" fillId="0" borderId="60" xfId="10" applyFont="1" applyBorder="1" applyAlignment="1">
      <alignment horizontal="center" vertical="center" wrapText="1"/>
    </xf>
    <xf numFmtId="0" fontId="20" fillId="0" borderId="61" xfId="10" applyFont="1" applyBorder="1" applyAlignment="1">
      <alignment horizontal="center" vertical="center" wrapText="1"/>
    </xf>
    <xf numFmtId="0" fontId="20" fillId="0" borderId="32" xfId="10" applyFont="1" applyBorder="1" applyAlignment="1">
      <alignment horizontal="left"/>
    </xf>
    <xf numFmtId="0" fontId="20" fillId="0" borderId="39" xfId="10" applyFont="1" applyBorder="1" applyAlignment="1">
      <alignment horizontal="left"/>
    </xf>
    <xf numFmtId="0" fontId="19" fillId="0" borderId="32" xfId="10" applyFont="1" applyBorder="1" applyAlignment="1">
      <alignment horizontal="left" vertical="center" wrapText="1"/>
    </xf>
    <xf numFmtId="0" fontId="19" fillId="0" borderId="31" xfId="10" applyFont="1" applyBorder="1" applyAlignment="1">
      <alignment horizontal="left" vertical="center" wrapText="1"/>
    </xf>
    <xf numFmtId="0" fontId="21" fillId="0" borderId="32" xfId="10" applyFont="1" applyBorder="1" applyAlignment="1">
      <alignment horizontal="right"/>
    </xf>
    <xf numFmtId="0" fontId="21" fillId="0" borderId="31" xfId="10" applyFont="1" applyBorder="1" applyAlignment="1">
      <alignment horizontal="right"/>
    </xf>
    <xf numFmtId="0" fontId="21" fillId="0" borderId="39" xfId="10" applyFont="1" applyBorder="1" applyAlignment="1">
      <alignment horizontal="right"/>
    </xf>
    <xf numFmtId="0" fontId="20" fillId="0" borderId="31" xfId="10" applyFont="1" applyBorder="1" applyAlignment="1">
      <alignment horizontal="left"/>
    </xf>
    <xf numFmtId="0" fontId="26" fillId="5" borderId="58" xfId="16" applyFont="1" applyFill="1" applyBorder="1" applyAlignment="1">
      <alignment horizontal="left" vertical="center"/>
    </xf>
  </cellXfs>
  <cellStyles count="17">
    <cellStyle name="Millares" xfId="1" builtinId="3"/>
    <cellStyle name="Millares [0] 2" xfId="8"/>
    <cellStyle name="Millares [0] 2 2" xfId="14"/>
    <cellStyle name="Moneda" xfId="2" builtinId="4"/>
    <cellStyle name="Moneda [0] 2" xfId="4"/>
    <cellStyle name="Moneda [0] 2 2" xfId="9"/>
    <cellStyle name="Moneda [0] 2 3" xfId="15"/>
    <cellStyle name="Normal" xfId="0" builtinId="0"/>
    <cellStyle name="Normal 2" xfId="5"/>
    <cellStyle name="Normal 2 2 2 2 2" xfId="10"/>
    <cellStyle name="Normal 2 3" xfId="16"/>
    <cellStyle name="Normal 3" xfId="6"/>
    <cellStyle name="Normal 4" xfId="7"/>
    <cellStyle name="Normal 4 2" xfId="13"/>
    <cellStyle name="Normal 5" xfId="11"/>
    <cellStyle name="Porcentaje" xfId="3" builtinId="5"/>
    <cellStyle name="Porcentaje 2" xfId="12"/>
  </cellStyles>
  <dxfs count="3">
    <dxf>
      <fill>
        <patternFill>
          <bgColor indexed="43"/>
        </patternFill>
      </fill>
    </dxf>
    <dxf>
      <fill>
        <patternFill>
          <bgColor indexed="43"/>
        </patternFill>
      </fill>
    </dxf>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sharedStrings" Target="sharedStrings.xml"/><Relationship Id="rId5" Type="http://schemas.openxmlformats.org/officeDocument/2006/relationships/externalLink" Target="externalLinks/externalLink2.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calcChain" Target="calcChain.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liloalzate/Downloads/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liloalzate/Downloads/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aldasgovco-my.sharepoint.com/Documentos/JJMA/MAINTENANCE%20SYSTEMS%202/PRESUPUESTOS/CDJ/PRE2007-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ldasgovco-my.sharepoint.com/Users/Usuario/Google%20Drive/APU/presupuesto%20pintada%20alcaldi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G/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G/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PROYECTOS%20NOVIEMBRE\ESCUELA%20EL%20CERRO%20VALLE\MGA%20CHARTA%201\anexos\anexos\AiuApoSaraBrut20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G/cjparrao1/Desktop/Presupuesto/IDU%20-%20copia/Componentes%20enTrabajo/Presupuesto%20Por%20Tramo/Tramo%203/Presupuesto%20Tramo%203.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uliloalzate/Downloads/Centauro/datos/1/CIRCUITOS%20CODENS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LIRIO/Acued%20y%20Alcant/Presup%20Colector%20Aux.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bucaramanga\Presupuesto%20GDN%20modificado%20ULTIM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aldasgovco-my.sharepoint.com/METODOLO1/Usuario/proyecto%20valle%20mantenimiento/PE_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Gerencia/Documents/PROYECTOS%202017/PROYECTOS%20YONDO/POLIDEPORTIVO%20TIGRE%20-%20INFRAESTRUCTURA%20feb%202018/VOL%201.%20PPTO,DESGLOSE,%20APU,%20PDT,%20ESP.%20TEC,%20MEM%20CALCULO/DESGLOSE%20AIU%20POLIDEPORTIVO%2030%25%20V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uliloalzate/Downloads/Hp-alexander/Documentos/winnt/perfiles/Co80097831/Mis%20documentos/Formatos/Presupuesto%20Da&#241;os%20Interinstitucionales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G/TRONCAL%2010/PRESUPUESTO/RECIBIDA/PRESUPUESTO/An&#225;lisis%20de%20precios%20unitarios/Datos%20b&#225;sico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uliloalzate/Downloads/A0838/nuevos%20tdr/01_TRABAJO/IDU_202/PRESUPUESTOS/ABRIL_18/Ppto%20de%20Obra%20INARE-IDU-202-05%20-%20Tramo%20Cra-15-19%20-Separador-%20v.16-04-0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uliloalzate/Downloads/Centauro/datos/Trab/Codensa-RSA/Densidades%20de%20carga/Cargabilidad%20econ&#243;mica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G/Documents%20and%20Settings/MANUEL%20RICARDO%20GOMEZ/I.D.U/KM%205%20V&#237;a%20la%20Calera/PROCESO%20PRECONTRACUTUAL/presupuestos/Construcci&#243;n/EJEMPLOS/Copia%20de%20PRESUPUESTO%20PUENTE%20TRANSVERSAL%2045%20-%20V.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uliloalzate/Downloads/Servidor/f/C.701%20DISE&#209;OS%20IDU%20GRUPO%20G/09%20Productos%20de%20la%20Consultor&#237;a/701_SIN_ANALISIS_PRECIOS_UNITARIOS%20en%20proceso/APU_GRUPO_G-Bas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uliloalzate/Downloads/Servidor/DATOS%20(F)/Documents%20and%20Settings/Administrador/Mis%20documentos/Mis%20archivos%20recibidos/APUS%20JUNIO%2015-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G/Documents%20and%20Settings/cmcarden1/Mis%20documentos/MARIA%20CAROLINA/PRESUPUESTO/CONSTRUCCI&#211;N/CALI%20TUNA%20BAJA/1.%20PRESUPUESTO%20CALI%20TUNA%20BAJA%20FINAL.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nubia%20prada/Downloads/PRESUPUESTOS%2017%20-%2010%20-%202013/21-PRESUPUESTO%20EL%20CARMEN%20-%20YARIMA/Gepa/PRECIOS%20INVIAS/apus%20febrero%20de%202012%20-%20GRUPO%203.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USUARIO/Downloads/apus%20febrero%202012%20BOYACA%20(1)/apus%20febrero%20de%202012%20-%20GRUPO%201.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aldasgovco-my.sharepoint.com/Desktop/PPTO%20ZAPA.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G/Escritorio/PP/PP%20no%20usados/1&#186;%20de%20Mayo%20con%2049C.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uliloalzate/Downloads/MATRIZ%20PARA%20EL%20CALCULO%20DEL%20AIU%2020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Julian/AppData/Roaming/Microsoft/Excel/PTO%20PUERTO%20MATILDE%20V2-11-08-21%20(version%201).xlsb"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aldasgovco-my.sharepoint.com/Documentos%20Alvaro/1%20YONDO/Contratos%202014/Proyecto%20Adoquin/Presupuestos/Presupuesto%20final%20adoquin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sers\pradamanuel\Documents\EL%20FARO%20MEDELLIN\CANTIDADES%20Y%20PRESUPUESTO\INFORME\ANEXOS\ANEXO%203%20-PRESUPUESTO%20DE%20OBRA\2012_12_18_PRESUPUESTO_REDES_DEFINITIVO_v2.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uliloalzate/Downloads/Servidorsma/761/PRODUCTOS/E&amp;D/P127/Informes/Presupuestos/P127-PO-GE-002%20V1%20EN%20PROCES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ACER/Downloads/Proyecto%20Cancha%20Tigre%202017/Cancha%20Tigre%20V1/002%20FLUJO%20CAJA%20PRESUPUESTO%20Y%20APU&#180;s/Presupuesto%20Cancha%20Tigre%20V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ALIRIO\Acued%20y%20Alcant\Presup%20Colector%20Aux.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aldasgovco-my.sharepoint.com/SIMULACI&#211;NEDIFICIO.ok.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uliloalzate/Downloads/Lcopc2421/correo/PLANOBRASING.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A/costodisteeb.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aldasgovco-my.sharepoint.com/Mis%20Documentos/Licitaciones/LIC-2000/OFERTAS/noviciado%20la%20caba&#241;a/CANTIDADES-ZOFICI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LUB"/>
      <sheetName val="SUPLUB"/>
      <sheetName val="GR ENGTOOL"/>
      <sheetName val="MAJMINREP"/>
      <sheetName val="BUDTOTAL"/>
      <sheetName val="RH120E Diesel Cat"/>
      <sheetName val="RH120E Diesel Cummins"/>
      <sheetName val="777D"/>
      <sheetName val="777F"/>
      <sheetName val="16H"/>
      <sheetName val="834H"/>
      <sheetName val="D9T"/>
      <sheetName val="330CL"/>
      <sheetName val="GR ENG TOOL RH120E"/>
      <sheetName val="Parts - Comp I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10">
          <cell r="B10">
            <v>85000</v>
          </cell>
        </row>
        <row r="11">
          <cell r="B11">
            <v>1250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 val="materiales"/>
    </sheet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 val="Análisis de precios"/>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row r="61">
          <cell r="B61" t="str">
            <v>Accesorios Canaleta</v>
          </cell>
        </row>
        <row r="62">
          <cell r="B62" t="str">
            <v>Accesorios Lavaplatos ( Canastilla , sifón)</v>
          </cell>
        </row>
        <row r="63">
          <cell r="B63" t="str">
            <v>Accesorios PVC</v>
          </cell>
        </row>
        <row r="64">
          <cell r="B64" t="str">
            <v>Acero de Refuerzo de 60000 PSI (Figurado)</v>
          </cell>
        </row>
        <row r="65">
          <cell r="B65" t="str">
            <v>Acero Fy 60000 PSI</v>
          </cell>
        </row>
        <row r="66">
          <cell r="B66" t="str">
            <v>Adaptador PVC 1/2" Conduit</v>
          </cell>
        </row>
        <row r="67">
          <cell r="B67" t="str">
            <v>Agua</v>
          </cell>
        </row>
        <row r="68">
          <cell r="B68" t="str">
            <v>Alambre Aislado No.10 THHN-THWN 90 600W</v>
          </cell>
        </row>
        <row r="69">
          <cell r="B69" t="str">
            <v>Alambre Aislado No.12 THHN-THWN 90</v>
          </cell>
        </row>
        <row r="70">
          <cell r="B70" t="str">
            <v>Alambre Aislado No.14 THHN-THWN 90 600V</v>
          </cell>
        </row>
        <row r="71">
          <cell r="B71" t="str">
            <v>Alambre Negro Cal 18</v>
          </cell>
        </row>
        <row r="72">
          <cell r="B72" t="str">
            <v>Alambre Telefonico 2x18 procables</v>
          </cell>
        </row>
        <row r="73">
          <cell r="B73" t="str">
            <v>Angulo 1x1x1/8"</v>
          </cell>
        </row>
        <row r="74">
          <cell r="B74" t="str">
            <v>Angulo 3/4" x 1/8"</v>
          </cell>
        </row>
        <row r="75">
          <cell r="B75" t="str">
            <v>Anticorrosivo Rojo Pintuco ó Similar</v>
          </cell>
        </row>
        <row r="76">
          <cell r="B76" t="str">
            <v>Arena</v>
          </cell>
        </row>
        <row r="77">
          <cell r="B77" t="str">
            <v>Balasto 2x48</v>
          </cell>
        </row>
        <row r="78">
          <cell r="B78" t="str">
            <v>Bisagra Aluminio Exterior Exterior 3"</v>
          </cell>
        </row>
        <row r="79">
          <cell r="B79" t="str">
            <v>Bloque H-15</v>
          </cell>
        </row>
        <row r="80">
          <cell r="B80" t="str">
            <v>Bloque Nº 4</v>
          </cell>
        </row>
        <row r="81">
          <cell r="B81" t="str">
            <v>Boquillas COD ½ "+ TUERCA</v>
          </cell>
        </row>
        <row r="82">
          <cell r="B82" t="str">
            <v>Boquillas COD 1 "+ TUERCA</v>
          </cell>
        </row>
        <row r="83">
          <cell r="B83" t="str">
            <v>Caballete teja Ondulada Eternit</v>
          </cell>
        </row>
        <row r="84">
          <cell r="B84" t="str">
            <v>Caballete Termoacústico x 2 m</v>
          </cell>
        </row>
        <row r="85">
          <cell r="B85" t="str">
            <v xml:space="preserve">Cable Cobre desnudo Nº1/0 </v>
          </cell>
        </row>
        <row r="86">
          <cell r="B86" t="str">
            <v>Cable Dats UTP 4 pares</v>
          </cell>
        </row>
        <row r="87">
          <cell r="B87" t="str">
            <v>Caja 60X60X15 Paso</v>
          </cell>
        </row>
        <row r="88">
          <cell r="B88" t="str">
            <v>Caja Monofasica 4 circuitos</v>
          </cell>
        </row>
        <row r="89">
          <cell r="B89" t="str">
            <v>Caja para Toma de Red</v>
          </cell>
        </row>
        <row r="90">
          <cell r="B90" t="str">
            <v>CAJA SENCILLA  CONDUIT.</v>
          </cell>
        </row>
        <row r="91">
          <cell r="B91" t="str">
            <v>Canal Aguas Lluvias Lámina Galvanizada Cal 24</v>
          </cell>
        </row>
        <row r="92">
          <cell r="B92" t="str">
            <v>Canaleta Plástica 10x4</v>
          </cell>
        </row>
        <row r="93">
          <cell r="B93" t="str">
            <v>Caolin 25 Kilos</v>
          </cell>
        </row>
        <row r="94">
          <cell r="B94" t="str">
            <v>Cemento</v>
          </cell>
        </row>
        <row r="95">
          <cell r="B95" t="str">
            <v>Cemento Blanco</v>
          </cell>
        </row>
        <row r="96">
          <cell r="B96" t="str">
            <v>Ceramica Blanca 20x20</v>
          </cell>
        </row>
        <row r="97">
          <cell r="B97" t="str">
            <v xml:space="preserve">Cerradura de Sobreponer  Puerta Metálica </v>
          </cell>
        </row>
        <row r="98">
          <cell r="B98" t="str">
            <v>Codo  90° sanitario 2" PAVCO</v>
          </cell>
        </row>
        <row r="99">
          <cell r="B99" t="str">
            <v>Codo 45°  3" PVC</v>
          </cell>
        </row>
        <row r="100">
          <cell r="B100" t="str">
            <v>Codo 45° Presión 1" PVC</v>
          </cell>
        </row>
        <row r="101">
          <cell r="B101" t="str">
            <v>Codo 45° SANITARIO 4" PVC</v>
          </cell>
        </row>
        <row r="102">
          <cell r="B102" t="str">
            <v>Codo 45º Presión PVC 1/2"</v>
          </cell>
        </row>
        <row r="103">
          <cell r="B103" t="str">
            <v xml:space="preserve">Codo 90°  Sanitario f 4" P.V.C. </v>
          </cell>
        </row>
        <row r="104">
          <cell r="B104" t="str">
            <v>Codo 90° PRESION 1" PVC</v>
          </cell>
        </row>
        <row r="105">
          <cell r="B105" t="str">
            <v>Codo 90° PRESION 1½" PVC</v>
          </cell>
        </row>
        <row r="106">
          <cell r="B106" t="str">
            <v>Codo 90° PRESION 2" PVC</v>
          </cell>
        </row>
        <row r="107">
          <cell r="B107" t="str">
            <v>Codo 90º Presión PVC 3/4"</v>
          </cell>
        </row>
        <row r="108">
          <cell r="B108" t="str">
            <v xml:space="preserve">Concreto 1500 PSI </v>
          </cell>
        </row>
        <row r="109">
          <cell r="B109" t="str">
            <v xml:space="preserve">Concreto 2500 PSI </v>
          </cell>
        </row>
        <row r="110">
          <cell r="B110" t="str">
            <v>Concreto 3000 PSI</v>
          </cell>
        </row>
        <row r="111">
          <cell r="B111" t="str">
            <v>Conectores en Cobre</v>
          </cell>
        </row>
        <row r="112">
          <cell r="B112" t="str">
            <v>Conectores RJ45</v>
          </cell>
        </row>
        <row r="113">
          <cell r="B113" t="str">
            <v>Chazo 1/4"</v>
          </cell>
        </row>
        <row r="114">
          <cell r="B114" t="str">
            <v>Dilatación Plástica</v>
          </cell>
        </row>
        <row r="115">
          <cell r="B115" t="str">
            <v xml:space="preserve">DUCHA SENCILLA PRYSMA </v>
          </cell>
        </row>
        <row r="116">
          <cell r="B116" t="str">
            <v>Durmiente 4m x 0.04 x 0.04</v>
          </cell>
        </row>
        <row r="117">
          <cell r="B117" t="str">
            <v>Enchape Blanco Corona o similar</v>
          </cell>
        </row>
        <row r="118">
          <cell r="B118" t="str">
            <v>Enchape de Piso Blanco Corona o similar</v>
          </cell>
        </row>
        <row r="119">
          <cell r="B119" t="str">
            <v>Esmalte Pintuco ó Similar</v>
          </cell>
        </row>
        <row r="120">
          <cell r="B120" t="str">
            <v>Estuco</v>
          </cell>
        </row>
        <row r="121">
          <cell r="B121" t="str">
            <v>Gabinete Switch</v>
          </cell>
        </row>
        <row r="122">
          <cell r="B122" t="str">
            <v>Gancho Sujeción Canal</v>
          </cell>
        </row>
        <row r="123">
          <cell r="B123" t="str">
            <v>Gancho Teja Ondulada</v>
          </cell>
        </row>
        <row r="124">
          <cell r="B124" t="str">
            <v xml:space="preserve">Griferia Lavaplatos Mezclador </v>
          </cell>
        </row>
        <row r="125">
          <cell r="B125" t="str">
            <v>Hidrosolta</v>
          </cell>
        </row>
        <row r="126">
          <cell r="B126" t="str">
            <v>Impermeabilizante Plastocrete DM 20</v>
          </cell>
        </row>
        <row r="127">
          <cell r="B127" t="str">
            <v>Incrustacionesen porcelana para baño</v>
          </cell>
        </row>
        <row r="128">
          <cell r="B128" t="str">
            <v>INTERRUPTOR DOBLE 600 AVE</v>
          </cell>
        </row>
        <row r="129">
          <cell r="B129" t="str">
            <v>Interruptor Sencillo</v>
          </cell>
        </row>
        <row r="130">
          <cell r="B130" t="str">
            <v>JUEGO INCRUSTACIONES ASTRO 6 PIEZAS</v>
          </cell>
        </row>
        <row r="131">
          <cell r="B131" t="str">
            <v>Ladrillo a la Vista</v>
          </cell>
        </row>
        <row r="132">
          <cell r="B132" t="str">
            <v>Ladrillo H-10</v>
          </cell>
        </row>
        <row r="133">
          <cell r="B133" t="str">
            <v>Ladrillo Prensado</v>
          </cell>
        </row>
        <row r="134">
          <cell r="B134" t="str">
            <v>Ladrillo Rustico a la Vista</v>
          </cell>
        </row>
        <row r="135">
          <cell r="B135" t="str">
            <v>Ladrillo T1</v>
          </cell>
        </row>
        <row r="136">
          <cell r="B136" t="str">
            <v>Lamina Cold Rolled Cal 18</v>
          </cell>
        </row>
        <row r="137">
          <cell r="B137" t="str">
            <v>Lamina Cold Rolled Cal 18( M2)</v>
          </cell>
        </row>
        <row r="138">
          <cell r="B138" t="str">
            <v>Lamina Galvanizada cal 22</v>
          </cell>
        </row>
        <row r="139">
          <cell r="B139" t="str">
            <v>Lampara Fluorescente 2x48</v>
          </cell>
        </row>
        <row r="140">
          <cell r="B140" t="str">
            <v>Lavamanos de una llave</v>
          </cell>
        </row>
        <row r="141">
          <cell r="B141" t="str">
            <v>Lavaplatos De Empotrar Acero Inoxidable 62X48cms</v>
          </cell>
        </row>
        <row r="142">
          <cell r="B142" t="str">
            <v>Lija</v>
          </cell>
        </row>
        <row r="143">
          <cell r="B143" t="str">
            <v>LIMPIADOR REMOVEDOR 760 Gr</v>
          </cell>
        </row>
        <row r="144">
          <cell r="B144" t="str">
            <v>Listón Ordinario 3x0.25x0.03</v>
          </cell>
        </row>
        <row r="145">
          <cell r="B145" t="str">
            <v xml:space="preserve">Malla Electrosoldada H-257 </v>
          </cell>
        </row>
        <row r="146">
          <cell r="B146" t="str">
            <v>Manija para ventana</v>
          </cell>
        </row>
        <row r="147">
          <cell r="B147" t="str">
            <v>Mortero 1:3</v>
          </cell>
        </row>
        <row r="148">
          <cell r="B148" t="str">
            <v>Mortero 1:4</v>
          </cell>
        </row>
        <row r="149">
          <cell r="B149" t="str">
            <v>Orinal Mediano con Grifería</v>
          </cell>
        </row>
        <row r="150">
          <cell r="B150" t="str">
            <v xml:space="preserve">PEGACOR MAX BLANCO </v>
          </cell>
        </row>
        <row r="151">
          <cell r="B151" t="str">
            <v>PERFIL DE ALUMINIO</v>
          </cell>
        </row>
        <row r="152">
          <cell r="B152" t="str">
            <v>Perno Roscado 2"</v>
          </cell>
        </row>
        <row r="153">
          <cell r="B153" t="str">
            <v>Piedra Rajón</v>
          </cell>
        </row>
        <row r="154">
          <cell r="B154" t="str">
            <v>Pintura en Vinilo Tipo I</v>
          </cell>
        </row>
        <row r="155">
          <cell r="B155" t="str">
            <v>Pintura Esmalte Blanco Electrostático</v>
          </cell>
        </row>
        <row r="156">
          <cell r="B156" t="str">
            <v>Pintura Esmalte Blanco Electrostático</v>
          </cell>
        </row>
        <row r="157">
          <cell r="B157" t="str">
            <v>Pintura Koraza</v>
          </cell>
        </row>
        <row r="158">
          <cell r="B158" t="str">
            <v>Piso en Cerámica Tráfico Pesado 30X30 cms</v>
          </cell>
        </row>
        <row r="159">
          <cell r="B159" t="str">
            <v>Plug RJ-45</v>
          </cell>
        </row>
        <row r="160">
          <cell r="B160" t="str">
            <v>puerta reja en tubo cuadrado cal 3/4"</v>
          </cell>
        </row>
        <row r="161">
          <cell r="B161" t="str">
            <v>Puertas en Lámina Cal 18</v>
          </cell>
        </row>
        <row r="162">
          <cell r="B162" t="str">
            <v>Puertas en Lámina Cal 18 1.20 X2.0m</v>
          </cell>
        </row>
        <row r="163">
          <cell r="B163" t="str">
            <v xml:space="preserve">Puntilla 2" </v>
          </cell>
        </row>
        <row r="164">
          <cell r="B164" t="str">
            <v>Recebo/Material de sub base</v>
          </cell>
        </row>
        <row r="165">
          <cell r="B165" t="str">
            <v>Registro Paso 3/4"</v>
          </cell>
        </row>
        <row r="166">
          <cell r="B166" t="str">
            <v>REGISTRO PASO Dto. 1/2"</v>
          </cell>
        </row>
        <row r="167">
          <cell r="B167" t="str">
            <v>Reja Metálica Varilla f 10.5mm 5.50X3.30m</v>
          </cell>
        </row>
        <row r="168">
          <cell r="B168" t="str">
            <v>Reja Metálica, Tubo Cuadrado Lám Cal 20 de 1 1/2"</v>
          </cell>
        </row>
        <row r="169">
          <cell r="B169" t="str">
            <v>ROSETA (PLAFON)</v>
          </cell>
        </row>
        <row r="170">
          <cell r="B170" t="str">
            <v>Sanitario Acuacer Blanco</v>
          </cell>
        </row>
        <row r="171">
          <cell r="B171" t="str">
            <v>SOLDADURA PVC LIQUIDA ¼ Gl</v>
          </cell>
        </row>
        <row r="172">
          <cell r="B172" t="str">
            <v>Soldadura West Arco 7018</v>
          </cell>
        </row>
        <row r="173">
          <cell r="B173" t="str">
            <v>Soldadura y Limpiador</v>
          </cell>
        </row>
        <row r="174">
          <cell r="B174" t="str">
            <v>Switch de 16 Puertos</v>
          </cell>
        </row>
        <row r="175">
          <cell r="B175" t="str">
            <v>Tabla Chapa 0.30x0.25x3</v>
          </cell>
        </row>
        <row r="176">
          <cell r="B176" t="str">
            <v>Tableta Alfa</v>
          </cell>
        </row>
        <row r="177">
          <cell r="B177" t="str">
            <v>Taco 30A Enchifable</v>
          </cell>
        </row>
        <row r="178">
          <cell r="B178" t="str">
            <v>Tanque Ecoplast 500 Lts</v>
          </cell>
        </row>
        <row r="179">
          <cell r="B179" t="str">
            <v>Tee PVC 3/4"</v>
          </cell>
        </row>
        <row r="180">
          <cell r="B180" t="str">
            <v>Teflón</v>
          </cell>
        </row>
        <row r="181">
          <cell r="B181" t="str">
            <v>Teja Eternit</v>
          </cell>
        </row>
        <row r="182">
          <cell r="B182" t="str">
            <v>TEJA ETERNIT BARROCA No. 4 COLOR</v>
          </cell>
        </row>
        <row r="183">
          <cell r="B183" t="str">
            <v>Teja Termoacústica A360 ó Similar</v>
          </cell>
        </row>
        <row r="184">
          <cell r="B184" t="str">
            <v>Teja termoacústica trapezoidal</v>
          </cell>
        </row>
        <row r="185">
          <cell r="B185" t="str">
            <v>Toma RJ45 Transm. Datos</v>
          </cell>
        </row>
        <row r="186">
          <cell r="B186" t="str">
            <v>Toma Telefonico</v>
          </cell>
        </row>
        <row r="187">
          <cell r="B187" t="str">
            <v>Tomacorriente Doble</v>
          </cell>
        </row>
        <row r="188">
          <cell r="B188" t="str">
            <v>Tornillo fijacion Cubierta</v>
          </cell>
        </row>
        <row r="189">
          <cell r="B189" t="str">
            <v>Tornillo Goloso 4 x 1/4</v>
          </cell>
        </row>
        <row r="190">
          <cell r="B190" t="str">
            <v>Triturado 3/4"</v>
          </cell>
        </row>
        <row r="191">
          <cell r="B191" t="str">
            <v>Tuberia D=10" HF</v>
          </cell>
        </row>
        <row r="192">
          <cell r="B192" t="str">
            <v>Tuberia D=10" PVC RDE 41"</v>
          </cell>
        </row>
        <row r="193">
          <cell r="B193" t="str">
            <v>Tuberia D=3" PVC RDE 21"</v>
          </cell>
        </row>
        <row r="194">
          <cell r="B194" t="str">
            <v>Tuberia D=3" PVC RDE 41"</v>
          </cell>
        </row>
        <row r="195">
          <cell r="B195" t="str">
            <v>Tuberia D=4" PVC RDE 21"</v>
          </cell>
        </row>
        <row r="196">
          <cell r="B196" t="str">
            <v>Tuberia D=4" PVC RDE 41"</v>
          </cell>
        </row>
        <row r="197">
          <cell r="B197" t="str">
            <v>Tuberia D=6" PVC RDE 21"</v>
          </cell>
        </row>
        <row r="198">
          <cell r="B198" t="str">
            <v>Tuberia D=8" PVC RDE 41"</v>
          </cell>
        </row>
        <row r="199">
          <cell r="B199" t="str">
            <v>Tubería P.V.C. Aguas Lluvias f 4 pulgadas</v>
          </cell>
        </row>
        <row r="200">
          <cell r="B200" t="str">
            <v>Tuberia Presión  ½" PVC RDE 13.5</v>
          </cell>
        </row>
        <row r="201">
          <cell r="B201" t="str">
            <v>TUBO 3" PVC ALL</v>
          </cell>
        </row>
        <row r="202">
          <cell r="B202" t="str">
            <v>Tubo Conduit EMT 1"</v>
          </cell>
        </row>
        <row r="203">
          <cell r="B203" t="str">
            <v>Tubo Conduit EMT 1/2"</v>
          </cell>
        </row>
        <row r="204">
          <cell r="B204" t="str">
            <v>Tubo Fluorescente 48W</v>
          </cell>
        </row>
        <row r="205">
          <cell r="B205" t="str">
            <v>TUBO PRESION 1" PVC RDE 13.5</v>
          </cell>
        </row>
        <row r="206">
          <cell r="B206" t="str">
            <v>TUBO PRESION 1½" PVC</v>
          </cell>
        </row>
        <row r="207">
          <cell r="B207" t="str">
            <v>TUBO PRESION 3/4" PVC</v>
          </cell>
        </row>
        <row r="208">
          <cell r="B208" t="str">
            <v>TUBO PRESION 3/4" PVC RDE 11</v>
          </cell>
        </row>
        <row r="209">
          <cell r="B209" t="str">
            <v>Tubo Rectangular 3"x1.5"</v>
          </cell>
        </row>
        <row r="210">
          <cell r="B210" t="str">
            <v>TUBO SANITARIO 2" PVC</v>
          </cell>
        </row>
        <row r="211">
          <cell r="B211" t="str">
            <v>TUBO SANITARIO 4" PVC</v>
          </cell>
        </row>
        <row r="212">
          <cell r="B212" t="str">
            <v>TUBO SANITARIO 6" PVC</v>
          </cell>
        </row>
        <row r="213">
          <cell r="B213" t="str">
            <v>Unión  P.V.C Sanitaria f  4"</v>
          </cell>
        </row>
        <row r="214">
          <cell r="B214" t="str">
            <v>Unión Conduit EMT 1/2"</v>
          </cell>
        </row>
        <row r="215">
          <cell r="B215" t="str">
            <v>Unión Sanitaria 6"</v>
          </cell>
        </row>
        <row r="216">
          <cell r="B216" t="str">
            <v>VALVULA H.F. DE 3" COMPUERTA VASTAGO NO ASCENDENTE ELAST.</v>
          </cell>
        </row>
        <row r="217">
          <cell r="B217" t="str">
            <v>Válvula P/agua Cierre rápido 1"</v>
          </cell>
        </row>
        <row r="218">
          <cell r="B218" t="str">
            <v>Válvula para PVC 10"</v>
          </cell>
        </row>
        <row r="219">
          <cell r="B219" t="str">
            <v>Válvula para PVC 4"</v>
          </cell>
        </row>
        <row r="220">
          <cell r="B220" t="str">
            <v>Válvula para PVC 6"</v>
          </cell>
        </row>
        <row r="221">
          <cell r="B221" t="str">
            <v>Válvula para PVC 8"</v>
          </cell>
        </row>
        <row r="222">
          <cell r="B222" t="str">
            <v>Varilla   1/2 X 60.000 X 6 MTS</v>
          </cell>
        </row>
        <row r="223">
          <cell r="B223" t="str">
            <v>Varilla   3/8 X 60.000 X 6 MTS</v>
          </cell>
        </row>
        <row r="224">
          <cell r="B224" t="str">
            <v>Varilla   5/8 X 60.000 X 6 MTS</v>
          </cell>
        </row>
        <row r="225">
          <cell r="B225" t="str">
            <v xml:space="preserve">Varilla Cooper Well 5/8"x2.40m Cobre </v>
          </cell>
        </row>
        <row r="226">
          <cell r="B226" t="str">
            <v>Ventanas en Lámina Cal 18</v>
          </cell>
        </row>
        <row r="227">
          <cell r="B227" t="str">
            <v>Ventanas Marco de Aluminio</v>
          </cell>
        </row>
        <row r="228">
          <cell r="B228" t="str">
            <v>Vidrio plano liso 4mm</v>
          </cell>
        </row>
        <row r="229">
          <cell r="B229" t="str">
            <v>Viga de Madera</v>
          </cell>
        </row>
        <row r="230">
          <cell r="B230" t="str">
            <v>Viniltex</v>
          </cell>
        </row>
        <row r="231">
          <cell r="B231" t="str">
            <v>YEE SANITARIA PVC 2"</v>
          </cell>
        </row>
        <row r="232">
          <cell r="B232" t="str">
            <v>YEE SANITARIA PVC RED 6"-4"</v>
          </cell>
        </row>
        <row r="233">
          <cell r="B233" t="str">
            <v>Yeso x25 Kg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Y PRESTACIONES"/>
      <sheetName val="DESGLOSE AU"/>
      <sheetName val="APU AMBIENTAL"/>
    </sheetNames>
    <sheetDataSet>
      <sheetData sheetId="0"/>
      <sheetData sheetId="1">
        <row r="13">
          <cell r="C13">
            <v>1310813220.5799999</v>
          </cell>
        </row>
      </sheetData>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MANO_OBRA"/>
      <sheetName val="MANO_OBRA1"/>
      <sheetName val="MANO_OBRA2"/>
    </sheetNames>
    <sheetDataSet>
      <sheetData sheetId="0">
        <row r="2">
          <cell r="B2">
            <v>0</v>
          </cell>
        </row>
      </sheetData>
      <sheetData sheetId="1">
        <row r="2">
          <cell r="B2">
            <v>0</v>
          </cell>
        </row>
      </sheetData>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sheetData sheetId="9"/>
      <sheetData sheetId="1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PTO FASE 1 "/>
      <sheetName val="EQUIPOS "/>
      <sheetName val="MATERIALES"/>
      <sheetName val="MANO DE OBRA"/>
      <sheetName val="PPTO FINAL ETAPA 1 ALT 1"/>
      <sheetName val="1.PRELIMINARES"/>
      <sheetName val="2.MOV TIERRA"/>
      <sheetName val="3. SUMINISTRO TUBERIAS "/>
      <sheetName val="3. INSTALACION TUBERIAS "/>
      <sheetName val="4.ESTRUCTURAS"/>
      <sheetName val="5. VARIOS"/>
      <sheetName val="PMT - PMA"/>
      <sheetName val="PPTO FASE 1  (2)"/>
      <sheetName val="ITEMS PPTO ALTERNATIVA 1"/>
      <sheetName val="Presupuesto Interventoria"/>
      <sheetName val="Factor multiplicador"/>
      <sheetName val="Desglose AIU"/>
      <sheetName val="Desglose AIU Sumin"/>
      <sheetName val="PPTO FINAL ALT 1"/>
      <sheetName val="DESGLOSE AIU OBRA"/>
      <sheetName val="DESGLOSE AIU SUMINISTROS"/>
      <sheetName val="INTER-OBRA"/>
      <sheetName val="INTER-SUMIN"/>
      <sheetName val="FM"/>
      <sheetName val="CRONOGRAMA"/>
    </sheetNames>
    <sheetDataSet>
      <sheetData sheetId="0" refreshError="1">
        <row r="11">
          <cell r="B11" t="str">
            <v>Unid</v>
          </cell>
        </row>
        <row r="12">
          <cell r="B12" t="str">
            <v>ml</v>
          </cell>
        </row>
        <row r="13">
          <cell r="B13" t="str">
            <v>m2</v>
          </cell>
        </row>
        <row r="14">
          <cell r="B14" t="str">
            <v>m3</v>
          </cell>
        </row>
        <row r="15">
          <cell r="B15" t="str">
            <v>Kg</v>
          </cell>
        </row>
        <row r="16">
          <cell r="B16" t="str">
            <v>kg/m</v>
          </cell>
        </row>
        <row r="17">
          <cell r="B17" t="str">
            <v>Dia</v>
          </cell>
        </row>
        <row r="18">
          <cell r="B18" t="str">
            <v>m3-Km</v>
          </cell>
        </row>
        <row r="19">
          <cell r="B19" t="str">
            <v>Global</v>
          </cell>
        </row>
        <row r="20">
          <cell r="B20" t="str">
            <v>kg/Unidad</v>
          </cell>
        </row>
      </sheetData>
      <sheetData sheetId="1" refreshError="1"/>
      <sheetData sheetId="2" refreshError="1">
        <row r="6">
          <cell r="B6" t="str">
            <v>compresor 1 martillo - 100 m</v>
          </cell>
          <cell r="C6" t="str">
            <v>hora</v>
          </cell>
          <cell r="D6">
            <v>78000</v>
          </cell>
        </row>
        <row r="7">
          <cell r="B7" t="str">
            <v>compresor 2 martillos - 100 m</v>
          </cell>
          <cell r="C7" t="str">
            <v>hora</v>
          </cell>
          <cell r="D7">
            <v>110000</v>
          </cell>
        </row>
        <row r="8">
          <cell r="B8" t="str">
            <v>cortadora de asfalto concreto+operador</v>
          </cell>
          <cell r="C8" t="str">
            <v>dia</v>
          </cell>
          <cell r="D8">
            <v>120000</v>
          </cell>
        </row>
        <row r="9">
          <cell r="B9" t="str">
            <v>equipos topografia para urbanismo</v>
          </cell>
          <cell r="C9" t="str">
            <v>dia</v>
          </cell>
          <cell r="D9">
            <v>80000</v>
          </cell>
        </row>
        <row r="10">
          <cell r="B10" t="str">
            <v>mezcladora de concreto motor Diesel 1 bulto</v>
          </cell>
          <cell r="C10" t="str">
            <v>dia</v>
          </cell>
          <cell r="D10">
            <v>85000</v>
          </cell>
        </row>
        <row r="11">
          <cell r="B11" t="str">
            <v>retroexcavadora cargadora (serie 400 cat o similar)</v>
          </cell>
          <cell r="C11" t="str">
            <v>hora</v>
          </cell>
          <cell r="D11">
            <v>120000</v>
          </cell>
        </row>
        <row r="12">
          <cell r="B12" t="str">
            <v>retroexcavadora oruga (serie 310, 320 CAT o similar)</v>
          </cell>
          <cell r="C12" t="str">
            <v>hora</v>
          </cell>
          <cell r="D12">
            <v>180000</v>
          </cell>
        </row>
        <row r="13">
          <cell r="B13" t="str">
            <v>vibrador electrico para concreto</v>
          </cell>
          <cell r="C13" t="str">
            <v>dia</v>
          </cell>
          <cell r="D13">
            <v>65000</v>
          </cell>
        </row>
        <row r="14">
          <cell r="B14" t="str">
            <v>vibro compactador tipo saltarín</v>
          </cell>
          <cell r="C14" t="str">
            <v>hora</v>
          </cell>
          <cell r="D14">
            <v>25000</v>
          </cell>
        </row>
        <row r="15">
          <cell r="B15" t="str">
            <v>Transporte de material sobrante y escombros</v>
          </cell>
          <cell r="C15" t="str">
            <v>m3-km</v>
          </cell>
          <cell r="D15">
            <v>900</v>
          </cell>
        </row>
        <row r="16">
          <cell r="B16" t="str">
            <v xml:space="preserve">Transporte. </v>
          </cell>
          <cell r="C16" t="str">
            <v>glb</v>
          </cell>
          <cell r="D16">
            <v>50000</v>
          </cell>
        </row>
        <row r="17">
          <cell r="B17" t="str">
            <v>Flete agregados de Rio, (arena, triturado)</v>
          </cell>
          <cell r="C17" t="str">
            <v>m3-km</v>
          </cell>
          <cell r="D17">
            <v>1200</v>
          </cell>
        </row>
        <row r="18">
          <cell r="B18" t="str">
            <v>Flete Cemento</v>
          </cell>
          <cell r="C18" t="str">
            <v>kg-km</v>
          </cell>
          <cell r="D18">
            <v>1.2</v>
          </cell>
        </row>
        <row r="19">
          <cell r="B19" t="str">
            <v>Vibrador</v>
          </cell>
          <cell r="C19" t="str">
            <v>hora</v>
          </cell>
          <cell r="D19">
            <v>23000</v>
          </cell>
        </row>
        <row r="20">
          <cell r="B20" t="str">
            <v>Formaleta</v>
          </cell>
          <cell r="C20" t="str">
            <v>u</v>
          </cell>
          <cell r="D20">
            <v>40000</v>
          </cell>
        </row>
        <row r="21">
          <cell r="B21" t="str">
            <v>Formaleta (juntas de bordillos, juntas de cunetas, muros, concretos)</v>
          </cell>
          <cell r="C21" t="str">
            <v>día</v>
          </cell>
          <cell r="D21">
            <v>12000</v>
          </cell>
        </row>
        <row r="22">
          <cell r="B22" t="str">
            <v>Transporte de tubería</v>
          </cell>
          <cell r="C22" t="str">
            <v>ml</v>
          </cell>
          <cell r="D22">
            <v>8500</v>
          </cell>
        </row>
        <row r="23">
          <cell r="B23" t="str">
            <v>Formaleta (tablero madera, cerchas, paral metal y otros)</v>
          </cell>
          <cell r="C23" t="str">
            <v>dia</v>
          </cell>
          <cell r="D23">
            <v>10500</v>
          </cell>
        </row>
        <row r="24">
          <cell r="B24">
            <v>0</v>
          </cell>
          <cell r="C24">
            <v>0</v>
          </cell>
          <cell r="D24">
            <v>0</v>
          </cell>
        </row>
        <row r="26">
          <cell r="B26">
            <v>0</v>
          </cell>
        </row>
      </sheetData>
      <sheetData sheetId="3" refreshError="1"/>
      <sheetData sheetId="4" refreshError="1">
        <row r="6">
          <cell r="B6" t="str">
            <v>OFICIAL</v>
          </cell>
          <cell r="C6">
            <v>60000</v>
          </cell>
          <cell r="D6">
            <v>0.8</v>
          </cell>
          <cell r="E6">
            <v>108000</v>
          </cell>
        </row>
        <row r="7">
          <cell r="B7" t="str">
            <v>AYUDANTE</v>
          </cell>
          <cell r="C7">
            <v>30000</v>
          </cell>
          <cell r="D7">
            <v>0.8</v>
          </cell>
          <cell r="E7">
            <v>54000</v>
          </cell>
        </row>
        <row r="8">
          <cell r="B8" t="str">
            <v xml:space="preserve">AYUDANTE EXCAVACIONES </v>
          </cell>
          <cell r="C8">
            <v>30000</v>
          </cell>
          <cell r="D8">
            <v>0.8</v>
          </cell>
          <cell r="E8">
            <v>54000</v>
          </cell>
        </row>
        <row r="9">
          <cell r="B9" t="str">
            <v>AYUDANTE DERRUMBES</v>
          </cell>
          <cell r="C9">
            <v>30000</v>
          </cell>
          <cell r="D9">
            <v>0.8</v>
          </cell>
          <cell r="E9">
            <v>54000</v>
          </cell>
        </row>
        <row r="10">
          <cell r="B10" t="str">
            <v xml:space="preserve">AYUDANTE CONTROL DE AGUAS </v>
          </cell>
          <cell r="C10">
            <v>30000</v>
          </cell>
          <cell r="D10">
            <v>0.8</v>
          </cell>
          <cell r="E10">
            <v>54000</v>
          </cell>
        </row>
        <row r="11">
          <cell r="B11" t="str">
            <v xml:space="preserve">AYUDANTE DISTRIBUCION MATERIAL A MANO </v>
          </cell>
          <cell r="C11">
            <v>30000</v>
          </cell>
          <cell r="D11">
            <v>0.8</v>
          </cell>
          <cell r="E11">
            <v>54000</v>
          </cell>
        </row>
        <row r="12">
          <cell r="B12" t="str">
            <v xml:space="preserve">AYUDANTE COMPACTACION MATERIAL A MANO </v>
          </cell>
          <cell r="C12">
            <v>30000</v>
          </cell>
          <cell r="D12">
            <v>0.8</v>
          </cell>
          <cell r="E12">
            <v>54000</v>
          </cell>
        </row>
        <row r="13">
          <cell r="B13" t="str">
            <v xml:space="preserve">AYUDANTE TRANSPORTE INTERNO </v>
          </cell>
          <cell r="C13">
            <v>30000</v>
          </cell>
          <cell r="D13">
            <v>0.8</v>
          </cell>
          <cell r="E13">
            <v>54000</v>
          </cell>
        </row>
        <row r="14">
          <cell r="B14" t="str">
            <v xml:space="preserve">AYUDANTE RETIRO DE SOBRANTES </v>
          </cell>
          <cell r="C14">
            <v>30000</v>
          </cell>
          <cell r="D14">
            <v>0.8</v>
          </cell>
          <cell r="E14">
            <v>54000</v>
          </cell>
        </row>
        <row r="15">
          <cell r="B15" t="str">
            <v>AYUDANTE RIEGO</v>
          </cell>
          <cell r="C15">
            <v>30000</v>
          </cell>
          <cell r="D15">
            <v>0.8</v>
          </cell>
          <cell r="E15">
            <v>54000</v>
          </cell>
        </row>
        <row r="16">
          <cell r="B16" t="str">
            <v>COMIS. 1 TOPOGRAFO, 2 CADENEROS</v>
          </cell>
          <cell r="C16">
            <v>190000</v>
          </cell>
          <cell r="D16">
            <v>0.8</v>
          </cell>
          <cell r="E16">
            <v>342000</v>
          </cell>
        </row>
        <row r="17">
          <cell r="B17" t="str">
            <v>CUADRI. 2 AYUDANTES</v>
          </cell>
          <cell r="C17">
            <v>60000</v>
          </cell>
          <cell r="D17">
            <v>0.8</v>
          </cell>
          <cell r="E17">
            <v>108000</v>
          </cell>
        </row>
        <row r="18">
          <cell r="B18" t="str">
            <v>CUADRI. 3 AYUDANTES</v>
          </cell>
          <cell r="C18">
            <v>90000</v>
          </cell>
          <cell r="D18">
            <v>0.8</v>
          </cell>
          <cell r="E18">
            <v>162000</v>
          </cell>
        </row>
        <row r="19">
          <cell r="B19" t="str">
            <v>CUADRI. 4 AYUDANTES</v>
          </cell>
          <cell r="C19">
            <v>120000</v>
          </cell>
          <cell r="D19">
            <v>0.8</v>
          </cell>
          <cell r="E19">
            <v>216000</v>
          </cell>
        </row>
        <row r="20">
          <cell r="B20" t="str">
            <v>CUADRI. 8 AYUDANTES</v>
          </cell>
          <cell r="C20">
            <v>240000</v>
          </cell>
          <cell r="D20">
            <v>0.8</v>
          </cell>
          <cell r="E20">
            <v>432000</v>
          </cell>
        </row>
        <row r="21">
          <cell r="B21" t="str">
            <v>CUADRI. 1 OFICIAL 1 AYUDANTE</v>
          </cell>
          <cell r="C21">
            <v>90000</v>
          </cell>
          <cell r="D21">
            <v>0.8</v>
          </cell>
          <cell r="E21">
            <v>162000</v>
          </cell>
        </row>
        <row r="22">
          <cell r="B22" t="str">
            <v>CUADRI. 1 OFICIAL 2 AYUDANTE</v>
          </cell>
          <cell r="C22">
            <v>120000</v>
          </cell>
          <cell r="D22">
            <v>0.8</v>
          </cell>
          <cell r="E22">
            <v>216000</v>
          </cell>
        </row>
        <row r="23">
          <cell r="B23" t="str">
            <v>CUADRI. 1 OFICIAL 3AYUDANTE</v>
          </cell>
          <cell r="C23">
            <v>150000</v>
          </cell>
          <cell r="D23">
            <v>0.8</v>
          </cell>
          <cell r="E23">
            <v>270000</v>
          </cell>
        </row>
        <row r="24">
          <cell r="B24" t="str">
            <v>CUADRI. 1 OFICIAL 4 AYUDANTE</v>
          </cell>
          <cell r="C24">
            <v>180000</v>
          </cell>
          <cell r="D24">
            <v>0.8</v>
          </cell>
          <cell r="E24">
            <v>324000</v>
          </cell>
        </row>
        <row r="25">
          <cell r="B25" t="str">
            <v>CUADRI. 1 OFICIAL 6 AYUDANTE</v>
          </cell>
          <cell r="C25">
            <v>240000</v>
          </cell>
          <cell r="D25">
            <v>0.8</v>
          </cell>
          <cell r="E25">
            <v>432000</v>
          </cell>
        </row>
        <row r="26">
          <cell r="B26" t="str">
            <v>CUADRI. 1 OFICIAL 8 AYUDANTE</v>
          </cell>
          <cell r="C26">
            <v>300000</v>
          </cell>
          <cell r="D26">
            <v>0.8</v>
          </cell>
          <cell r="E26">
            <v>540000</v>
          </cell>
        </row>
        <row r="27">
          <cell r="B27" t="str">
            <v>CUADRI. 2 OFICIAL 6 AYUDANTE</v>
          </cell>
          <cell r="C27">
            <v>300000</v>
          </cell>
          <cell r="D27">
            <v>0.8</v>
          </cell>
          <cell r="E27">
            <v>540000</v>
          </cell>
        </row>
        <row r="28">
          <cell r="B28" t="str">
            <v>CUADRI. 2 OFICIAL 7 AYUDANTE</v>
          </cell>
          <cell r="C28">
            <v>330000</v>
          </cell>
          <cell r="D28">
            <v>0.8</v>
          </cell>
          <cell r="E28">
            <v>594000</v>
          </cell>
        </row>
        <row r="29">
          <cell r="B29" t="str">
            <v>CUADRI. 3 OFICIAL 9 AYUDANTE</v>
          </cell>
          <cell r="C29">
            <v>450000</v>
          </cell>
          <cell r="D29">
            <v>0.8</v>
          </cell>
          <cell r="E29">
            <v>810000</v>
          </cell>
        </row>
        <row r="30">
          <cell r="B30" t="str">
            <v>COMIS. ELECTRICA SUPERVISOR, TECNICO, 2 AYUDANTES</v>
          </cell>
          <cell r="C30">
            <v>480000</v>
          </cell>
          <cell r="D30">
            <v>0.8</v>
          </cell>
          <cell r="E30">
            <v>864000</v>
          </cell>
        </row>
        <row r="31">
          <cell r="B31" t="str">
            <v>TECNICO ELECTRICO</v>
          </cell>
          <cell r="C31">
            <v>60000</v>
          </cell>
          <cell r="D31">
            <v>0.8</v>
          </cell>
          <cell r="E31">
            <v>108000</v>
          </cell>
        </row>
        <row r="32">
          <cell r="B32" t="str">
            <v>CARPINTERO, 1 AYUDANTE</v>
          </cell>
          <cell r="C32">
            <v>75000</v>
          </cell>
          <cell r="D32">
            <v>0.8</v>
          </cell>
          <cell r="E32">
            <v>135000</v>
          </cell>
        </row>
        <row r="33">
          <cell r="B33" t="str">
            <v>OPERADOR COMPRESOR</v>
          </cell>
          <cell r="C33">
            <v>50000</v>
          </cell>
          <cell r="D33">
            <v>0.8</v>
          </cell>
          <cell r="E33">
            <v>90000</v>
          </cell>
        </row>
        <row r="34">
          <cell r="B34" t="str">
            <v>SUBC. SUMINISTRO E INSTALACION DE JUNTA INDUCIDA</v>
          </cell>
          <cell r="C34">
            <v>11000</v>
          </cell>
          <cell r="D34">
            <v>0</v>
          </cell>
          <cell r="E34">
            <v>11000</v>
          </cell>
        </row>
        <row r="35">
          <cell r="B35" t="str">
            <v>CELADOR</v>
          </cell>
          <cell r="C35">
            <v>56000</v>
          </cell>
          <cell r="D35">
            <v>0.8</v>
          </cell>
          <cell r="E35">
            <v>100800</v>
          </cell>
        </row>
        <row r="36">
          <cell r="B36" t="str">
            <v>SERVICIO DE ENERGIA</v>
          </cell>
          <cell r="C36">
            <v>340000</v>
          </cell>
          <cell r="D36">
            <v>0</v>
          </cell>
          <cell r="E36">
            <v>340000</v>
          </cell>
        </row>
        <row r="37">
          <cell r="B37" t="str">
            <v>SERVICIO DE TELEFONO</v>
          </cell>
          <cell r="C37">
            <v>100000</v>
          </cell>
          <cell r="D37">
            <v>0</v>
          </cell>
          <cell r="E37">
            <v>100000</v>
          </cell>
        </row>
        <row r="38">
          <cell r="B38" t="str">
            <v>CUADRI. CEMENTO EXPANSIVO</v>
          </cell>
          <cell r="C38">
            <v>130000</v>
          </cell>
          <cell r="D38">
            <v>0.8</v>
          </cell>
          <cell r="E38">
            <v>234000</v>
          </cell>
        </row>
        <row r="39">
          <cell r="D39">
            <v>0</v>
          </cell>
        </row>
        <row r="40">
          <cell r="D40">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ENA DE VALOR "/>
      <sheetName val="PRESUPUESTO GENERAL "/>
      <sheetName val="PRESUPUESTO GENERAL  (2)"/>
      <sheetName val="AIU "/>
      <sheetName val="AIU SUMINISTRO "/>
      <sheetName val="ENSAYOS OBRA "/>
      <sheetName val="Factor prestacional "/>
      <sheetName val="APU RETIE"/>
      <sheetName val="1542"/>
      <sheetName val="1543"/>
      <sheetName val="PPTO PAGA"/>
      <sheetName val="APU PAGA"/>
      <sheetName val="INSUMOS PAGA"/>
      <sheetName val="PPTO PMT"/>
      <sheetName val="APU PMT"/>
      <sheetName val="INSUMOS PMT"/>
      <sheetName val="PAPSO "/>
      <sheetName val="INTERVENTORIA"/>
      <sheetName val="FM "/>
      <sheetName val="ENSAYOS INT "/>
      <sheetName val="SUPERVISION"/>
      <sheetName val="PERMISOS "/>
      <sheetName val="E"/>
      <sheetName val="T"/>
      <sheetName val="M"/>
      <sheetName val="1.1"/>
      <sheetName val="1.2"/>
      <sheetName val="1.3"/>
      <sheetName val="2.1"/>
      <sheetName val="3.1"/>
      <sheetName val="3.2"/>
      <sheetName val="3.3"/>
      <sheetName val="3.4"/>
      <sheetName val="4.1"/>
      <sheetName val="4.2"/>
      <sheetName val="4.3"/>
      <sheetName val="5.1"/>
      <sheetName val="6.1"/>
      <sheetName val="6.2"/>
      <sheetName val="6.3"/>
      <sheetName val="7.1"/>
      <sheetName val="8.1"/>
      <sheetName val="9.1"/>
      <sheetName val="10.1"/>
      <sheetName val="11.1"/>
      <sheetName val="12.1"/>
      <sheetName val="13.1"/>
      <sheetName val="14.1"/>
      <sheetName val="14.2"/>
      <sheetName val="14.3"/>
      <sheetName val="14.4"/>
      <sheetName val="15.1"/>
      <sheetName val="15.2"/>
      <sheetName val="15.3"/>
      <sheetName val="15.4"/>
      <sheetName val="15.5"/>
      <sheetName val="15.6"/>
      <sheetName val="15.7"/>
      <sheetName val="15.8"/>
      <sheetName val="15.9"/>
      <sheetName val="15.10"/>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6"/>
      <sheetName val="16.27"/>
      <sheetName val="16.28"/>
      <sheetName val="16.29"/>
      <sheetName val="16.30"/>
      <sheetName val="16.31"/>
      <sheetName val="16.32"/>
      <sheetName val="16.33"/>
      <sheetName val="16.34"/>
      <sheetName val="16.35"/>
      <sheetName val="16.36"/>
      <sheetName val="16.37"/>
      <sheetName val="16.38"/>
      <sheetName val="16.39"/>
      <sheetName val="16.40"/>
      <sheetName val="16.41"/>
      <sheetName val="17.1"/>
      <sheetName val="17.2"/>
      <sheetName val="18.1"/>
      <sheetName val="18.2"/>
      <sheetName val="19.1"/>
      <sheetName val="19.2"/>
      <sheetName val="19.3"/>
      <sheetName val="19.4"/>
      <sheetName val="19.5"/>
      <sheetName val="19.6"/>
      <sheetName val="20.1"/>
      <sheetName val="20.2"/>
      <sheetName val="20.3"/>
      <sheetName val="21.1"/>
      <sheetName val="21.2"/>
      <sheetName val="21.3"/>
      <sheetName val="21.4"/>
      <sheetName val="21.5"/>
      <sheetName val="21.6"/>
      <sheetName val="21.7"/>
      <sheetName val="22.1"/>
      <sheetName val="22.2"/>
      <sheetName val="22.3"/>
      <sheetName val="22.4"/>
      <sheetName val="22.5"/>
      <sheetName val="23.1"/>
      <sheetName val="23.2"/>
      <sheetName val="23.3"/>
      <sheetName val="23.4"/>
      <sheetName val="23.5"/>
      <sheetName val="23.6"/>
      <sheetName val="23.7"/>
      <sheetName val="23.8"/>
      <sheetName val="24.1"/>
      <sheetName val="24.2"/>
      <sheetName val="24.3"/>
      <sheetName val="24.4"/>
      <sheetName val="25.1"/>
      <sheetName val="25.2"/>
      <sheetName val="25.3"/>
      <sheetName val="25.4"/>
      <sheetName val="25.5"/>
      <sheetName val="25.6"/>
      <sheetName val="25.7"/>
      <sheetName val="25.8"/>
      <sheetName val="26.1"/>
      <sheetName val="26.2"/>
      <sheetName val="27.1"/>
      <sheetName val="27.2"/>
      <sheetName val="28.1"/>
      <sheetName val="28.2"/>
      <sheetName val="29.1"/>
      <sheetName val="29.2"/>
      <sheetName val="29.3"/>
      <sheetName val="29.4"/>
      <sheetName val="29.5"/>
      <sheetName val="29.6"/>
      <sheetName val="29.7"/>
      <sheetName val="29.8"/>
      <sheetName val="29.9"/>
      <sheetName val="29.10"/>
      <sheetName val="C1.1"/>
      <sheetName val="C1.2"/>
      <sheetName val="C1.3"/>
      <sheetName val="C2.1"/>
      <sheetName val="C3.1"/>
      <sheetName val="C3.2 "/>
      <sheetName val="C3.3 "/>
      <sheetName val="C3.4 "/>
      <sheetName val="C4.1 "/>
      <sheetName val="C4.2 "/>
      <sheetName val="C4.3"/>
      <sheetName val="C5.1"/>
      <sheetName val="C6.1"/>
      <sheetName val="C6.2"/>
      <sheetName val="C6.3"/>
      <sheetName val="C7.1"/>
      <sheetName val="C8.1"/>
      <sheetName val="C9.1"/>
      <sheetName val="C10.1"/>
      <sheetName val="C11.1"/>
      <sheetName val="C12.1"/>
      <sheetName val="C13.1"/>
      <sheetName val="C14.1"/>
      <sheetName val="C14.2"/>
      <sheetName val="C14.3 "/>
      <sheetName val="C14.4"/>
      <sheetName val="C15.1"/>
      <sheetName val="C15.2"/>
      <sheetName val="C15.3"/>
      <sheetName val="C15.4"/>
      <sheetName val="C15.5"/>
      <sheetName val="C15.6"/>
      <sheetName val="C15.7"/>
      <sheetName val="C15.8"/>
      <sheetName val="C15.9"/>
      <sheetName val="C15.10"/>
      <sheetName val="C16.1"/>
      <sheetName val="C16.2"/>
      <sheetName val="C16.3"/>
      <sheetName val="C16.4"/>
      <sheetName val="C16.5"/>
      <sheetName val="C16.6"/>
      <sheetName val="C16.7"/>
      <sheetName val="C16.8"/>
      <sheetName val="C16.9"/>
      <sheetName val="C16.10"/>
      <sheetName val="C16.11"/>
      <sheetName val="C16.12"/>
      <sheetName val="C16.13"/>
      <sheetName val="C16.14"/>
      <sheetName val="C16.15"/>
      <sheetName val="C16.16"/>
      <sheetName val="C16.17"/>
      <sheetName val="C16.18"/>
      <sheetName val="C16.19"/>
      <sheetName val="C16.20"/>
      <sheetName val="C16.21"/>
      <sheetName val="C16.22"/>
      <sheetName val="C16.23"/>
      <sheetName val="C16.24"/>
      <sheetName val="C16.25"/>
      <sheetName val="C16.26"/>
      <sheetName val="C16.27"/>
      <sheetName val="C16.28"/>
      <sheetName val="C16.29"/>
      <sheetName val="C16.30"/>
      <sheetName val="C16.31"/>
      <sheetName val="C16.32"/>
      <sheetName val="C16.33"/>
      <sheetName val="C16.34"/>
      <sheetName val="C16.35"/>
      <sheetName val="C16.36"/>
      <sheetName val="C16.37"/>
      <sheetName val="C16.38"/>
      <sheetName val="C16.39"/>
      <sheetName val="C16.40"/>
      <sheetName val="C16.41"/>
      <sheetName val="C17.1"/>
      <sheetName val="C17.2"/>
      <sheetName val="C18.1"/>
      <sheetName val="C18.2 "/>
      <sheetName val="C19.1"/>
      <sheetName val="C19.2"/>
      <sheetName val="C19.3"/>
      <sheetName val="C19.4"/>
      <sheetName val="C19.5"/>
      <sheetName val="C19.6"/>
      <sheetName val="C20.1 "/>
      <sheetName val="C20.2"/>
      <sheetName val="C20.3 "/>
      <sheetName val="C21.1"/>
      <sheetName val="C21.2"/>
      <sheetName val="C21.3"/>
      <sheetName val="C21.4"/>
      <sheetName val="C21.5 "/>
      <sheetName val="C21.6"/>
      <sheetName val="C21.7 "/>
      <sheetName val="C22.1"/>
      <sheetName val="C22.2 "/>
      <sheetName val="C22.3 "/>
      <sheetName val="C22.4  "/>
      <sheetName val="C22.5 "/>
      <sheetName val="C23.1  "/>
      <sheetName val="C23.2 "/>
      <sheetName val="C23.3 "/>
      <sheetName val="C23.4 "/>
      <sheetName val="C23.5 "/>
      <sheetName val="C23.6 "/>
      <sheetName val="C23.7 "/>
      <sheetName val="C23.8 "/>
      <sheetName val="C24.1"/>
      <sheetName val="C24.2 "/>
      <sheetName val="C24.3 "/>
      <sheetName val="C24.4"/>
      <sheetName val="C25.1 "/>
      <sheetName val="C25.2 "/>
      <sheetName val="C25.3 "/>
      <sheetName val="C25.4"/>
      <sheetName val="C25.5 "/>
      <sheetName val="C25.6"/>
      <sheetName val="C25.7"/>
      <sheetName val="C25.8 "/>
      <sheetName val="C26.1 "/>
      <sheetName val="C26.2 "/>
      <sheetName val="C27.1"/>
      <sheetName val="C27.2 "/>
      <sheetName val="C28.1 "/>
      <sheetName val="C28.2 "/>
      <sheetName val="C29.1 "/>
      <sheetName val="C29.2 "/>
      <sheetName val="C29.3 "/>
      <sheetName val="C29.4 "/>
      <sheetName val="C29.5 "/>
      <sheetName val="C29.6 "/>
      <sheetName val="C29.7"/>
      <sheetName val="C29.8 "/>
      <sheetName val="C29.9 "/>
      <sheetName val="C29.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H&amp;H"/>
      <sheetName val="PPTO REVISIÓN"/>
      <sheetName val="1.1"/>
      <sheetName val="1.2"/>
      <sheetName val="1.3"/>
      <sheetName val="2.1"/>
      <sheetName val="2.2"/>
      <sheetName val="2.3"/>
      <sheetName val="2.4"/>
      <sheetName val="2.5"/>
      <sheetName val="3.1"/>
      <sheetName val="3.2"/>
      <sheetName val="3.3"/>
      <sheetName val="3.4"/>
      <sheetName val="3.5"/>
      <sheetName val="9,3"/>
      <sheetName val="9.4"/>
      <sheetName val="9.5"/>
      <sheetName val="9.6"/>
      <sheetName val="9.7"/>
      <sheetName val="9.8"/>
      <sheetName val="9.9"/>
      <sheetName val="9.10"/>
      <sheetName val="9.11"/>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6.1"/>
      <sheetName val="6.2"/>
      <sheetName val="6.3"/>
      <sheetName val="6.4"/>
      <sheetName val="6.5"/>
      <sheetName val="7.1"/>
      <sheetName val="7.2"/>
      <sheetName val="7.3"/>
      <sheetName val="7.4"/>
      <sheetName val="7.5"/>
      <sheetName val="7.6"/>
      <sheetName val="7.7"/>
      <sheetName val="7.8"/>
      <sheetName val="8.1"/>
      <sheetName val="8.2"/>
      <sheetName val="8.3"/>
      <sheetName val="8.4"/>
      <sheetName val="8.5"/>
      <sheetName val="8.6"/>
      <sheetName val="8.7"/>
      <sheetName val="PRESUPUESTO OCAD"/>
      <sheetName val="EXCAVACION  MECANICA"/>
      <sheetName val="SUBBASE"/>
      <sheetName val="BASE"/>
      <sheetName val="ADOQUIN"/>
      <sheetName val="ANDEN EN CONCRETO"/>
      <sheetName val="LÁMPARAS CARABOBO"/>
      <sheetName val="CONTENEDOR RAICES"/>
      <sheetName val="ARBOLES"/>
      <sheetName val="JARDINERA"/>
      <sheetName val="BORDILLOS"/>
      <sheetName val="C 3000psi Manual"/>
      <sheetName val="C 4000psi"/>
      <sheetName val="C 1500PSI"/>
      <sheetName val="Mortero 1;3"/>
      <sheetName val="Mortero 1;4"/>
      <sheetName val="Mortero 1;5"/>
      <sheetName val="C 3000psi Mezcladora"/>
      <sheetName val="Mortero 1;3 Mezcladora"/>
    </sheetNames>
    <sheetDataSet>
      <sheetData sheetId="0">
        <row r="4">
          <cell r="B4" t="str">
            <v>Accesorios tuberia hidraulica</v>
          </cell>
        </row>
        <row r="5">
          <cell r="B5" t="str">
            <v>Acero 1/2 ó #4</v>
          </cell>
        </row>
        <row r="6">
          <cell r="B6" t="str">
            <v>Acero 1/4 ó #2</v>
          </cell>
        </row>
        <row r="7">
          <cell r="B7" t="str">
            <v>Acero 3/8 ó #3</v>
          </cell>
        </row>
        <row r="8">
          <cell r="B8" t="str">
            <v>Acero 5/8 ó #5</v>
          </cell>
        </row>
        <row r="9">
          <cell r="B9" t="str">
            <v>Acero 5mm</v>
          </cell>
        </row>
        <row r="10">
          <cell r="B10" t="str">
            <v>Acero Estructural ASTM A-36</v>
          </cell>
        </row>
        <row r="11">
          <cell r="B11" t="str">
            <v>Agua</v>
          </cell>
        </row>
        <row r="12">
          <cell r="B12" t="str">
            <v>Alambre negro</v>
          </cell>
        </row>
        <row r="13">
          <cell r="B13" t="str">
            <v>Anticorrosivo</v>
          </cell>
        </row>
        <row r="14">
          <cell r="B14" t="str">
            <v>Arena</v>
          </cell>
        </row>
        <row r="15">
          <cell r="B15" t="str">
            <v>Binda boquilla</v>
          </cell>
        </row>
        <row r="16">
          <cell r="B16" t="str">
            <v>Base Granular</v>
          </cell>
        </row>
        <row r="17">
          <cell r="B17" t="str">
            <v>Bicomponente para pega de Estoperol</v>
          </cell>
        </row>
        <row r="18">
          <cell r="B18" t="str">
            <v>Cable cobre aislado cal. No.12</v>
          </cell>
        </row>
        <row r="19">
          <cell r="B19" t="str">
            <v>Canaleta para cableado</v>
          </cell>
        </row>
        <row r="20">
          <cell r="B20" t="str">
            <v>Candados de seguridad Yale Serie 850 Tipo Aleman</v>
          </cell>
        </row>
        <row r="21">
          <cell r="B21" t="str">
            <v>Cemento.</v>
          </cell>
        </row>
        <row r="22">
          <cell r="B22" t="str">
            <v>Ceramica Exterior</v>
          </cell>
        </row>
        <row r="23">
          <cell r="B23" t="str">
            <v>Ceramica Interior</v>
          </cell>
        </row>
        <row r="24">
          <cell r="B24" t="str">
            <v>Cerradura DOBLE CILINDRO Y ROSETA INTERIOR YALE 396</v>
          </cell>
        </row>
        <row r="25">
          <cell r="B25" t="str">
            <v>Cinta PVC V-15</v>
          </cell>
        </row>
        <row r="26">
          <cell r="B26" t="str">
            <v>Cinta Amarilla Señalización (Peligro)</v>
          </cell>
        </row>
        <row r="27">
          <cell r="B27" t="str">
            <v>Codo 3" PVC</v>
          </cell>
        </row>
        <row r="28">
          <cell r="B28" t="str">
            <v>Concreto 1500psi</v>
          </cell>
        </row>
        <row r="29">
          <cell r="B29" t="str">
            <v>Concreto 3000psi</v>
          </cell>
        </row>
        <row r="30">
          <cell r="B30" t="str">
            <v>Concreto 4000psi</v>
          </cell>
        </row>
        <row r="31">
          <cell r="B31" t="str">
            <v>Crudo de Río</v>
          </cell>
        </row>
        <row r="32">
          <cell r="B32" t="str">
            <v>Disolvente</v>
          </cell>
        </row>
        <row r="33">
          <cell r="B33" t="str">
            <v>Emulsión Asfaltica</v>
          </cell>
        </row>
        <row r="34">
          <cell r="B34" t="str">
            <v>Estacas para Demarcación Topografica</v>
          </cell>
        </row>
        <row r="35">
          <cell r="B35" t="str">
            <v>Estuco</v>
          </cell>
        </row>
        <row r="36">
          <cell r="B36" t="str">
            <v>Estoperol Plastico</v>
          </cell>
        </row>
        <row r="37">
          <cell r="B37" t="str">
            <v>Fachaleta gres</v>
          </cell>
        </row>
        <row r="38">
          <cell r="B38" t="str">
            <v>Galon de Boxer</v>
          </cell>
        </row>
        <row r="39">
          <cell r="B39" t="str">
            <v>Gato de amortiguación de cierre</v>
          </cell>
        </row>
        <row r="40">
          <cell r="B40" t="str">
            <v>Grama para pega de revegetalización</v>
          </cell>
        </row>
        <row r="41">
          <cell r="B41" t="str">
            <v>Grouting (m3)</v>
          </cell>
        </row>
        <row r="42">
          <cell r="B42" t="str">
            <v>Interruptor Sencillo</v>
          </cell>
        </row>
        <row r="43">
          <cell r="B43" t="str">
            <v>Ladrillo arrobero</v>
          </cell>
        </row>
        <row r="44">
          <cell r="B44" t="str">
            <v>Ladrillo Concreto</v>
          </cell>
        </row>
        <row r="45">
          <cell r="B45" t="str">
            <v>Ladrillo de arcilla a la vista</v>
          </cell>
        </row>
        <row r="46">
          <cell r="B46" t="str">
            <v>Ladrillo H10</v>
          </cell>
        </row>
        <row r="47">
          <cell r="B47" t="str">
            <v>Lamina Alfajor 1/4"</v>
          </cell>
        </row>
        <row r="48">
          <cell r="B48" t="str">
            <v>Lamina de Zinc</v>
          </cell>
        </row>
        <row r="49">
          <cell r="B49" t="str">
            <v>Lamina Dry Wall</v>
          </cell>
        </row>
        <row r="50">
          <cell r="B50" t="str">
            <v>Lamina Eternit para cieloraso (tamaño medio)</v>
          </cell>
        </row>
        <row r="51">
          <cell r="B51" t="str">
            <v>Lamina Galvanizada Cal 20</v>
          </cell>
        </row>
        <row r="52">
          <cell r="B52" t="str">
            <v>Lamina Steel Deck 6 x0.9</v>
          </cell>
        </row>
        <row r="53">
          <cell r="B53" t="str">
            <v>Lavamanos Infantil</v>
          </cell>
        </row>
        <row r="54">
          <cell r="B54" t="str">
            <v xml:space="preserve">Accesorios - Lavamanos </v>
          </cell>
        </row>
        <row r="55">
          <cell r="B55" t="str">
            <v>Machimbre</v>
          </cell>
        </row>
        <row r="56">
          <cell r="B56" t="str">
            <v>Minerales de color para pigmentación de estructuras de concreto</v>
          </cell>
        </row>
        <row r="57">
          <cell r="B57" t="str">
            <v>Malla Electrosoldada</v>
          </cell>
        </row>
        <row r="58">
          <cell r="B58" t="str">
            <v>MDC-2</v>
          </cell>
        </row>
        <row r="59">
          <cell r="B59" t="str">
            <v>Material Organico</v>
          </cell>
        </row>
        <row r="60">
          <cell r="B60" t="str">
            <v>Mortero 1:3</v>
          </cell>
        </row>
        <row r="61">
          <cell r="B61" t="str">
            <v>Mortero 1:4</v>
          </cell>
        </row>
        <row r="62">
          <cell r="B62" t="str">
            <v>Mortero 1:5</v>
          </cell>
        </row>
        <row r="63">
          <cell r="B63" t="str">
            <v>Orinal infantil</v>
          </cell>
        </row>
        <row r="64">
          <cell r="B64" t="str">
            <v>Pega Perfecto</v>
          </cell>
        </row>
        <row r="65">
          <cell r="B65" t="str">
            <v>Pegante PVC</v>
          </cell>
        </row>
        <row r="66">
          <cell r="B66" t="str">
            <v>Perfileria Cieloraso</v>
          </cell>
        </row>
        <row r="67">
          <cell r="B67" t="str">
            <v>PERNOS DE ANCLAJE f=7/8"</v>
          </cell>
        </row>
        <row r="68">
          <cell r="B68" t="str">
            <v>Piedra para Granito exteriores</v>
          </cell>
        </row>
        <row r="69">
          <cell r="B69" t="str">
            <v xml:space="preserve">Piedra rajon </v>
          </cell>
        </row>
        <row r="70">
          <cell r="B70" t="str">
            <v>Pintura Coraza</v>
          </cell>
        </row>
        <row r="71">
          <cell r="B71" t="str">
            <v>Pintura de aceite</v>
          </cell>
        </row>
        <row r="72">
          <cell r="B72" t="str">
            <v>Pintura de Trafico reflectiva</v>
          </cell>
        </row>
        <row r="73">
          <cell r="B73" t="str">
            <v>Pintura Viniltex Tipo 1</v>
          </cell>
        </row>
        <row r="74">
          <cell r="B74" t="str">
            <v>Piso ceramica</v>
          </cell>
        </row>
        <row r="75">
          <cell r="B75" t="str">
            <v>Piso plastico con formas de monedas marcadas</v>
          </cell>
        </row>
        <row r="76">
          <cell r="B76" t="str">
            <v>Porton dos hojas</v>
          </cell>
        </row>
        <row r="77">
          <cell r="B77" t="str">
            <v>Postes y accesorios para luminaria</v>
          </cell>
        </row>
        <row r="78">
          <cell r="B78" t="str">
            <v>Recebo Yondo</v>
          </cell>
        </row>
        <row r="79">
          <cell r="B79" t="str">
            <v xml:space="preserve">Reflectores Metalhalide 1000 W con balasto incluido </v>
          </cell>
        </row>
        <row r="80">
          <cell r="B80" t="str">
            <v>Reflector para iluminacion exterior 20W</v>
          </cell>
        </row>
        <row r="81">
          <cell r="B81" t="str">
            <v>Rejilla para seguridad de reflectores</v>
          </cell>
        </row>
        <row r="82">
          <cell r="B82" t="str">
            <v>Sanitario Infantil</v>
          </cell>
        </row>
        <row r="83">
          <cell r="B83" t="str">
            <v>Sika 1 (liquido)</v>
          </cell>
        </row>
        <row r="84">
          <cell r="B84" t="str">
            <v xml:space="preserve">Sika Color f </v>
          </cell>
        </row>
        <row r="85">
          <cell r="B85" t="str">
            <v>Sika Cuarzo</v>
          </cell>
        </row>
        <row r="86">
          <cell r="B86" t="str">
            <v>Sika fill</v>
          </cell>
        </row>
        <row r="87">
          <cell r="B87" t="str">
            <v>Sika Mortero 101</v>
          </cell>
        </row>
        <row r="88">
          <cell r="B88" t="str">
            <v>Soporteria en lamina para cieloraso</v>
          </cell>
        </row>
        <row r="89">
          <cell r="B89" t="str">
            <v>Subbase Granular</v>
          </cell>
        </row>
        <row r="90">
          <cell r="B90" t="str">
            <v>Tableta de Gress</v>
          </cell>
        </row>
        <row r="91">
          <cell r="B91" t="str">
            <v>Teja Duracustic</v>
          </cell>
        </row>
        <row r="92">
          <cell r="B92" t="str">
            <v>Teja Eternit Ondulada No.10</v>
          </cell>
        </row>
        <row r="93">
          <cell r="B93" t="str">
            <v>Teja Eternit ondulada No.6</v>
          </cell>
        </row>
        <row r="94">
          <cell r="B94" t="str">
            <v>Teja Eternit Ondulada No.8</v>
          </cell>
        </row>
        <row r="95">
          <cell r="B95" t="str">
            <v>Teja Eternit Plana 10mm</v>
          </cell>
        </row>
        <row r="96">
          <cell r="B96" t="str">
            <v>Teja Eternit Plana 6mm</v>
          </cell>
        </row>
        <row r="97">
          <cell r="B97" t="str">
            <v>Teja Eternit Plana 8mm</v>
          </cell>
        </row>
        <row r="98">
          <cell r="B98" t="str">
            <v>Teja Termoacustica</v>
          </cell>
        </row>
        <row r="99">
          <cell r="B99" t="str">
            <v>Toma doble 110v</v>
          </cell>
        </row>
        <row r="100">
          <cell r="B100" t="str">
            <v>Triturado 3/4"</v>
          </cell>
        </row>
        <row r="101">
          <cell r="B101" t="str">
            <v>Tuberia 1/2" PVC</v>
          </cell>
        </row>
        <row r="102">
          <cell r="B102" t="str">
            <v>Tuberia Acero al Carbon 6"</v>
          </cell>
        </row>
        <row r="103">
          <cell r="B103" t="str">
            <v>Tuberia PVC Conduit 2" x 3m</v>
          </cell>
        </row>
        <row r="104">
          <cell r="B104" t="str">
            <v>Tuberia PVC Conduit 3" x 3m</v>
          </cell>
        </row>
        <row r="105">
          <cell r="B105" t="str">
            <v>Tuberia Galvanizada</v>
          </cell>
        </row>
        <row r="106">
          <cell r="B106" t="str">
            <v>Tuberia PVC Sanitaria 2" SP</v>
          </cell>
        </row>
        <row r="107">
          <cell r="B107" t="str">
            <v>Tuberia PVC Sanitaria 3" SP</v>
          </cell>
        </row>
        <row r="108">
          <cell r="B108" t="str">
            <v>Tuberia PVC Sanitaria 4" SP</v>
          </cell>
        </row>
        <row r="109">
          <cell r="B109" t="str">
            <v>Tuberia PVC Sanitaria 4" TL</v>
          </cell>
        </row>
        <row r="110">
          <cell r="B110" t="str">
            <v>Tuberia PVC Sanitaria 4" TP</v>
          </cell>
        </row>
        <row r="111">
          <cell r="B111" t="str">
            <v>Tuberia PVC Sanitaria 6" SP</v>
          </cell>
        </row>
        <row r="112">
          <cell r="B112" t="str">
            <v>Tuberia PVC Sanitaria 6" TL</v>
          </cell>
        </row>
        <row r="113">
          <cell r="B113" t="str">
            <v>Tuberia PVC Sanitaria 6" TP</v>
          </cell>
        </row>
        <row r="114">
          <cell r="B114" t="str">
            <v>Tuberia PVC 12"</v>
          </cell>
        </row>
        <row r="115">
          <cell r="B115" t="str">
            <v>Tuberia PVC 200mm</v>
          </cell>
        </row>
        <row r="116">
          <cell r="B116" t="str">
            <v>Tuberia PVC 160mm</v>
          </cell>
        </row>
        <row r="117">
          <cell r="B117" t="str">
            <v>Accesorios Silla Yee de 8" x 6"</v>
          </cell>
        </row>
        <row r="118">
          <cell r="B118" t="str">
            <v>Yee 3" PVC</v>
          </cell>
        </row>
        <row r="119">
          <cell r="B119" t="str">
            <v>Lavaplatos Aluminio</v>
          </cell>
        </row>
        <row r="120">
          <cell r="B120" t="str">
            <v>Mezclador para lavaplatos</v>
          </cell>
        </row>
        <row r="121">
          <cell r="B121" t="str">
            <v>Conductor de cobre Aislado</v>
          </cell>
        </row>
        <row r="122">
          <cell r="B122" t="str">
            <v>Pigmento e imprimante de color para pigmentación de estructuras de concreto.</v>
          </cell>
        </row>
        <row r="123">
          <cell r="B123" t="str">
            <v>Tuberia Estructutal 2" e= 3mm</v>
          </cell>
        </row>
        <row r="124">
          <cell r="B124" t="str">
            <v>Soldadura 7018-6018</v>
          </cell>
        </row>
        <row r="125">
          <cell r="B125" t="str">
            <v>Valvula de flotación</v>
          </cell>
        </row>
        <row r="126">
          <cell r="B126" t="str">
            <v>Granada Cheque</v>
          </cell>
        </row>
        <row r="127">
          <cell r="B127" t="str">
            <v>Valvula de control</v>
          </cell>
        </row>
        <row r="128">
          <cell r="B128" t="str">
            <v>Boquilla Jet Dirigible</v>
          </cell>
        </row>
        <row r="129">
          <cell r="B129" t="str">
            <v>Trampa de solidos</v>
          </cell>
        </row>
        <row r="130">
          <cell r="B130" t="str">
            <v>Luz led para chorro de agua</v>
          </cell>
        </row>
        <row r="131">
          <cell r="B131" t="str">
            <v xml:space="preserve">Cable electrico para sistema de control </v>
          </cell>
        </row>
        <row r="132">
          <cell r="B132" t="str">
            <v>Hidrosolta</v>
          </cell>
        </row>
        <row r="133">
          <cell r="B133" t="str">
            <v>Dispositivo Tierra Hidrosolta 60Kg Vertical Incluye Varilla Cooper Well</v>
          </cell>
        </row>
        <row r="134">
          <cell r="B134" t="str">
            <v>Conectores de cobre</v>
          </cell>
        </row>
        <row r="135">
          <cell r="B135">
            <v>0</v>
          </cell>
        </row>
        <row r="136">
          <cell r="B13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STO"/>
      <sheetName val="1"/>
      <sheetName val="2"/>
      <sheetName val="3"/>
      <sheetName val="4"/>
      <sheetName val="5"/>
      <sheetName val="6"/>
      <sheetName val="7"/>
      <sheetName val="8"/>
      <sheetName val="8(1)"/>
      <sheetName val="9"/>
      <sheetName val="AUX"/>
    </sheetNames>
    <sheetDataSet>
      <sheetData sheetId="0">
        <row r="5">
          <cell r="F5">
            <v>4536</v>
          </cell>
        </row>
      </sheetData>
      <sheetData sheetId="1">
        <row r="8">
          <cell r="B8" t="str">
            <v>ADECUACIÓN DE LA CANCHA DE FUTBOL EN EL CORREGIMIENTO SAN MIGUEL DEL TIGRE DEL MUNICIPIO YONDÓ, ANTIOQUIA, OCCIDENTE</v>
          </cell>
        </row>
      </sheetData>
      <sheetData sheetId="2">
        <row r="42">
          <cell r="F42">
            <v>84000</v>
          </cell>
        </row>
      </sheetData>
      <sheetData sheetId="3">
        <row r="43">
          <cell r="H43">
            <v>36247</v>
          </cell>
        </row>
      </sheetData>
      <sheetData sheetId="4">
        <row r="46">
          <cell r="H46">
            <v>76602</v>
          </cell>
        </row>
      </sheetData>
      <sheetData sheetId="5">
        <row r="45">
          <cell r="H45">
            <v>307694</v>
          </cell>
        </row>
      </sheetData>
      <sheetData sheetId="6">
        <row r="45">
          <cell r="H45">
            <v>109449</v>
          </cell>
        </row>
      </sheetData>
      <sheetData sheetId="7">
        <row r="47">
          <cell r="H47">
            <v>2322876</v>
          </cell>
        </row>
      </sheetData>
      <sheetData sheetId="8">
        <row r="46">
          <cell r="H46">
            <v>36963</v>
          </cell>
        </row>
      </sheetData>
      <sheetData sheetId="9">
        <row r="49">
          <cell r="H49">
            <v>484275</v>
          </cell>
        </row>
      </sheetData>
      <sheetData sheetId="10">
        <row r="47">
          <cell r="H47">
            <v>164228</v>
          </cell>
        </row>
      </sheetData>
      <sheetData sheetId="11">
        <row r="46">
          <cell r="H46">
            <v>21025</v>
          </cell>
        </row>
      </sheetData>
      <sheetData sheetId="12"/>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4"/>
  <sheetViews>
    <sheetView tabSelected="1" view="pageBreakPreview" topLeftCell="A34" zoomScaleNormal="100" zoomScaleSheetLayoutView="100" workbookViewId="0">
      <selection activeCell="G48" sqref="G48"/>
    </sheetView>
  </sheetViews>
  <sheetFormatPr baseColWidth="10" defaultColWidth="11.42578125" defaultRowHeight="12.75" x14ac:dyDescent="0.2"/>
  <cols>
    <col min="1" max="1" width="1.5703125" style="1" bestFit="1" customWidth="1"/>
    <col min="2" max="2" width="46.7109375" style="1" customWidth="1"/>
    <col min="3" max="3" width="5.85546875" style="1" bestFit="1" customWidth="1"/>
    <col min="4" max="4" width="15.140625" style="1" customWidth="1"/>
    <col min="5" max="5" width="20.5703125" style="1" bestFit="1" customWidth="1"/>
    <col min="6" max="6" width="7.140625" style="1" bestFit="1" customWidth="1"/>
    <col min="7" max="7" width="21.7109375" style="1" customWidth="1"/>
    <col min="8" max="8" width="19.85546875" style="1" hidden="1" customWidth="1"/>
    <col min="9" max="9" width="19" style="2" customWidth="1"/>
    <col min="10" max="10" width="19.5703125" style="1" customWidth="1"/>
    <col min="11" max="11" width="15.42578125" style="1" customWidth="1"/>
    <col min="12" max="12" width="14.85546875" style="1" bestFit="1" customWidth="1"/>
    <col min="13" max="16384" width="11.42578125" style="1"/>
  </cols>
  <sheetData>
    <row r="1" spans="1:10" ht="23.25" x14ac:dyDescent="0.35">
      <c r="A1" s="237"/>
      <c r="B1" s="237"/>
      <c r="C1" s="237"/>
      <c r="D1" s="237"/>
      <c r="E1" s="237"/>
      <c r="F1" s="237"/>
      <c r="G1" s="237"/>
    </row>
    <row r="2" spans="1:10" ht="18" x14ac:dyDescent="0.25">
      <c r="A2" s="238" t="s">
        <v>125</v>
      </c>
      <c r="B2" s="238"/>
      <c r="C2" s="238"/>
      <c r="D2" s="238"/>
      <c r="E2" s="238"/>
      <c r="F2" s="238"/>
      <c r="G2" s="238"/>
      <c r="H2" s="11"/>
    </row>
    <row r="3" spans="1:10" ht="23.25" x14ac:dyDescent="0.35">
      <c r="A3" s="70"/>
      <c r="B3" s="70"/>
      <c r="C3" s="70"/>
      <c r="D3" s="70"/>
      <c r="E3" s="70"/>
      <c r="F3" s="70"/>
      <c r="G3" s="140">
        <v>45044</v>
      </c>
    </row>
    <row r="4" spans="1:10" ht="31.5" customHeight="1" thickBot="1" x14ac:dyDescent="0.25">
      <c r="A4" s="239" t="s">
        <v>54</v>
      </c>
      <c r="B4" s="240"/>
      <c r="C4" s="240"/>
      <c r="D4" s="240"/>
      <c r="E4" s="240"/>
      <c r="F4" s="240"/>
      <c r="G4" s="240"/>
    </row>
    <row r="5" spans="1:10" ht="20.25" customHeight="1" thickTop="1" thickBot="1" x14ac:dyDescent="0.25">
      <c r="A5" s="195" t="s">
        <v>2</v>
      </c>
      <c r="B5" s="196"/>
      <c r="C5" s="196"/>
      <c r="D5" s="196"/>
      <c r="E5" s="196"/>
      <c r="F5" s="196"/>
      <c r="G5" s="197"/>
    </row>
    <row r="6" spans="1:10" ht="26.25" thickTop="1" x14ac:dyDescent="0.2">
      <c r="A6" s="241" t="s">
        <v>53</v>
      </c>
      <c r="B6" s="242"/>
      <c r="C6" s="242"/>
      <c r="D6" s="38" t="s">
        <v>52</v>
      </c>
      <c r="E6" s="38" t="s">
        <v>39</v>
      </c>
      <c r="F6" s="37" t="s">
        <v>20</v>
      </c>
      <c r="G6" s="69" t="s">
        <v>19</v>
      </c>
    </row>
    <row r="7" spans="1:10" ht="13.5" customHeight="1" x14ac:dyDescent="0.2">
      <c r="A7" s="50" t="s">
        <v>16</v>
      </c>
      <c r="B7" s="68" t="s">
        <v>51</v>
      </c>
      <c r="C7" s="65"/>
      <c r="D7" s="162">
        <v>6469848</v>
      </c>
      <c r="E7" s="64">
        <v>0.5</v>
      </c>
      <c r="F7" s="59">
        <v>12</v>
      </c>
      <c r="G7" s="148">
        <f>D7*E7*F7</f>
        <v>38819088</v>
      </c>
      <c r="H7" s="2">
        <f>G7/F7</f>
        <v>3234924</v>
      </c>
      <c r="I7" s="2">
        <f>+D7*E7*F7</f>
        <v>38819088</v>
      </c>
      <c r="J7" s="67"/>
    </row>
    <row r="8" spans="1:10" ht="13.5" customHeight="1" x14ac:dyDescent="0.2">
      <c r="A8" s="50" t="s">
        <v>16</v>
      </c>
      <c r="B8" s="29" t="s">
        <v>50</v>
      </c>
      <c r="C8" s="65" t="s">
        <v>49</v>
      </c>
      <c r="D8" s="163">
        <v>4157508</v>
      </c>
      <c r="E8" s="64">
        <v>1</v>
      </c>
      <c r="F8" s="59">
        <f>+F7</f>
        <v>12</v>
      </c>
      <c r="G8" s="148">
        <f t="shared" ref="G8:G14" si="0">ROUND(D8*E8*F8,0)</f>
        <v>49890096</v>
      </c>
      <c r="H8" s="2">
        <f>G8/F8</f>
        <v>4157508</v>
      </c>
      <c r="I8" s="2">
        <f t="shared" ref="I8:I14" si="1">+D8*E8*F8</f>
        <v>49890096</v>
      </c>
    </row>
    <row r="9" spans="1:10" ht="13.5" customHeight="1" x14ac:dyDescent="0.2">
      <c r="A9" s="50" t="s">
        <v>16</v>
      </c>
      <c r="B9" s="29" t="s">
        <v>48</v>
      </c>
      <c r="C9" s="65" t="s">
        <v>44</v>
      </c>
      <c r="D9" s="164">
        <v>3219188</v>
      </c>
      <c r="E9" s="64">
        <v>1</v>
      </c>
      <c r="F9" s="59">
        <f>+F7-1</f>
        <v>11</v>
      </c>
      <c r="G9" s="148">
        <f t="shared" si="0"/>
        <v>35411068</v>
      </c>
      <c r="H9" s="2"/>
      <c r="I9" s="2">
        <f t="shared" si="1"/>
        <v>35411068</v>
      </c>
      <c r="J9" s="2"/>
    </row>
    <row r="10" spans="1:10" ht="13.5" customHeight="1" x14ac:dyDescent="0.2">
      <c r="A10" s="66" t="s">
        <v>16</v>
      </c>
      <c r="B10" s="29" t="s">
        <v>47</v>
      </c>
      <c r="C10" s="65" t="s">
        <v>44</v>
      </c>
      <c r="D10" s="164">
        <v>3396911</v>
      </c>
      <c r="E10" s="64">
        <v>0.5</v>
      </c>
      <c r="F10" s="59">
        <f>+F9</f>
        <v>11</v>
      </c>
      <c r="G10" s="148">
        <f>(D10*E10*F10)</f>
        <v>18683010.5</v>
      </c>
      <c r="H10" s="2"/>
      <c r="I10" s="2">
        <f t="shared" si="1"/>
        <v>18683010.5</v>
      </c>
    </row>
    <row r="11" spans="1:10" ht="13.5" customHeight="1" x14ac:dyDescent="0.2">
      <c r="A11" s="66" t="s">
        <v>16</v>
      </c>
      <c r="B11" s="29" t="s">
        <v>46</v>
      </c>
      <c r="C11" s="65" t="s">
        <v>44</v>
      </c>
      <c r="D11" s="164">
        <v>3396911</v>
      </c>
      <c r="E11" s="64">
        <v>1</v>
      </c>
      <c r="F11" s="59">
        <f>+F10</f>
        <v>11</v>
      </c>
      <c r="G11" s="148">
        <f t="shared" si="0"/>
        <v>37366021</v>
      </c>
      <c r="H11" s="2"/>
      <c r="I11" s="2">
        <f t="shared" si="1"/>
        <v>37366021</v>
      </c>
    </row>
    <row r="12" spans="1:10" ht="13.5" customHeight="1" x14ac:dyDescent="0.2">
      <c r="A12" s="50" t="s">
        <v>16</v>
      </c>
      <c r="B12" s="29" t="s">
        <v>45</v>
      </c>
      <c r="C12" s="65" t="s">
        <v>44</v>
      </c>
      <c r="D12" s="164">
        <v>3219188</v>
      </c>
      <c r="E12" s="64">
        <v>1</v>
      </c>
      <c r="F12" s="59">
        <f>+F11</f>
        <v>11</v>
      </c>
      <c r="G12" s="148">
        <f t="shared" si="0"/>
        <v>35411068</v>
      </c>
      <c r="H12" s="2"/>
      <c r="I12" s="2">
        <f t="shared" si="1"/>
        <v>35411068</v>
      </c>
    </row>
    <row r="13" spans="1:10" ht="13.5" customHeight="1" x14ac:dyDescent="0.2">
      <c r="A13" s="50" t="s">
        <v>16</v>
      </c>
      <c r="B13" s="29" t="s">
        <v>43</v>
      </c>
      <c r="C13" s="65"/>
      <c r="D13" s="163">
        <v>1160000</v>
      </c>
      <c r="E13" s="64">
        <v>2</v>
      </c>
      <c r="F13" s="59">
        <f>+F12</f>
        <v>11</v>
      </c>
      <c r="G13" s="148">
        <f t="shared" si="0"/>
        <v>25520000</v>
      </c>
      <c r="H13" s="2"/>
      <c r="I13" s="2">
        <f t="shared" si="1"/>
        <v>25520000</v>
      </c>
    </row>
    <row r="14" spans="1:10" ht="13.5" customHeight="1" x14ac:dyDescent="0.2">
      <c r="A14" s="63" t="s">
        <v>16</v>
      </c>
      <c r="B14" s="62" t="s">
        <v>42</v>
      </c>
      <c r="C14" s="61"/>
      <c r="D14" s="163">
        <v>1160000</v>
      </c>
      <c r="E14" s="60">
        <v>1</v>
      </c>
      <c r="F14" s="59">
        <f>+F13</f>
        <v>11</v>
      </c>
      <c r="G14" s="148">
        <f t="shared" si="0"/>
        <v>12760000</v>
      </c>
      <c r="H14" s="2">
        <f>G14/F14</f>
        <v>1160000</v>
      </c>
      <c r="I14" s="2">
        <f t="shared" si="1"/>
        <v>12760000</v>
      </c>
    </row>
    <row r="15" spans="1:10" ht="15" customHeight="1" x14ac:dyDescent="0.2">
      <c r="A15" s="218" t="s">
        <v>14</v>
      </c>
      <c r="B15" s="219"/>
      <c r="C15" s="219"/>
      <c r="D15" s="220"/>
      <c r="E15" s="207" t="s">
        <v>13</v>
      </c>
      <c r="F15" s="208"/>
      <c r="G15" s="149">
        <f>SUM(G7:G14)</f>
        <v>253860351.5</v>
      </c>
      <c r="H15" s="2"/>
    </row>
    <row r="16" spans="1:10" ht="15" customHeight="1" x14ac:dyDescent="0.2">
      <c r="A16" s="231" t="s">
        <v>118</v>
      </c>
      <c r="B16" s="232"/>
      <c r="C16" s="232"/>
      <c r="D16" s="233"/>
      <c r="E16" s="212" t="s">
        <v>11</v>
      </c>
      <c r="F16" s="213"/>
      <c r="G16" s="150">
        <v>1.9</v>
      </c>
    </row>
    <row r="17" spans="1:10" ht="15" customHeight="1" x14ac:dyDescent="0.2">
      <c r="A17" s="231" t="s">
        <v>119</v>
      </c>
      <c r="B17" s="232"/>
      <c r="C17" s="232"/>
      <c r="D17" s="233"/>
      <c r="E17" s="212" t="s">
        <v>120</v>
      </c>
      <c r="F17" s="213"/>
      <c r="G17" s="150">
        <v>2.2000000000000002</v>
      </c>
    </row>
    <row r="18" spans="1:10" ht="15" customHeight="1" x14ac:dyDescent="0.2">
      <c r="A18" s="204" t="s">
        <v>10</v>
      </c>
      <c r="B18" s="205"/>
      <c r="C18" s="205"/>
      <c r="D18" s="206"/>
      <c r="E18" s="212" t="s">
        <v>9</v>
      </c>
      <c r="F18" s="213"/>
      <c r="G18" s="142">
        <f>(SUM(G7:G12)*G16)+(SUM(G13:G14)*G17)</f>
        <v>493818667.84999996</v>
      </c>
      <c r="H18" s="30"/>
      <c r="I18" s="165">
        <f>+G18-G15</f>
        <v>239958316.34999996</v>
      </c>
    </row>
    <row r="19" spans="1:10" ht="15" customHeight="1" x14ac:dyDescent="0.2">
      <c r="A19" s="226" t="s">
        <v>29</v>
      </c>
      <c r="B19" s="227"/>
      <c r="C19" s="227"/>
      <c r="D19" s="228"/>
      <c r="E19" s="224" t="s">
        <v>28</v>
      </c>
      <c r="F19" s="225"/>
      <c r="G19" s="142">
        <f>G18*0.19</f>
        <v>93825546.891499996</v>
      </c>
      <c r="I19" s="165">
        <f>+ROUND(G19,2)</f>
        <v>93825546.890000001</v>
      </c>
    </row>
    <row r="20" spans="1:10" ht="15" customHeight="1" thickBot="1" x14ac:dyDescent="0.25">
      <c r="A20" s="243" t="s">
        <v>36</v>
      </c>
      <c r="B20" s="244"/>
      <c r="C20" s="244"/>
      <c r="D20" s="245"/>
      <c r="E20" s="193" t="s">
        <v>26</v>
      </c>
      <c r="F20" s="194"/>
      <c r="G20" s="143">
        <f>G18+G19</f>
        <v>587644214.7414999</v>
      </c>
      <c r="H20" s="58"/>
    </row>
    <row r="21" spans="1:10" ht="14.25" thickTop="1" thickBot="1" x14ac:dyDescent="0.25">
      <c r="A21" s="57"/>
      <c r="B21" s="56"/>
      <c r="C21" s="56"/>
      <c r="D21" s="56"/>
      <c r="E21" s="55"/>
      <c r="F21" s="55"/>
      <c r="G21" s="54"/>
      <c r="H21" s="53"/>
      <c r="I21" s="52"/>
    </row>
    <row r="22" spans="1:10" ht="20.25" customHeight="1" thickTop="1" thickBot="1" x14ac:dyDescent="0.25">
      <c r="A22" s="195" t="s">
        <v>41</v>
      </c>
      <c r="B22" s="196"/>
      <c r="C22" s="196"/>
      <c r="D22" s="196"/>
      <c r="E22" s="196"/>
      <c r="F22" s="196"/>
      <c r="G22" s="197"/>
    </row>
    <row r="23" spans="1:10" ht="13.5" thickTop="1" x14ac:dyDescent="0.2">
      <c r="A23" s="246" t="s">
        <v>5</v>
      </c>
      <c r="B23" s="247"/>
      <c r="C23" s="248"/>
      <c r="D23" s="38" t="s">
        <v>40</v>
      </c>
      <c r="E23" s="38" t="s">
        <v>39</v>
      </c>
      <c r="F23" s="37" t="s">
        <v>20</v>
      </c>
      <c r="G23" s="36" t="s">
        <v>19</v>
      </c>
      <c r="H23" s="35"/>
      <c r="I23" s="51"/>
    </row>
    <row r="24" spans="1:10" ht="13.5" customHeight="1" x14ac:dyDescent="0.2">
      <c r="A24" s="50" t="s">
        <v>16</v>
      </c>
      <c r="B24" s="234" t="s">
        <v>38</v>
      </c>
      <c r="C24" s="235"/>
      <c r="D24" s="160">
        <v>1265654</v>
      </c>
      <c r="E24" s="33">
        <f>SUM(E8)</f>
        <v>1</v>
      </c>
      <c r="F24" s="41">
        <f>+F7</f>
        <v>12</v>
      </c>
      <c r="G24" s="144">
        <f>(D24*E24*F24)</f>
        <v>15187848</v>
      </c>
      <c r="H24" s="2">
        <f>G24/F24</f>
        <v>1265654</v>
      </c>
      <c r="I24" s="2">
        <f>+D24*E24*F24</f>
        <v>15187848</v>
      </c>
    </row>
    <row r="25" spans="1:10" ht="13.5" customHeight="1" x14ac:dyDescent="0.2">
      <c r="A25" s="49" t="s">
        <v>16</v>
      </c>
      <c r="B25" s="229" t="s">
        <v>37</v>
      </c>
      <c r="C25" s="230"/>
      <c r="D25" s="161">
        <v>949240</v>
      </c>
      <c r="E25" s="42">
        <f>SUM(E9:E12)</f>
        <v>3.5</v>
      </c>
      <c r="F25" s="48">
        <f>+AVERAGE(F9:F13)</f>
        <v>11</v>
      </c>
      <c r="G25" s="145">
        <f>(D25*E25*F25)</f>
        <v>36545740</v>
      </c>
      <c r="I25" s="2">
        <f>+D25*E25*F25</f>
        <v>36545740</v>
      </c>
      <c r="J25" s="1">
        <f>+F25*E25</f>
        <v>38.5</v>
      </c>
    </row>
    <row r="26" spans="1:10" ht="15" customHeight="1" x14ac:dyDescent="0.2">
      <c r="A26" s="218" t="s">
        <v>3</v>
      </c>
      <c r="B26" s="219"/>
      <c r="C26" s="219"/>
      <c r="D26" s="220"/>
      <c r="E26" s="207" t="s">
        <v>13</v>
      </c>
      <c r="F26" s="208"/>
      <c r="G26" s="146">
        <f>SUM(G24:G25)</f>
        <v>51733588</v>
      </c>
      <c r="H26" s="39"/>
    </row>
    <row r="27" spans="1:10" ht="15" customHeight="1" x14ac:dyDescent="0.2">
      <c r="A27" s="204" t="s">
        <v>12</v>
      </c>
      <c r="B27" s="205"/>
      <c r="C27" s="205"/>
      <c r="D27" s="206"/>
      <c r="E27" s="212" t="s">
        <v>11</v>
      </c>
      <c r="F27" s="213"/>
      <c r="G27" s="147">
        <v>1</v>
      </c>
      <c r="H27" s="39"/>
    </row>
    <row r="28" spans="1:10" ht="15" customHeight="1" x14ac:dyDescent="0.2">
      <c r="A28" s="204" t="s">
        <v>10</v>
      </c>
      <c r="B28" s="205"/>
      <c r="C28" s="205"/>
      <c r="D28" s="206"/>
      <c r="E28" s="212" t="s">
        <v>9</v>
      </c>
      <c r="F28" s="213"/>
      <c r="G28" s="142">
        <f>(G26*G27)</f>
        <v>51733588</v>
      </c>
      <c r="H28" s="39"/>
    </row>
    <row r="29" spans="1:10" ht="15" customHeight="1" x14ac:dyDescent="0.2">
      <c r="A29" s="226" t="s">
        <v>29</v>
      </c>
      <c r="B29" s="227"/>
      <c r="C29" s="227"/>
      <c r="D29" s="228"/>
      <c r="E29" s="224" t="s">
        <v>28</v>
      </c>
      <c r="F29" s="225"/>
      <c r="G29" s="142">
        <f>(G28*0.19)</f>
        <v>9829381.7200000007</v>
      </c>
      <c r="H29" s="39"/>
      <c r="I29" s="166">
        <f>+G29</f>
        <v>9829381.7200000007</v>
      </c>
    </row>
    <row r="30" spans="1:10" ht="15" customHeight="1" thickBot="1" x14ac:dyDescent="0.25">
      <c r="A30" s="190" t="s">
        <v>36</v>
      </c>
      <c r="B30" s="191"/>
      <c r="C30" s="191"/>
      <c r="D30" s="192"/>
      <c r="E30" s="193" t="s">
        <v>26</v>
      </c>
      <c r="F30" s="194"/>
      <c r="G30" s="143">
        <f>+G28+G29</f>
        <v>61562969.719999999</v>
      </c>
      <c r="H30" s="39"/>
    </row>
    <row r="31" spans="1:10" ht="14.25" thickTop="1" thickBot="1" x14ac:dyDescent="0.25">
      <c r="A31" s="22"/>
      <c r="G31" s="40"/>
      <c r="H31" s="39"/>
    </row>
    <row r="32" spans="1:10" ht="20.25" customHeight="1" thickTop="1" thickBot="1" x14ac:dyDescent="0.25">
      <c r="A32" s="195" t="s">
        <v>35</v>
      </c>
      <c r="B32" s="196"/>
      <c r="C32" s="196"/>
      <c r="D32" s="196"/>
      <c r="E32" s="196"/>
      <c r="F32" s="196"/>
      <c r="G32" s="197"/>
    </row>
    <row r="33" spans="1:12" ht="25.5" customHeight="1" thickTop="1" x14ac:dyDescent="0.2">
      <c r="A33" s="217" t="s">
        <v>24</v>
      </c>
      <c r="B33" s="202"/>
      <c r="C33" s="38" t="s">
        <v>23</v>
      </c>
      <c r="D33" s="38" t="s">
        <v>22</v>
      </c>
      <c r="E33" s="38" t="s">
        <v>21</v>
      </c>
      <c r="F33" s="37" t="s">
        <v>20</v>
      </c>
      <c r="G33" s="36" t="s">
        <v>19</v>
      </c>
      <c r="H33" s="35"/>
    </row>
    <row r="34" spans="1:12" ht="24.95" customHeight="1" x14ac:dyDescent="0.2">
      <c r="A34" s="14" t="s">
        <v>16</v>
      </c>
      <c r="B34" s="31" t="s">
        <v>34</v>
      </c>
      <c r="C34" s="47" t="s">
        <v>15</v>
      </c>
      <c r="D34" s="158">
        <v>105471</v>
      </c>
      <c r="E34" s="33">
        <f>SUM(E8:E12)</f>
        <v>4.5</v>
      </c>
      <c r="F34" s="41">
        <f>+F7</f>
        <v>12</v>
      </c>
      <c r="G34" s="153">
        <f>(D34*E34*F34)</f>
        <v>5695434</v>
      </c>
      <c r="H34" s="2">
        <f>G34/F34</f>
        <v>474619.5</v>
      </c>
      <c r="I34" s="2">
        <f>+D34*E34*F34</f>
        <v>5695434</v>
      </c>
    </row>
    <row r="35" spans="1:12" ht="24.95" customHeight="1" x14ac:dyDescent="0.2">
      <c r="A35" s="14" t="s">
        <v>16</v>
      </c>
      <c r="B35" s="45" t="s">
        <v>33</v>
      </c>
      <c r="C35" s="43" t="s">
        <v>15</v>
      </c>
      <c r="D35" s="159">
        <v>163480</v>
      </c>
      <c r="E35" s="25">
        <v>1</v>
      </c>
      <c r="F35" s="41">
        <f>+F34</f>
        <v>12</v>
      </c>
      <c r="G35" s="148">
        <f>(D35*E35*F35)</f>
        <v>1961760</v>
      </c>
      <c r="H35" s="2">
        <f t="shared" ref="H35:H38" si="2">G35/F35</f>
        <v>163480</v>
      </c>
      <c r="I35" s="2">
        <f t="shared" ref="I35:I38" si="3">+D35*E35*F35</f>
        <v>1961760</v>
      </c>
    </row>
    <row r="36" spans="1:12" ht="24.95" customHeight="1" x14ac:dyDescent="0.2">
      <c r="A36" s="14" t="s">
        <v>16</v>
      </c>
      <c r="B36" s="46" t="s">
        <v>32</v>
      </c>
      <c r="C36" s="43" t="s">
        <v>15</v>
      </c>
      <c r="D36" s="159">
        <v>105471</v>
      </c>
      <c r="E36" s="25">
        <v>1</v>
      </c>
      <c r="F36" s="41">
        <f>+F35</f>
        <v>12</v>
      </c>
      <c r="G36" s="148">
        <f>ROUND(D36*E36*F36,0)</f>
        <v>1265652</v>
      </c>
      <c r="H36" s="2">
        <f t="shared" si="2"/>
        <v>105471</v>
      </c>
      <c r="I36" s="2">
        <f t="shared" si="3"/>
        <v>1265652</v>
      </c>
    </row>
    <row r="37" spans="1:12" ht="24.95" customHeight="1" x14ac:dyDescent="0.2">
      <c r="A37" s="14" t="s">
        <v>16</v>
      </c>
      <c r="B37" s="45" t="s">
        <v>31</v>
      </c>
      <c r="C37" s="43" t="s">
        <v>15</v>
      </c>
      <c r="D37" s="159">
        <v>105471</v>
      </c>
      <c r="E37" s="25">
        <v>1</v>
      </c>
      <c r="F37" s="41">
        <f>+F36</f>
        <v>12</v>
      </c>
      <c r="G37" s="148">
        <f>ROUND(D37*E37*F37,0)</f>
        <v>1265652</v>
      </c>
      <c r="H37" s="2">
        <f t="shared" si="2"/>
        <v>105471</v>
      </c>
      <c r="I37" s="2">
        <f t="shared" si="3"/>
        <v>1265652</v>
      </c>
    </row>
    <row r="38" spans="1:12" ht="24.95" customHeight="1" x14ac:dyDescent="0.2">
      <c r="A38" s="14" t="s">
        <v>16</v>
      </c>
      <c r="B38" s="44" t="s">
        <v>30</v>
      </c>
      <c r="C38" s="43" t="s">
        <v>15</v>
      </c>
      <c r="D38" s="159">
        <v>1582067</v>
      </c>
      <c r="E38" s="42">
        <v>1</v>
      </c>
      <c r="F38" s="41">
        <f>+F37</f>
        <v>12</v>
      </c>
      <c r="G38" s="154">
        <f>ROUND(D38*E38*F38,0)</f>
        <v>18984804</v>
      </c>
      <c r="H38" s="2">
        <f t="shared" si="2"/>
        <v>1582067</v>
      </c>
      <c r="I38" s="2">
        <f t="shared" si="3"/>
        <v>18984804</v>
      </c>
    </row>
    <row r="39" spans="1:12" ht="15" customHeight="1" x14ac:dyDescent="0.2">
      <c r="A39" s="204" t="s">
        <v>14</v>
      </c>
      <c r="B39" s="205"/>
      <c r="C39" s="205"/>
      <c r="D39" s="206"/>
      <c r="E39" s="207" t="s">
        <v>13</v>
      </c>
      <c r="F39" s="208"/>
      <c r="G39" s="155">
        <f>SUM(G34:G38)</f>
        <v>29173302</v>
      </c>
    </row>
    <row r="40" spans="1:12" ht="15" customHeight="1" x14ac:dyDescent="0.2">
      <c r="A40" s="204" t="s">
        <v>12</v>
      </c>
      <c r="B40" s="205"/>
      <c r="C40" s="205"/>
      <c r="D40" s="206"/>
      <c r="E40" s="212" t="s">
        <v>11</v>
      </c>
      <c r="F40" s="213"/>
      <c r="G40" s="23">
        <v>1</v>
      </c>
    </row>
    <row r="41" spans="1:12" ht="15" customHeight="1" x14ac:dyDescent="0.2">
      <c r="A41" s="218" t="s">
        <v>10</v>
      </c>
      <c r="B41" s="219"/>
      <c r="C41" s="219"/>
      <c r="D41" s="220"/>
      <c r="E41" s="212" t="s">
        <v>9</v>
      </c>
      <c r="F41" s="213"/>
      <c r="G41" s="151">
        <f>(G39*G40)</f>
        <v>29173302</v>
      </c>
    </row>
    <row r="42" spans="1:12" ht="15" customHeight="1" x14ac:dyDescent="0.2">
      <c r="A42" s="221" t="s">
        <v>29</v>
      </c>
      <c r="B42" s="222"/>
      <c r="C42" s="222"/>
      <c r="D42" s="223"/>
      <c r="E42" s="224" t="s">
        <v>28</v>
      </c>
      <c r="F42" s="225"/>
      <c r="G42" s="152">
        <f>(G41*0.19)</f>
        <v>5542927.3799999999</v>
      </c>
      <c r="I42" s="2">
        <f>+G42</f>
        <v>5542927.3799999999</v>
      </c>
    </row>
    <row r="43" spans="1:12" ht="15" customHeight="1" thickBot="1" x14ac:dyDescent="0.25">
      <c r="A43" s="190" t="s">
        <v>27</v>
      </c>
      <c r="B43" s="191"/>
      <c r="C43" s="191"/>
      <c r="D43" s="192"/>
      <c r="E43" s="193" t="s">
        <v>26</v>
      </c>
      <c r="F43" s="194"/>
      <c r="G43" s="143">
        <f>G41+G42</f>
        <v>34716229.380000003</v>
      </c>
      <c r="H43" s="39">
        <f>SUM(H7:H38)</f>
        <v>12249194.5</v>
      </c>
    </row>
    <row r="44" spans="1:12" ht="14.25" thickTop="1" thickBot="1" x14ac:dyDescent="0.25">
      <c r="A44" s="22"/>
      <c r="G44" s="40"/>
      <c r="H44" s="39"/>
    </row>
    <row r="45" spans="1:12" ht="20.25" customHeight="1" thickTop="1" thickBot="1" x14ac:dyDescent="0.25">
      <c r="A45" s="195" t="s">
        <v>25</v>
      </c>
      <c r="B45" s="196"/>
      <c r="C45" s="196"/>
      <c r="D45" s="196"/>
      <c r="E45" s="196"/>
      <c r="F45" s="196"/>
      <c r="G45" s="197"/>
    </row>
    <row r="46" spans="1:12" ht="25.5" customHeight="1" thickTop="1" x14ac:dyDescent="0.2">
      <c r="A46" s="217" t="s">
        <v>24</v>
      </c>
      <c r="B46" s="202"/>
      <c r="C46" s="38" t="s">
        <v>23</v>
      </c>
      <c r="D46" s="38" t="s">
        <v>22</v>
      </c>
      <c r="E46" s="38" t="s">
        <v>21</v>
      </c>
      <c r="F46" s="37" t="s">
        <v>20</v>
      </c>
      <c r="G46" s="36" t="s">
        <v>19</v>
      </c>
      <c r="H46" s="35"/>
    </row>
    <row r="47" spans="1:12" ht="30" customHeight="1" x14ac:dyDescent="0.2">
      <c r="A47" s="32" t="s">
        <v>16</v>
      </c>
      <c r="B47" s="31" t="s">
        <v>18</v>
      </c>
      <c r="C47" s="27" t="s">
        <v>15</v>
      </c>
      <c r="D47" s="34">
        <v>5469735</v>
      </c>
      <c r="E47" s="33">
        <v>1</v>
      </c>
      <c r="F47" s="24">
        <f>+F9</f>
        <v>11</v>
      </c>
      <c r="G47" s="156">
        <f>(D47*E47*F47)</f>
        <v>60167085</v>
      </c>
      <c r="H47" s="30"/>
      <c r="I47" s="2">
        <f>+D47*E47*F47</f>
        <v>60167085</v>
      </c>
    </row>
    <row r="48" spans="1:12" ht="30" customHeight="1" x14ac:dyDescent="0.2">
      <c r="A48" s="14" t="s">
        <v>16</v>
      </c>
      <c r="B48" s="29" t="s">
        <v>17</v>
      </c>
      <c r="C48" s="27" t="s">
        <v>15</v>
      </c>
      <c r="D48" s="26">
        <v>1669818</v>
      </c>
      <c r="E48" s="25">
        <v>1</v>
      </c>
      <c r="F48" s="24">
        <f>+F47</f>
        <v>11</v>
      </c>
      <c r="G48" s="157">
        <f>(D48*E48*F48)</f>
        <v>18367998</v>
      </c>
      <c r="I48" s="2">
        <f t="shared" ref="I48:I49" si="4">+D48*E48*F48</f>
        <v>18367998</v>
      </c>
      <c r="J48" s="28"/>
      <c r="K48" s="28"/>
      <c r="L48" s="28"/>
    </row>
    <row r="49" spans="1:10" ht="30" customHeight="1" x14ac:dyDescent="0.2">
      <c r="A49" s="14" t="s">
        <v>16</v>
      </c>
      <c r="B49" s="141" t="s">
        <v>130</v>
      </c>
      <c r="C49" s="27" t="s">
        <v>15</v>
      </c>
      <c r="D49" s="26">
        <v>2636779</v>
      </c>
      <c r="E49" s="25">
        <v>1</v>
      </c>
      <c r="F49" s="24">
        <f>+F48</f>
        <v>11</v>
      </c>
      <c r="G49" s="157">
        <f>(D49*E49*F49)</f>
        <v>29004569</v>
      </c>
      <c r="I49" s="2">
        <f t="shared" si="4"/>
        <v>29004569</v>
      </c>
    </row>
    <row r="50" spans="1:10" ht="15" customHeight="1" x14ac:dyDescent="0.2">
      <c r="A50" s="204" t="s">
        <v>14</v>
      </c>
      <c r="B50" s="205"/>
      <c r="C50" s="205"/>
      <c r="D50" s="206"/>
      <c r="E50" s="207" t="s">
        <v>13</v>
      </c>
      <c r="F50" s="208"/>
      <c r="G50" s="155">
        <f>SUM(G47:G49)</f>
        <v>107539652</v>
      </c>
    </row>
    <row r="51" spans="1:10" ht="15" customHeight="1" x14ac:dyDescent="0.2">
      <c r="A51" s="209" t="s">
        <v>12</v>
      </c>
      <c r="B51" s="210"/>
      <c r="C51" s="210"/>
      <c r="D51" s="211"/>
      <c r="E51" s="212" t="s">
        <v>11</v>
      </c>
      <c r="F51" s="213"/>
      <c r="G51" s="23">
        <v>1</v>
      </c>
    </row>
    <row r="52" spans="1:10" ht="15" customHeight="1" x14ac:dyDescent="0.2">
      <c r="A52" s="214" t="s">
        <v>10</v>
      </c>
      <c r="B52" s="215"/>
      <c r="C52" s="215"/>
      <c r="D52" s="216"/>
      <c r="E52" s="212" t="s">
        <v>9</v>
      </c>
      <c r="F52" s="213"/>
      <c r="G52" s="151">
        <f>(G50*G51)</f>
        <v>107539652</v>
      </c>
    </row>
    <row r="53" spans="1:10" ht="15" customHeight="1" thickBot="1" x14ac:dyDescent="0.25">
      <c r="A53" s="190" t="s">
        <v>8</v>
      </c>
      <c r="B53" s="191"/>
      <c r="C53" s="191"/>
      <c r="D53" s="192"/>
      <c r="E53" s="193" t="s">
        <v>7</v>
      </c>
      <c r="F53" s="194"/>
      <c r="G53" s="143">
        <f>G52</f>
        <v>107539652</v>
      </c>
    </row>
    <row r="54" spans="1:10" ht="14.25" thickTop="1" thickBot="1" x14ac:dyDescent="0.25">
      <c r="A54" s="22"/>
      <c r="B54" s="21"/>
      <c r="C54" s="21"/>
      <c r="D54" s="20"/>
      <c r="E54" s="20"/>
      <c r="F54" s="20"/>
      <c r="G54" s="19"/>
      <c r="H54" s="18"/>
      <c r="I54" s="17"/>
      <c r="J54" s="2"/>
    </row>
    <row r="55" spans="1:10" ht="20.25" customHeight="1" thickTop="1" thickBot="1" x14ac:dyDescent="0.25">
      <c r="A55" s="195" t="s">
        <v>6</v>
      </c>
      <c r="B55" s="196"/>
      <c r="C55" s="196"/>
      <c r="D55" s="196"/>
      <c r="E55" s="196"/>
      <c r="F55" s="196"/>
      <c r="G55" s="197"/>
    </row>
    <row r="56" spans="1:10" ht="25.5" customHeight="1" thickTop="1" x14ac:dyDescent="0.2">
      <c r="A56" s="198" t="s">
        <v>5</v>
      </c>
      <c r="B56" s="199"/>
      <c r="C56" s="200"/>
      <c r="D56" s="201" t="s">
        <v>4</v>
      </c>
      <c r="E56" s="202"/>
      <c r="F56" s="201" t="s">
        <v>3</v>
      </c>
      <c r="G56" s="203"/>
      <c r="J56" s="16"/>
    </row>
    <row r="57" spans="1:10" ht="15" customHeight="1" x14ac:dyDescent="0.2">
      <c r="A57" s="14"/>
      <c r="B57" s="182" t="s">
        <v>2</v>
      </c>
      <c r="C57" s="183"/>
      <c r="D57" s="184">
        <v>56295272.880000003</v>
      </c>
      <c r="E57" s="185"/>
      <c r="F57" s="186">
        <f>G20</f>
        <v>587644214.7414999</v>
      </c>
      <c r="G57" s="187"/>
      <c r="J57" s="15"/>
    </row>
    <row r="58" spans="1:10" ht="15" customHeight="1" x14ac:dyDescent="0.2">
      <c r="A58" s="14"/>
      <c r="B58" s="174" t="str">
        <f>+A22</f>
        <v>PROVISIÓN PRIMAS DE LOCALIZACIÓN</v>
      </c>
      <c r="C58" s="175"/>
      <c r="D58" s="188">
        <v>7154110.1393999998</v>
      </c>
      <c r="E58" s="189"/>
      <c r="F58" s="178">
        <f>G30</f>
        <v>61562969.719999999</v>
      </c>
      <c r="G58" s="179"/>
    </row>
    <row r="59" spans="1:10" ht="15" customHeight="1" x14ac:dyDescent="0.2">
      <c r="A59" s="14"/>
      <c r="B59" s="174" t="s">
        <v>1</v>
      </c>
      <c r="C59" s="175"/>
      <c r="D59" s="176">
        <v>3081287.7881099992</v>
      </c>
      <c r="E59" s="177"/>
      <c r="F59" s="178">
        <f>G43</f>
        <v>34716229.380000003</v>
      </c>
      <c r="G59" s="179"/>
    </row>
    <row r="60" spans="1:10" ht="15" customHeight="1" x14ac:dyDescent="0.2">
      <c r="A60" s="14"/>
      <c r="B60" s="174" t="str">
        <f>+A45</f>
        <v>PROVISION OTROS GASTOS REEMBOLSABLES</v>
      </c>
      <c r="C60" s="175"/>
      <c r="D60" s="176">
        <v>14947375.6296</v>
      </c>
      <c r="E60" s="177"/>
      <c r="F60" s="180">
        <f>G53</f>
        <v>107539652</v>
      </c>
      <c r="G60" s="181"/>
      <c r="I60" s="166">
        <f>+SUM(I7:I50)</f>
        <v>791463065.84000003</v>
      </c>
    </row>
    <row r="61" spans="1:10" ht="15" customHeight="1" thickBot="1" x14ac:dyDescent="0.25">
      <c r="A61" s="167" t="s">
        <v>0</v>
      </c>
      <c r="B61" s="168"/>
      <c r="C61" s="169"/>
      <c r="D61" s="170">
        <v>81478046.437110007</v>
      </c>
      <c r="E61" s="171"/>
      <c r="F61" s="172">
        <f>SUM(F57:G60)</f>
        <v>791463065.84149992</v>
      </c>
      <c r="G61" s="173"/>
      <c r="H61" s="12"/>
      <c r="I61" s="13"/>
    </row>
    <row r="62" spans="1:10" ht="15" customHeight="1" thickTop="1" x14ac:dyDescent="0.2">
      <c r="H62" s="12"/>
    </row>
    <row r="63" spans="1:10" ht="15" customHeight="1" x14ac:dyDescent="0.2">
      <c r="H63" s="11"/>
      <c r="I63" s="10"/>
    </row>
    <row r="64" spans="1:10" s="4" customFormat="1" ht="12" x14ac:dyDescent="0.2">
      <c r="A64" s="8"/>
      <c r="B64" s="133"/>
      <c r="C64" s="236"/>
      <c r="D64" s="236"/>
      <c r="E64" s="236"/>
      <c r="F64" s="236"/>
      <c r="G64" s="236"/>
      <c r="H64" s="7"/>
      <c r="I64" s="6"/>
      <c r="J64" s="5"/>
    </row>
    <row r="65" spans="1:10" s="4" customFormat="1" x14ac:dyDescent="0.2">
      <c r="A65" s="9"/>
      <c r="B65" s="133"/>
      <c r="C65" s="236"/>
      <c r="D65" s="236"/>
      <c r="E65" s="236"/>
      <c r="F65" s="236"/>
      <c r="G65" s="236"/>
      <c r="H65" s="7"/>
      <c r="I65" s="6"/>
      <c r="J65" s="5"/>
    </row>
    <row r="66" spans="1:10" customFormat="1" x14ac:dyDescent="0.2">
      <c r="B66" s="133"/>
      <c r="C66" s="236"/>
      <c r="D66" s="236"/>
      <c r="E66" s="236"/>
      <c r="F66" s="236"/>
      <c r="G66" s="236"/>
      <c r="I66" s="3"/>
    </row>
    <row r="67" spans="1:10" customFormat="1" x14ac:dyDescent="0.2">
      <c r="B67" s="133"/>
      <c r="C67" s="236"/>
      <c r="D67" s="236"/>
      <c r="E67" s="236"/>
      <c r="F67" s="236"/>
      <c r="G67" s="236"/>
    </row>
    <row r="68" spans="1:10" customFormat="1" x14ac:dyDescent="0.2">
      <c r="B68" s="133"/>
      <c r="C68" s="236"/>
      <c r="D68" s="236"/>
      <c r="E68" s="236"/>
      <c r="F68" s="236"/>
      <c r="G68" s="236"/>
    </row>
    <row r="69" spans="1:10" customFormat="1" x14ac:dyDescent="0.2">
      <c r="B69" s="134"/>
      <c r="C69" s="236"/>
      <c r="D69" s="236"/>
      <c r="E69" s="236"/>
      <c r="F69" s="236"/>
      <c r="G69" s="236"/>
    </row>
    <row r="70" spans="1:10" x14ac:dyDescent="0.2">
      <c r="B70" s="134"/>
      <c r="C70" s="236"/>
      <c r="D70" s="236"/>
      <c r="E70" s="236"/>
      <c r="F70" s="236"/>
      <c r="G70" s="236"/>
    </row>
    <row r="71" spans="1:10" x14ac:dyDescent="0.2">
      <c r="B71" s="135"/>
      <c r="C71" s="236"/>
      <c r="D71" s="236"/>
      <c r="E71" s="236"/>
      <c r="F71" s="236"/>
      <c r="G71" s="236"/>
    </row>
    <row r="72" spans="1:10" x14ac:dyDescent="0.2">
      <c r="B72" s="136" t="s">
        <v>121</v>
      </c>
      <c r="D72" s="137" t="s">
        <v>122</v>
      </c>
      <c r="E72" s="137"/>
      <c r="F72" s="137"/>
      <c r="G72" s="137"/>
    </row>
    <row r="73" spans="1:10" x14ac:dyDescent="0.2">
      <c r="B73" s="134"/>
      <c r="C73" s="136"/>
      <c r="D73" s="137" t="s">
        <v>123</v>
      </c>
      <c r="E73" s="137"/>
      <c r="F73" s="137"/>
      <c r="G73" s="137"/>
    </row>
    <row r="74" spans="1:10" x14ac:dyDescent="0.2">
      <c r="B74" s="134"/>
      <c r="C74" s="138"/>
      <c r="D74" s="139" t="s">
        <v>124</v>
      </c>
      <c r="E74" s="139"/>
      <c r="F74" s="139"/>
      <c r="G74" s="139"/>
    </row>
  </sheetData>
  <mergeCells count="73">
    <mergeCell ref="C64:G71"/>
    <mergeCell ref="A1:G1"/>
    <mergeCell ref="A2:G2"/>
    <mergeCell ref="A4:G4"/>
    <mergeCell ref="A5:G5"/>
    <mergeCell ref="A6:C6"/>
    <mergeCell ref="A20:D20"/>
    <mergeCell ref="E20:F20"/>
    <mergeCell ref="A22:G22"/>
    <mergeCell ref="A23:C23"/>
    <mergeCell ref="A15:D15"/>
    <mergeCell ref="E15:F15"/>
    <mergeCell ref="A16:D16"/>
    <mergeCell ref="E16:F16"/>
    <mergeCell ref="A18:D18"/>
    <mergeCell ref="E18:F18"/>
    <mergeCell ref="B25:C25"/>
    <mergeCell ref="A19:D19"/>
    <mergeCell ref="E19:F19"/>
    <mergeCell ref="A17:D17"/>
    <mergeCell ref="E17:F17"/>
    <mergeCell ref="B24:C24"/>
    <mergeCell ref="A33:B33"/>
    <mergeCell ref="A26:D26"/>
    <mergeCell ref="E26:F26"/>
    <mergeCell ref="A27:D27"/>
    <mergeCell ref="E27:F27"/>
    <mergeCell ref="A28:D28"/>
    <mergeCell ref="E28:F28"/>
    <mergeCell ref="A29:D29"/>
    <mergeCell ref="E29:F29"/>
    <mergeCell ref="A30:D30"/>
    <mergeCell ref="E30:F30"/>
    <mergeCell ref="A32:G32"/>
    <mergeCell ref="A46:B46"/>
    <mergeCell ref="A39:D39"/>
    <mergeCell ref="E39:F39"/>
    <mergeCell ref="A40:D40"/>
    <mergeCell ref="E40:F40"/>
    <mergeCell ref="A41:D41"/>
    <mergeCell ref="E41:F41"/>
    <mergeCell ref="A42:D42"/>
    <mergeCell ref="E42:F42"/>
    <mergeCell ref="A43:D43"/>
    <mergeCell ref="E43:F43"/>
    <mergeCell ref="A45:G45"/>
    <mergeCell ref="A50:D50"/>
    <mergeCell ref="E50:F50"/>
    <mergeCell ref="A51:D51"/>
    <mergeCell ref="E51:F51"/>
    <mergeCell ref="A52:D52"/>
    <mergeCell ref="E52:F52"/>
    <mergeCell ref="A53:D53"/>
    <mergeCell ref="E53:F53"/>
    <mergeCell ref="A55:G55"/>
    <mergeCell ref="A56:C56"/>
    <mergeCell ref="D56:E56"/>
    <mergeCell ref="F56:G56"/>
    <mergeCell ref="B57:C57"/>
    <mergeCell ref="D57:E57"/>
    <mergeCell ref="F57:G57"/>
    <mergeCell ref="B58:C58"/>
    <mergeCell ref="D58:E58"/>
    <mergeCell ref="F58:G58"/>
    <mergeCell ref="A61:C61"/>
    <mergeCell ref="D61:E61"/>
    <mergeCell ref="F61:G61"/>
    <mergeCell ref="B59:C59"/>
    <mergeCell ref="D59:E59"/>
    <mergeCell ref="F59:G59"/>
    <mergeCell ref="B60:C60"/>
    <mergeCell ref="D60:E60"/>
    <mergeCell ref="F60:G60"/>
  </mergeCells>
  <conditionalFormatting sqref="D19">
    <cfRule type="expression" dxfId="2" priority="4" stopIfTrue="1">
      <formula>$C19=0</formula>
    </cfRule>
  </conditionalFormatting>
  <conditionalFormatting sqref="D17">
    <cfRule type="expression" dxfId="1" priority="1" stopIfTrue="1">
      <formula>$C17=0</formula>
    </cfRule>
  </conditionalFormatting>
  <conditionalFormatting sqref="D16">
    <cfRule type="expression" dxfId="0" priority="2" stopIfTrue="1">
      <formula>$C16=0</formula>
    </cfRule>
  </conditionalFormatting>
  <printOptions horizontalCentered="1"/>
  <pageMargins left="0.39370078740157483" right="0.39370078740157483" top="0.98425196850393704" bottom="0.39370078740157483" header="0.31496062992125984" footer="0.31496062992125984"/>
  <pageSetup scale="83" fitToHeight="0" orientation="portrait" r:id="rId1"/>
  <rowBreaks count="1" manualBreakCount="1">
    <brk id="44" max="6"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3"/>
  <sheetViews>
    <sheetView view="pageBreakPreview" zoomScaleNormal="100" zoomScaleSheetLayoutView="100" workbookViewId="0">
      <selection activeCell="H25" sqref="H25"/>
    </sheetView>
  </sheetViews>
  <sheetFormatPr baseColWidth="10" defaultRowHeight="15" x14ac:dyDescent="0.25"/>
  <cols>
    <col min="1" max="1" width="5.28515625" style="132" customWidth="1"/>
    <col min="2" max="2" width="44.5703125" style="97" customWidth="1"/>
    <col min="3" max="3" width="13.7109375" style="97" customWidth="1"/>
    <col min="4" max="4" width="14.5703125" style="97" customWidth="1"/>
    <col min="5" max="5" width="17.42578125" style="97" customWidth="1"/>
    <col min="6" max="16384" width="11.42578125" style="97"/>
  </cols>
  <sheetData>
    <row r="1" spans="1:5" ht="15.75" thickBot="1" x14ac:dyDescent="0.3">
      <c r="A1" s="96"/>
      <c r="B1" s="251" t="s">
        <v>75</v>
      </c>
      <c r="C1" s="252"/>
      <c r="D1" s="252"/>
      <c r="E1" s="253"/>
    </row>
    <row r="2" spans="1:5" x14ac:dyDescent="0.25">
      <c r="A2" s="96"/>
      <c r="B2" s="98"/>
      <c r="C2" s="98"/>
      <c r="D2" s="98"/>
      <c r="E2" s="98"/>
    </row>
    <row r="3" spans="1:5" x14ac:dyDescent="0.25">
      <c r="A3" s="96"/>
      <c r="B3" s="98"/>
      <c r="C3" s="98"/>
      <c r="D3" s="99" t="s">
        <v>76</v>
      </c>
      <c r="E3" s="99" t="s">
        <v>77</v>
      </c>
    </row>
    <row r="4" spans="1:5" x14ac:dyDescent="0.25">
      <c r="A4" s="100">
        <v>1</v>
      </c>
      <c r="B4" s="254" t="s">
        <v>78</v>
      </c>
      <c r="C4" s="255"/>
      <c r="D4" s="101"/>
      <c r="E4" s="102"/>
    </row>
    <row r="5" spans="1:5" x14ac:dyDescent="0.25">
      <c r="A5" s="103" t="s">
        <v>79</v>
      </c>
      <c r="B5" s="249" t="s">
        <v>80</v>
      </c>
      <c r="C5" s="250"/>
      <c r="D5" s="104">
        <v>100</v>
      </c>
      <c r="E5" s="104">
        <v>100</v>
      </c>
    </row>
    <row r="6" spans="1:5" x14ac:dyDescent="0.25">
      <c r="A6" s="103" t="s">
        <v>81</v>
      </c>
      <c r="B6" s="249" t="s">
        <v>82</v>
      </c>
      <c r="C6" s="250"/>
      <c r="D6" s="105">
        <v>12.12</v>
      </c>
      <c r="E6" s="106">
        <v>0</v>
      </c>
    </row>
    <row r="7" spans="1:5" x14ac:dyDescent="0.25">
      <c r="A7" s="103" t="s">
        <v>83</v>
      </c>
      <c r="B7" s="249" t="s">
        <v>84</v>
      </c>
      <c r="C7" s="250"/>
      <c r="D7" s="104">
        <v>8.33</v>
      </c>
      <c r="E7" s="104">
        <v>8.33</v>
      </c>
    </row>
    <row r="8" spans="1:5" x14ac:dyDescent="0.25">
      <c r="A8" s="103" t="s">
        <v>85</v>
      </c>
      <c r="B8" s="249" t="s">
        <v>86</v>
      </c>
      <c r="C8" s="250"/>
      <c r="D8" s="104">
        <v>8.33</v>
      </c>
      <c r="E8" s="104">
        <v>8.33</v>
      </c>
    </row>
    <row r="9" spans="1:5" x14ac:dyDescent="0.25">
      <c r="A9" s="103" t="s">
        <v>87</v>
      </c>
      <c r="B9" s="249" t="s">
        <v>88</v>
      </c>
      <c r="C9" s="250"/>
      <c r="D9" s="104">
        <v>1</v>
      </c>
      <c r="E9" s="104">
        <v>1</v>
      </c>
    </row>
    <row r="10" spans="1:5" x14ac:dyDescent="0.25">
      <c r="A10" s="103" t="s">
        <v>89</v>
      </c>
      <c r="B10" s="249" t="s">
        <v>90</v>
      </c>
      <c r="C10" s="250"/>
      <c r="D10" s="104">
        <v>4</v>
      </c>
      <c r="E10" s="104">
        <v>4</v>
      </c>
    </row>
    <row r="11" spans="1:5" x14ac:dyDescent="0.25">
      <c r="A11" s="103" t="s">
        <v>91</v>
      </c>
      <c r="B11" s="249" t="s">
        <v>92</v>
      </c>
      <c r="C11" s="250"/>
      <c r="D11" s="104">
        <v>8.5</v>
      </c>
      <c r="E11" s="104">
        <v>8.5</v>
      </c>
    </row>
    <row r="12" spans="1:5" x14ac:dyDescent="0.25">
      <c r="A12" s="103" t="s">
        <v>93</v>
      </c>
      <c r="B12" s="249" t="s">
        <v>94</v>
      </c>
      <c r="C12" s="250"/>
      <c r="D12" s="104">
        <v>12</v>
      </c>
      <c r="E12" s="104">
        <v>12</v>
      </c>
    </row>
    <row r="13" spans="1:5" x14ac:dyDescent="0.25">
      <c r="A13" s="103" t="s">
        <v>95</v>
      </c>
      <c r="B13" s="249" t="s">
        <v>96</v>
      </c>
      <c r="C13" s="250"/>
      <c r="D13" s="104">
        <v>6.96</v>
      </c>
      <c r="E13" s="104">
        <v>6.96</v>
      </c>
    </row>
    <row r="14" spans="1:5" x14ac:dyDescent="0.25">
      <c r="A14" s="103" t="s">
        <v>97</v>
      </c>
      <c r="B14" s="249" t="s">
        <v>55</v>
      </c>
      <c r="C14" s="250"/>
      <c r="D14" s="104">
        <v>0</v>
      </c>
      <c r="E14" s="104">
        <v>0</v>
      </c>
    </row>
    <row r="15" spans="1:5" x14ac:dyDescent="0.25">
      <c r="A15" s="103" t="s">
        <v>98</v>
      </c>
      <c r="B15" s="249" t="s">
        <v>56</v>
      </c>
      <c r="C15" s="250"/>
      <c r="D15" s="104">
        <v>0</v>
      </c>
      <c r="E15" s="104">
        <v>0</v>
      </c>
    </row>
    <row r="16" spans="1:5" x14ac:dyDescent="0.25">
      <c r="A16" s="103" t="s">
        <v>99</v>
      </c>
      <c r="B16" s="249" t="s">
        <v>100</v>
      </c>
      <c r="C16" s="250"/>
      <c r="D16" s="104">
        <v>4.17</v>
      </c>
      <c r="E16" s="104">
        <v>4.17</v>
      </c>
    </row>
    <row r="17" spans="1:5" x14ac:dyDescent="0.25">
      <c r="A17" s="103" t="s">
        <v>101</v>
      </c>
      <c r="B17" s="249" t="s">
        <v>102</v>
      </c>
      <c r="C17" s="250"/>
      <c r="D17" s="104">
        <v>5</v>
      </c>
      <c r="E17" s="104">
        <v>0</v>
      </c>
    </row>
    <row r="18" spans="1:5" x14ac:dyDescent="0.25">
      <c r="A18" s="103" t="s">
        <v>126</v>
      </c>
      <c r="B18" s="262" t="s">
        <v>127</v>
      </c>
      <c r="C18" s="262"/>
      <c r="D18" s="104">
        <v>2.61</v>
      </c>
      <c r="E18" s="104">
        <v>2.61</v>
      </c>
    </row>
    <row r="19" spans="1:5" x14ac:dyDescent="0.25">
      <c r="A19" s="103" t="s">
        <v>128</v>
      </c>
      <c r="B19" s="262" t="s">
        <v>129</v>
      </c>
      <c r="C19" s="262"/>
      <c r="D19" s="104">
        <v>4.05</v>
      </c>
      <c r="E19" s="104">
        <v>4.05</v>
      </c>
    </row>
    <row r="20" spans="1:5" x14ac:dyDescent="0.25">
      <c r="A20" s="96"/>
      <c r="B20" s="258" t="s">
        <v>103</v>
      </c>
      <c r="C20" s="260"/>
      <c r="D20" s="107">
        <f>SUM(D5:D19)</f>
        <v>177.07000000000002</v>
      </c>
      <c r="E20" s="107">
        <f>SUM(E5:E19)</f>
        <v>159.95000000000002</v>
      </c>
    </row>
    <row r="21" spans="1:5" x14ac:dyDescent="0.25">
      <c r="A21" s="100">
        <v>2</v>
      </c>
      <c r="B21" s="254" t="s">
        <v>57</v>
      </c>
      <c r="C21" s="261"/>
      <c r="D21" s="108"/>
      <c r="E21" s="109"/>
    </row>
    <row r="22" spans="1:5" ht="30" hidden="1" customHeight="1" x14ac:dyDescent="0.25">
      <c r="A22" s="105" t="s">
        <v>104</v>
      </c>
      <c r="B22" s="256" t="s">
        <v>105</v>
      </c>
      <c r="C22" s="257"/>
      <c r="D22" s="104">
        <v>0</v>
      </c>
      <c r="E22" s="104">
        <v>0</v>
      </c>
    </row>
    <row r="23" spans="1:5" hidden="1" x14ac:dyDescent="0.25">
      <c r="A23" s="103" t="s">
        <v>106</v>
      </c>
      <c r="B23" s="256" t="s">
        <v>107</v>
      </c>
      <c r="C23" s="257"/>
      <c r="D23" s="104">
        <v>0</v>
      </c>
      <c r="E23" s="104">
        <v>0</v>
      </c>
    </row>
    <row r="24" spans="1:5" hidden="1" x14ac:dyDescent="0.25">
      <c r="A24" s="96"/>
      <c r="B24" s="258" t="s">
        <v>108</v>
      </c>
      <c r="C24" s="259"/>
      <c r="D24" s="110">
        <f>SUM(D22:D23)</f>
        <v>0</v>
      </c>
      <c r="E24" s="110">
        <f>SUM(E22:E23)</f>
        <v>0</v>
      </c>
    </row>
    <row r="25" spans="1:5" x14ac:dyDescent="0.25">
      <c r="A25" s="100">
        <v>3</v>
      </c>
      <c r="B25" s="111" t="s">
        <v>109</v>
      </c>
      <c r="C25" s="112" t="s">
        <v>110</v>
      </c>
      <c r="D25" s="113"/>
      <c r="E25" s="109"/>
    </row>
    <row r="26" spans="1:5" x14ac:dyDescent="0.25">
      <c r="A26" s="103" t="s">
        <v>111</v>
      </c>
      <c r="B26" s="114" t="s">
        <v>112</v>
      </c>
      <c r="C26" s="115">
        <v>7.0000000000000007E-2</v>
      </c>
      <c r="D26" s="104">
        <f>C26*(D$24+D$20)</f>
        <v>12.394900000000003</v>
      </c>
      <c r="E26" s="104">
        <f>C26*(E$24+E$20)</f>
        <v>11.196500000000002</v>
      </c>
    </row>
    <row r="27" spans="1:5" x14ac:dyDescent="0.25">
      <c r="A27" s="96"/>
      <c r="B27" s="258" t="s">
        <v>113</v>
      </c>
      <c r="C27" s="260"/>
      <c r="D27" s="107">
        <f>SUM(D26:D26)</f>
        <v>12.394900000000003</v>
      </c>
      <c r="E27" s="107">
        <f>SUM(E26:E26)</f>
        <v>11.196500000000002</v>
      </c>
    </row>
    <row r="28" spans="1:5" x14ac:dyDescent="0.25">
      <c r="A28" s="100">
        <v>4</v>
      </c>
      <c r="B28" s="116" t="s">
        <v>114</v>
      </c>
      <c r="C28" s="117">
        <v>0.15</v>
      </c>
      <c r="D28" s="107">
        <f>C28*(D24+D20+D27)</f>
        <v>28.419735000000003</v>
      </c>
      <c r="E28" s="107">
        <f>10%*(E24+E20+E27)</f>
        <v>17.114650000000005</v>
      </c>
    </row>
    <row r="29" spans="1:5" x14ac:dyDescent="0.25">
      <c r="A29" s="96"/>
      <c r="B29" s="118"/>
      <c r="C29" s="119"/>
      <c r="D29" s="98"/>
      <c r="E29" s="120"/>
    </row>
    <row r="30" spans="1:5" x14ac:dyDescent="0.25">
      <c r="A30" s="121">
        <v>5</v>
      </c>
      <c r="B30" s="116" t="s">
        <v>115</v>
      </c>
      <c r="C30" s="122"/>
      <c r="D30" s="123">
        <f>+D4+D20+D27+D28</f>
        <v>217.88463500000003</v>
      </c>
      <c r="E30" s="123">
        <f>+E4+E20+E27+E28</f>
        <v>188.26115000000004</v>
      </c>
    </row>
    <row r="31" spans="1:5" x14ac:dyDescent="0.25">
      <c r="A31" s="96"/>
      <c r="B31" s="118"/>
      <c r="C31" s="119"/>
      <c r="D31" s="98"/>
      <c r="E31" s="124"/>
    </row>
    <row r="32" spans="1:5" ht="15.75" x14ac:dyDescent="0.25">
      <c r="A32" s="96"/>
      <c r="B32" s="125" t="s">
        <v>116</v>
      </c>
      <c r="C32" s="126"/>
      <c r="D32" s="127">
        <f>+ROUND(D30/100,1)</f>
        <v>2.2000000000000002</v>
      </c>
      <c r="E32" s="127">
        <f>+ROUND(E30/100,1)</f>
        <v>1.9</v>
      </c>
    </row>
    <row r="33" spans="1:5" x14ac:dyDescent="0.25">
      <c r="A33" s="96"/>
      <c r="B33" s="128" t="s">
        <v>117</v>
      </c>
      <c r="C33" s="129"/>
      <c r="D33" s="130"/>
      <c r="E33" s="131"/>
    </row>
  </sheetData>
  <mergeCells count="23">
    <mergeCell ref="B23:C23"/>
    <mergeCell ref="B24:C24"/>
    <mergeCell ref="B27:C27"/>
    <mergeCell ref="B15:C15"/>
    <mergeCell ref="B16:C16"/>
    <mergeCell ref="B17:C17"/>
    <mergeCell ref="B20:C20"/>
    <mergeCell ref="B21:C21"/>
    <mergeCell ref="B22:C22"/>
    <mergeCell ref="B18:C18"/>
    <mergeCell ref="B19:C19"/>
    <mergeCell ref="B14:C14"/>
    <mergeCell ref="B1:E1"/>
    <mergeCell ref="B4:C4"/>
    <mergeCell ref="B5:C5"/>
    <mergeCell ref="B6:C6"/>
    <mergeCell ref="B7:C7"/>
    <mergeCell ref="B8:C8"/>
    <mergeCell ref="B9:C9"/>
    <mergeCell ref="B10:C10"/>
    <mergeCell ref="B11:C11"/>
    <mergeCell ref="B12:C12"/>
    <mergeCell ref="B13:C13"/>
  </mergeCells>
  <pageMargins left="0.7" right="0.7" top="0.75" bottom="0.75" header="0.3" footer="0.3"/>
  <pageSetup scale="8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view="pageBreakPreview" zoomScale="60" zoomScaleNormal="100" workbookViewId="0">
      <selection activeCell="G11" sqref="G11"/>
    </sheetView>
  </sheetViews>
  <sheetFormatPr baseColWidth="10" defaultRowHeight="15" x14ac:dyDescent="0.25"/>
  <cols>
    <col min="1" max="1" width="27.42578125" style="79" bestFit="1" customWidth="1"/>
    <col min="2" max="2" width="14" style="79" customWidth="1"/>
    <col min="3" max="3" width="14.140625" style="79" bestFit="1" customWidth="1"/>
    <col min="4" max="4" width="15.140625" style="79" bestFit="1" customWidth="1"/>
    <col min="5" max="5" width="11.42578125" style="79"/>
    <col min="6" max="6" width="12" style="79" bestFit="1" customWidth="1"/>
    <col min="7" max="7" width="10.5703125" style="79" customWidth="1"/>
    <col min="8" max="8" width="12.7109375" style="79" customWidth="1"/>
    <col min="9" max="9" width="11.42578125" style="79"/>
    <col min="10" max="10" width="15.5703125" style="79" bestFit="1" customWidth="1"/>
    <col min="11" max="16384" width="11.42578125" style="79"/>
  </cols>
  <sheetData>
    <row r="1" spans="1:10" s="74" customFormat="1" ht="108" customHeight="1" x14ac:dyDescent="0.2">
      <c r="A1" s="71" t="s">
        <v>58</v>
      </c>
      <c r="B1" s="72" t="s">
        <v>59</v>
      </c>
      <c r="C1" s="73" t="s">
        <v>60</v>
      </c>
      <c r="D1" s="73" t="s">
        <v>61</v>
      </c>
      <c r="E1" s="73" t="s">
        <v>62</v>
      </c>
      <c r="F1" s="73" t="s">
        <v>63</v>
      </c>
      <c r="G1" s="73" t="s">
        <v>64</v>
      </c>
      <c r="H1" s="73" t="s">
        <v>65</v>
      </c>
    </row>
    <row r="2" spans="1:10" x14ac:dyDescent="0.25">
      <c r="A2" s="75" t="s">
        <v>66</v>
      </c>
      <c r="B2" s="76">
        <v>5000</v>
      </c>
      <c r="C2" s="77">
        <f>ROUND(B2/200,0)*1</f>
        <v>25</v>
      </c>
      <c r="D2" s="77">
        <f>ROUND(B2/200,0)*3</f>
        <v>75</v>
      </c>
      <c r="E2" s="77">
        <f>ROUND(B2/200,0)*2</f>
        <v>50</v>
      </c>
      <c r="F2" s="77">
        <f>ROUND(B2/200,0)*2</f>
        <v>50</v>
      </c>
      <c r="G2" s="77">
        <f>ROUND(B2/200,0)*2</f>
        <v>50</v>
      </c>
      <c r="H2" s="78">
        <f>(1*3600*4.3/174)+(1*1200*4.3/174)</f>
        <v>118.62068965517241</v>
      </c>
    </row>
    <row r="5" spans="1:10" x14ac:dyDescent="0.25">
      <c r="A5" s="80" t="s">
        <v>67</v>
      </c>
      <c r="B5" s="81" t="s">
        <v>68</v>
      </c>
      <c r="C5" s="82" t="s">
        <v>69</v>
      </c>
      <c r="D5" s="80" t="s">
        <v>70</v>
      </c>
    </row>
    <row r="6" spans="1:10" x14ac:dyDescent="0.25">
      <c r="A6" s="83" t="s">
        <v>71</v>
      </c>
      <c r="B6" s="84">
        <f>C2</f>
        <v>25</v>
      </c>
      <c r="C6" s="85">
        <v>12000</v>
      </c>
      <c r="D6" s="86">
        <f t="shared" ref="D6:D11" si="0">B6*C6</f>
        <v>300000</v>
      </c>
      <c r="F6" s="87"/>
      <c r="H6" s="88"/>
      <c r="J6" s="87"/>
    </row>
    <row r="7" spans="1:10" x14ac:dyDescent="0.25">
      <c r="A7" s="83" t="s">
        <v>60</v>
      </c>
      <c r="B7" s="84">
        <f>D2</f>
        <v>75</v>
      </c>
      <c r="C7" s="85">
        <v>93000</v>
      </c>
      <c r="D7" s="86">
        <f t="shared" si="0"/>
        <v>6975000</v>
      </c>
      <c r="E7" s="89"/>
      <c r="F7" s="87"/>
      <c r="H7" s="88"/>
      <c r="J7" s="87"/>
    </row>
    <row r="8" spans="1:10" x14ac:dyDescent="0.25">
      <c r="A8" s="83" t="s">
        <v>61</v>
      </c>
      <c r="B8" s="84">
        <f>E2</f>
        <v>50</v>
      </c>
      <c r="C8" s="85">
        <v>12000</v>
      </c>
      <c r="D8" s="86">
        <f t="shared" si="0"/>
        <v>600000</v>
      </c>
      <c r="F8" s="87"/>
      <c r="H8" s="88"/>
      <c r="J8" s="87"/>
    </row>
    <row r="9" spans="1:10" x14ac:dyDescent="0.25">
      <c r="A9" s="83" t="s">
        <v>62</v>
      </c>
      <c r="B9" s="84">
        <f>F2</f>
        <v>50</v>
      </c>
      <c r="C9" s="85">
        <v>48000</v>
      </c>
      <c r="D9" s="86">
        <f t="shared" si="0"/>
        <v>2400000</v>
      </c>
      <c r="F9" s="87"/>
      <c r="H9" s="88"/>
      <c r="J9" s="87"/>
    </row>
    <row r="10" spans="1:10" x14ac:dyDescent="0.25">
      <c r="A10" s="83" t="s">
        <v>64</v>
      </c>
      <c r="B10" s="84">
        <f>G2</f>
        <v>50</v>
      </c>
      <c r="C10" s="85">
        <v>50000</v>
      </c>
      <c r="D10" s="86">
        <f t="shared" si="0"/>
        <v>2500000</v>
      </c>
      <c r="F10" s="87"/>
      <c r="H10" s="88"/>
      <c r="J10" s="87"/>
    </row>
    <row r="11" spans="1:10" x14ac:dyDescent="0.25">
      <c r="A11" s="90" t="s">
        <v>72</v>
      </c>
      <c r="B11" s="84">
        <f>ROUND(H2,0)</f>
        <v>119</v>
      </c>
      <c r="C11" s="85">
        <v>47000</v>
      </c>
      <c r="D11" s="86">
        <f t="shared" si="0"/>
        <v>5593000</v>
      </c>
      <c r="F11" s="87"/>
      <c r="H11" s="88"/>
      <c r="J11" s="87"/>
    </row>
    <row r="12" spans="1:10" x14ac:dyDescent="0.25">
      <c r="D12" s="91">
        <f>SUM(D6:D11)</f>
        <v>18368000</v>
      </c>
    </row>
    <row r="14" spans="1:10" x14ac:dyDescent="0.25">
      <c r="A14" s="75" t="s">
        <v>73</v>
      </c>
      <c r="B14" s="88">
        <f>ROUND(D12/11,0)</f>
        <v>1669818</v>
      </c>
      <c r="J14" s="92"/>
    </row>
    <row r="15" spans="1:10" hidden="1" x14ac:dyDescent="0.25">
      <c r="A15" s="93" t="s">
        <v>74</v>
      </c>
      <c r="B15" s="94" t="e">
        <f>#REF!*1.19</f>
        <v>#REF!</v>
      </c>
    </row>
    <row r="17" spans="2:10" x14ac:dyDescent="0.25">
      <c r="B17" s="95"/>
      <c r="D17" s="88"/>
      <c r="J17" s="88"/>
    </row>
  </sheetData>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VALOR INTERVENTORÍA OK</vt:lpstr>
      <vt:lpstr>FM OK</vt:lpstr>
      <vt:lpstr>Ensayos de Laboratorio</vt:lpstr>
      <vt:lpstr>'VALOR INTERVENTORÍA OK'!Área_de_impresión</vt:lpstr>
      <vt:lpstr>'VALOR INTERVENTORÍA OK'!Títulos_a_imprimir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Carolina Duque Tobon</cp:lastModifiedBy>
  <cp:lastPrinted>2023-04-28T17:56:21Z</cp:lastPrinted>
  <dcterms:created xsi:type="dcterms:W3CDTF">2021-08-19T13:09:18Z</dcterms:created>
  <dcterms:modified xsi:type="dcterms:W3CDTF">2023-07-28T15:34:11Z</dcterms:modified>
</cp:coreProperties>
</file>