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fconrrados_sena_edu_co/Documents/Escritorio/Escritorio Fabian SENA/Contratos 2023/PROCESOS 2023/Cerramiento/Formatos Anexos/"/>
    </mc:Choice>
  </mc:AlternateContent>
  <xr:revisionPtr revIDLastSave="147" documentId="13_ncr:1_{588B7AD4-9C07-418C-AE23-262751D8B21D}" xr6:coauthVersionLast="47" xr6:coauthVersionMax="47" xr10:uidLastSave="{F0A9541A-F9EA-4645-8A73-CAC21462758A}"/>
  <bookViews>
    <workbookView xWindow="-120" yWindow="-120" windowWidth="29040" windowHeight="15840" xr2:uid="{48CBF15C-0230-4BFF-99FC-ABAFA92900DA}"/>
  </bookViews>
  <sheets>
    <sheet name="APUS" sheetId="34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02" i="34" l="1"/>
  <c r="C602" i="34"/>
  <c r="B602" i="34"/>
  <c r="F602" i="34" s="1"/>
  <c r="E601" i="34"/>
  <c r="C601" i="34"/>
  <c r="B601" i="34"/>
  <c r="F601" i="34" s="1"/>
  <c r="E600" i="34"/>
  <c r="C600" i="34"/>
  <c r="B600" i="34"/>
  <c r="F600" i="34" s="1"/>
  <c r="C599" i="34"/>
  <c r="B599" i="34"/>
  <c r="F599" i="34" s="1"/>
  <c r="C598" i="34"/>
  <c r="B598" i="34"/>
  <c r="F598" i="34" s="1"/>
  <c r="E594" i="34"/>
  <c r="C594" i="34"/>
  <c r="B594" i="34"/>
  <c r="F594" i="34" s="1"/>
  <c r="E593" i="34"/>
  <c r="C593" i="34"/>
  <c r="B593" i="34"/>
  <c r="F593" i="34" s="1"/>
  <c r="E592" i="34"/>
  <c r="C592" i="34"/>
  <c r="B592" i="34"/>
  <c r="F592" i="34" s="1"/>
  <c r="E591" i="34"/>
  <c r="C591" i="34"/>
  <c r="B591" i="34"/>
  <c r="F591" i="34" s="1"/>
  <c r="E590" i="34"/>
  <c r="C590" i="34"/>
  <c r="B590" i="34"/>
  <c r="F590" i="34" s="1"/>
  <c r="E586" i="34"/>
  <c r="C586" i="34"/>
  <c r="B586" i="34"/>
  <c r="F586" i="34" s="1"/>
  <c r="E585" i="34"/>
  <c r="C585" i="34"/>
  <c r="B585" i="34"/>
  <c r="F585" i="34" s="1"/>
  <c r="E584" i="34"/>
  <c r="C584" i="34"/>
  <c r="B584" i="34"/>
  <c r="F584" i="34" s="1"/>
  <c r="E583" i="34"/>
  <c r="C583" i="34"/>
  <c r="B583" i="34"/>
  <c r="F583" i="34" s="1"/>
  <c r="C582" i="34"/>
  <c r="B582" i="34"/>
  <c r="F582" i="34" s="1"/>
  <c r="E577" i="34"/>
  <c r="C577" i="34"/>
  <c r="B577" i="34"/>
  <c r="E576" i="34"/>
  <c r="C576" i="34"/>
  <c r="B576" i="34"/>
  <c r="F576" i="34" s="1"/>
  <c r="E575" i="34"/>
  <c r="C575" i="34"/>
  <c r="B575" i="34"/>
  <c r="F575" i="34" s="1"/>
  <c r="E574" i="34"/>
  <c r="C574" i="34"/>
  <c r="B574" i="34"/>
  <c r="F574" i="34" s="1"/>
  <c r="E573" i="34"/>
  <c r="C573" i="34"/>
  <c r="B573" i="34"/>
  <c r="F573" i="34" s="1"/>
  <c r="E572" i="34"/>
  <c r="C572" i="34"/>
  <c r="B572" i="34"/>
  <c r="F572" i="34" s="1"/>
  <c r="E571" i="34"/>
  <c r="C571" i="34"/>
  <c r="B571" i="34"/>
  <c r="F571" i="34" s="1"/>
  <c r="E570" i="34"/>
  <c r="C570" i="34"/>
  <c r="B570" i="34"/>
  <c r="F570" i="34" s="1"/>
  <c r="E569" i="34"/>
  <c r="C569" i="34"/>
  <c r="B569" i="34"/>
  <c r="F569" i="34" s="1"/>
  <c r="E568" i="34"/>
  <c r="C568" i="34"/>
  <c r="B568" i="34"/>
  <c r="F568" i="34" s="1"/>
  <c r="E567" i="34"/>
  <c r="C567" i="34"/>
  <c r="B567" i="34"/>
  <c r="F567" i="34" s="1"/>
  <c r="C566" i="34"/>
  <c r="B566" i="34"/>
  <c r="F566" i="34" s="1"/>
  <c r="C562" i="34"/>
  <c r="B562" i="34"/>
  <c r="A562" i="34"/>
  <c r="E559" i="34"/>
  <c r="C559" i="34"/>
  <c r="B559" i="34"/>
  <c r="F559" i="34" s="1"/>
  <c r="F558" i="34"/>
  <c r="E558" i="34"/>
  <c r="C558" i="34"/>
  <c r="B558" i="34"/>
  <c r="E557" i="34"/>
  <c r="C557" i="34"/>
  <c r="B557" i="34"/>
  <c r="F557" i="34" s="1"/>
  <c r="C556" i="34"/>
  <c r="B556" i="34"/>
  <c r="F556" i="34" s="1"/>
  <c r="C555" i="34"/>
  <c r="B555" i="34"/>
  <c r="F555" i="34" s="1"/>
  <c r="E551" i="34"/>
  <c r="C551" i="34"/>
  <c r="B551" i="34"/>
  <c r="F551" i="34" s="1"/>
  <c r="E550" i="34"/>
  <c r="C550" i="34"/>
  <c r="B550" i="34"/>
  <c r="F550" i="34" s="1"/>
  <c r="E549" i="34"/>
  <c r="C549" i="34"/>
  <c r="B549" i="34"/>
  <c r="F549" i="34" s="1"/>
  <c r="E548" i="34"/>
  <c r="C548" i="34"/>
  <c r="B548" i="34"/>
  <c r="F548" i="34" s="1"/>
  <c r="E547" i="34"/>
  <c r="C547" i="34"/>
  <c r="B547" i="34"/>
  <c r="F547" i="34" s="1"/>
  <c r="E543" i="34"/>
  <c r="C543" i="34"/>
  <c r="B543" i="34"/>
  <c r="F543" i="34" s="1"/>
  <c r="E542" i="34"/>
  <c r="C542" i="34"/>
  <c r="B542" i="34"/>
  <c r="F542" i="34" s="1"/>
  <c r="E541" i="34"/>
  <c r="C541" i="34"/>
  <c r="B541" i="34"/>
  <c r="F541" i="34" s="1"/>
  <c r="E540" i="34"/>
  <c r="C540" i="34"/>
  <c r="B540" i="34"/>
  <c r="F540" i="34" s="1"/>
  <c r="C539" i="34"/>
  <c r="B539" i="34"/>
  <c r="F539" i="34" s="1"/>
  <c r="E534" i="34"/>
  <c r="C534" i="34"/>
  <c r="B534" i="34"/>
  <c r="E533" i="34"/>
  <c r="C533" i="34"/>
  <c r="B533" i="34"/>
  <c r="F533" i="34" s="1"/>
  <c r="F532" i="34"/>
  <c r="E532" i="34"/>
  <c r="C532" i="34"/>
  <c r="B532" i="34"/>
  <c r="E531" i="34"/>
  <c r="C531" i="34"/>
  <c r="B531" i="34"/>
  <c r="F531" i="34" s="1"/>
  <c r="E530" i="34"/>
  <c r="C530" i="34"/>
  <c r="B530" i="34"/>
  <c r="F530" i="34" s="1"/>
  <c r="E529" i="34"/>
  <c r="C529" i="34"/>
  <c r="B529" i="34"/>
  <c r="F529" i="34" s="1"/>
  <c r="E528" i="34"/>
  <c r="C528" i="34"/>
  <c r="B528" i="34"/>
  <c r="F528" i="34" s="1"/>
  <c r="E527" i="34"/>
  <c r="C527" i="34"/>
  <c r="B527" i="34"/>
  <c r="F527" i="34" s="1"/>
  <c r="C526" i="34"/>
  <c r="B526" i="34"/>
  <c r="F526" i="34" s="1"/>
  <c r="C522" i="34"/>
  <c r="B522" i="34"/>
  <c r="A522" i="34"/>
  <c r="E519" i="34"/>
  <c r="C519" i="34"/>
  <c r="B519" i="34"/>
  <c r="F519" i="34" s="1"/>
  <c r="E518" i="34"/>
  <c r="C518" i="34"/>
  <c r="B518" i="34"/>
  <c r="F518" i="34" s="1"/>
  <c r="E517" i="34"/>
  <c r="C517" i="34"/>
  <c r="B517" i="34"/>
  <c r="F517" i="34" s="1"/>
  <c r="C516" i="34"/>
  <c r="B516" i="34"/>
  <c r="F516" i="34" s="1"/>
  <c r="C515" i="34"/>
  <c r="B515" i="34"/>
  <c r="F515" i="34" s="1"/>
  <c r="E511" i="34"/>
  <c r="C511" i="34"/>
  <c r="B511" i="34"/>
  <c r="F511" i="34" s="1"/>
  <c r="E510" i="34"/>
  <c r="C510" i="34"/>
  <c r="B510" i="34"/>
  <c r="F510" i="34" s="1"/>
  <c r="E509" i="34"/>
  <c r="C509" i="34"/>
  <c r="B509" i="34"/>
  <c r="F509" i="34" s="1"/>
  <c r="E508" i="34"/>
  <c r="C508" i="34"/>
  <c r="B508" i="34"/>
  <c r="F508" i="34" s="1"/>
  <c r="E507" i="34"/>
  <c r="C507" i="34"/>
  <c r="B507" i="34"/>
  <c r="F507" i="34" s="1"/>
  <c r="E503" i="34"/>
  <c r="C503" i="34"/>
  <c r="B503" i="34"/>
  <c r="F503" i="34" s="1"/>
  <c r="E502" i="34"/>
  <c r="C502" i="34"/>
  <c r="B502" i="34"/>
  <c r="F502" i="34" s="1"/>
  <c r="E501" i="34"/>
  <c r="C501" i="34"/>
  <c r="B501" i="34"/>
  <c r="F501" i="34" s="1"/>
  <c r="E500" i="34"/>
  <c r="C500" i="34"/>
  <c r="B500" i="34"/>
  <c r="F500" i="34" s="1"/>
  <c r="C499" i="34"/>
  <c r="B499" i="34"/>
  <c r="F499" i="34" s="1"/>
  <c r="E494" i="34"/>
  <c r="C494" i="34"/>
  <c r="B494" i="34"/>
  <c r="E493" i="34"/>
  <c r="C493" i="34"/>
  <c r="B493" i="34"/>
  <c r="F493" i="34" s="1"/>
  <c r="E492" i="34"/>
  <c r="C492" i="34"/>
  <c r="B492" i="34"/>
  <c r="F492" i="34" s="1"/>
  <c r="E491" i="34"/>
  <c r="C491" i="34"/>
  <c r="B491" i="34"/>
  <c r="F491" i="34" s="1"/>
  <c r="E490" i="34"/>
  <c r="C490" i="34"/>
  <c r="B490" i="34"/>
  <c r="F490" i="34" s="1"/>
  <c r="E489" i="34"/>
  <c r="C489" i="34"/>
  <c r="B489" i="34"/>
  <c r="F489" i="34" s="1"/>
  <c r="E488" i="34"/>
  <c r="C488" i="34"/>
  <c r="B488" i="34"/>
  <c r="F488" i="34" s="1"/>
  <c r="E487" i="34"/>
  <c r="C487" i="34"/>
  <c r="B487" i="34"/>
  <c r="F487" i="34" s="1"/>
  <c r="E486" i="34"/>
  <c r="C486" i="34"/>
  <c r="B486" i="34"/>
  <c r="F486" i="34" s="1"/>
  <c r="E485" i="34"/>
  <c r="C485" i="34"/>
  <c r="B485" i="34"/>
  <c r="F485" i="34" s="1"/>
  <c r="E484" i="34"/>
  <c r="C484" i="34"/>
  <c r="B484" i="34"/>
  <c r="F484" i="34" s="1"/>
  <c r="C483" i="34"/>
  <c r="B483" i="34"/>
  <c r="F483" i="34" s="1"/>
  <c r="C479" i="34"/>
  <c r="B479" i="34"/>
  <c r="A479" i="34"/>
  <c r="E476" i="34"/>
  <c r="C476" i="34"/>
  <c r="B476" i="34"/>
  <c r="F476" i="34" s="1"/>
  <c r="C475" i="34"/>
  <c r="B475" i="34"/>
  <c r="F475" i="34" s="1"/>
  <c r="C474" i="34"/>
  <c r="B474" i="34"/>
  <c r="F474" i="34" s="1"/>
  <c r="C473" i="34"/>
  <c r="B473" i="34"/>
  <c r="F473" i="34" s="1"/>
  <c r="C472" i="34"/>
  <c r="B472" i="34"/>
  <c r="F472" i="34" s="1"/>
  <c r="E468" i="34"/>
  <c r="C468" i="34"/>
  <c r="B468" i="34"/>
  <c r="F468" i="34" s="1"/>
  <c r="E467" i="34"/>
  <c r="C467" i="34"/>
  <c r="B467" i="34"/>
  <c r="F467" i="34" s="1"/>
  <c r="E466" i="34"/>
  <c r="C466" i="34"/>
  <c r="B466" i="34"/>
  <c r="F466" i="34" s="1"/>
  <c r="E465" i="34"/>
  <c r="C465" i="34"/>
  <c r="B465" i="34"/>
  <c r="F465" i="34" s="1"/>
  <c r="E464" i="34"/>
  <c r="C464" i="34"/>
  <c r="B464" i="34"/>
  <c r="F464" i="34" s="1"/>
  <c r="E460" i="34"/>
  <c r="C460" i="34"/>
  <c r="B460" i="34"/>
  <c r="F460" i="34" s="1"/>
  <c r="E459" i="34"/>
  <c r="C459" i="34"/>
  <c r="B459" i="34"/>
  <c r="F459" i="34" s="1"/>
  <c r="E458" i="34"/>
  <c r="C458" i="34"/>
  <c r="B458" i="34"/>
  <c r="F458" i="34" s="1"/>
  <c r="E457" i="34"/>
  <c r="C457" i="34"/>
  <c r="B457" i="34"/>
  <c r="F457" i="34" s="1"/>
  <c r="C456" i="34"/>
  <c r="B456" i="34"/>
  <c r="F456" i="34" s="1"/>
  <c r="E451" i="34"/>
  <c r="C451" i="34"/>
  <c r="B451" i="34"/>
  <c r="E450" i="34"/>
  <c r="C450" i="34"/>
  <c r="B450" i="34"/>
  <c r="F450" i="34" s="1"/>
  <c r="E449" i="34"/>
  <c r="C449" i="34"/>
  <c r="B449" i="34"/>
  <c r="F449" i="34" s="1"/>
  <c r="E448" i="34"/>
  <c r="C448" i="34"/>
  <c r="B448" i="34"/>
  <c r="F448" i="34" s="1"/>
  <c r="E447" i="34"/>
  <c r="C447" i="34"/>
  <c r="B447" i="34"/>
  <c r="F447" i="34" s="1"/>
  <c r="E446" i="34"/>
  <c r="C446" i="34"/>
  <c r="B446" i="34"/>
  <c r="F446" i="34" s="1"/>
  <c r="E445" i="34"/>
  <c r="C445" i="34"/>
  <c r="B445" i="34"/>
  <c r="F445" i="34" s="1"/>
  <c r="C444" i="34"/>
  <c r="B444" i="34"/>
  <c r="F444" i="34" s="1"/>
  <c r="C443" i="34"/>
  <c r="B443" i="34"/>
  <c r="F443" i="34" s="1"/>
  <c r="C439" i="34"/>
  <c r="B439" i="34"/>
  <c r="A439" i="34"/>
  <c r="E436" i="34"/>
  <c r="C436" i="34"/>
  <c r="B436" i="34"/>
  <c r="F436" i="34" s="1"/>
  <c r="E435" i="34"/>
  <c r="C435" i="34"/>
  <c r="B435" i="34"/>
  <c r="F435" i="34" s="1"/>
  <c r="C434" i="34"/>
  <c r="B434" i="34"/>
  <c r="F434" i="34" s="1"/>
  <c r="C433" i="34"/>
  <c r="B433" i="34"/>
  <c r="F433" i="34" s="1"/>
  <c r="C432" i="34"/>
  <c r="B432" i="34"/>
  <c r="F432" i="34" s="1"/>
  <c r="E428" i="34"/>
  <c r="C428" i="34"/>
  <c r="B428" i="34"/>
  <c r="F428" i="34" s="1"/>
  <c r="E427" i="34"/>
  <c r="C427" i="34"/>
  <c r="B427" i="34"/>
  <c r="F427" i="34" s="1"/>
  <c r="E426" i="34"/>
  <c r="C426" i="34"/>
  <c r="B426" i="34"/>
  <c r="F426" i="34" s="1"/>
  <c r="E425" i="34"/>
  <c r="C425" i="34"/>
  <c r="B425" i="34"/>
  <c r="F425" i="34" s="1"/>
  <c r="E424" i="34"/>
  <c r="C424" i="34"/>
  <c r="B424" i="34"/>
  <c r="F424" i="34" s="1"/>
  <c r="E420" i="34"/>
  <c r="C420" i="34"/>
  <c r="B420" i="34"/>
  <c r="F420" i="34" s="1"/>
  <c r="E419" i="34"/>
  <c r="C419" i="34"/>
  <c r="B419" i="34"/>
  <c r="F419" i="34" s="1"/>
  <c r="E418" i="34"/>
  <c r="C418" i="34"/>
  <c r="B418" i="34"/>
  <c r="F418" i="34" s="1"/>
  <c r="E417" i="34"/>
  <c r="C417" i="34"/>
  <c r="B417" i="34"/>
  <c r="F417" i="34" s="1"/>
  <c r="C416" i="34"/>
  <c r="B416" i="34"/>
  <c r="F416" i="34" s="1"/>
  <c r="E411" i="34"/>
  <c r="C411" i="34"/>
  <c r="B411" i="34"/>
  <c r="E410" i="34"/>
  <c r="C410" i="34"/>
  <c r="B410" i="34"/>
  <c r="F410" i="34" s="1"/>
  <c r="E409" i="34"/>
  <c r="C409" i="34"/>
  <c r="B409" i="34"/>
  <c r="F409" i="34" s="1"/>
  <c r="E408" i="34"/>
  <c r="C408" i="34"/>
  <c r="B408" i="34"/>
  <c r="F408" i="34" s="1"/>
  <c r="E407" i="34"/>
  <c r="C407" i="34"/>
  <c r="B407" i="34"/>
  <c r="F407" i="34" s="1"/>
  <c r="E406" i="34"/>
  <c r="C406" i="34"/>
  <c r="B406" i="34"/>
  <c r="F406" i="34" s="1"/>
  <c r="E405" i="34"/>
  <c r="C405" i="34"/>
  <c r="B405" i="34"/>
  <c r="F405" i="34" s="1"/>
  <c r="C404" i="34"/>
  <c r="B404" i="34"/>
  <c r="F404" i="34" s="1"/>
  <c r="C400" i="34"/>
  <c r="B400" i="34"/>
  <c r="A400" i="34"/>
  <c r="E396" i="34"/>
  <c r="C396" i="34"/>
  <c r="B396" i="34"/>
  <c r="F396" i="34" s="1"/>
  <c r="E395" i="34"/>
  <c r="C395" i="34"/>
  <c r="B395" i="34"/>
  <c r="F395" i="34" s="1"/>
  <c r="C394" i="34"/>
  <c r="B394" i="34"/>
  <c r="F394" i="34" s="1"/>
  <c r="C393" i="34"/>
  <c r="B393" i="34"/>
  <c r="F393" i="34" s="1"/>
  <c r="C392" i="34"/>
  <c r="B392" i="34"/>
  <c r="F392" i="34" s="1"/>
  <c r="E388" i="34"/>
  <c r="C388" i="34"/>
  <c r="B388" i="34"/>
  <c r="F388" i="34" s="1"/>
  <c r="E387" i="34"/>
  <c r="C387" i="34"/>
  <c r="B387" i="34"/>
  <c r="F387" i="34" s="1"/>
  <c r="E386" i="34"/>
  <c r="C386" i="34"/>
  <c r="B386" i="34"/>
  <c r="F386" i="34" s="1"/>
  <c r="E385" i="34"/>
  <c r="C385" i="34"/>
  <c r="B385" i="34"/>
  <c r="F385" i="34" s="1"/>
  <c r="E384" i="34"/>
  <c r="C384" i="34"/>
  <c r="B384" i="34"/>
  <c r="F384" i="34" s="1"/>
  <c r="E380" i="34"/>
  <c r="C380" i="34"/>
  <c r="B380" i="34"/>
  <c r="F380" i="34" s="1"/>
  <c r="E379" i="34"/>
  <c r="C379" i="34"/>
  <c r="B379" i="34"/>
  <c r="F379" i="34" s="1"/>
  <c r="E378" i="34"/>
  <c r="C378" i="34"/>
  <c r="B378" i="34"/>
  <c r="F378" i="34" s="1"/>
  <c r="E377" i="34"/>
  <c r="C377" i="34"/>
  <c r="B377" i="34"/>
  <c r="F377" i="34" s="1"/>
  <c r="C376" i="34"/>
  <c r="B376" i="34"/>
  <c r="F376" i="34" s="1"/>
  <c r="E371" i="34"/>
  <c r="C371" i="34"/>
  <c r="B371" i="34"/>
  <c r="E370" i="34"/>
  <c r="C370" i="34"/>
  <c r="B370" i="34"/>
  <c r="E369" i="34"/>
  <c r="C369" i="34"/>
  <c r="B369" i="34"/>
  <c r="F369" i="34" s="1"/>
  <c r="C368" i="34"/>
  <c r="B368" i="34"/>
  <c r="E367" i="34"/>
  <c r="C367" i="34"/>
  <c r="B367" i="34"/>
  <c r="F367" i="34" s="1"/>
  <c r="E366" i="34"/>
  <c r="C366" i="34"/>
  <c r="B366" i="34"/>
  <c r="F366" i="34" s="1"/>
  <c r="E365" i="34"/>
  <c r="C365" i="34"/>
  <c r="B365" i="34"/>
  <c r="F365" i="34" s="1"/>
  <c r="C364" i="34"/>
  <c r="B364" i="34"/>
  <c r="F364" i="34" s="1"/>
  <c r="C360" i="34"/>
  <c r="B360" i="34"/>
  <c r="A360" i="34"/>
  <c r="E357" i="34"/>
  <c r="C357" i="34"/>
  <c r="B357" i="34"/>
  <c r="F357" i="34" s="1"/>
  <c r="E356" i="34"/>
  <c r="C356" i="34"/>
  <c r="B356" i="34"/>
  <c r="F356" i="34" s="1"/>
  <c r="E355" i="34"/>
  <c r="C355" i="34"/>
  <c r="B355" i="34"/>
  <c r="F355" i="34" s="1"/>
  <c r="C354" i="34"/>
  <c r="B354" i="34"/>
  <c r="F354" i="34" s="1"/>
  <c r="C353" i="34"/>
  <c r="B353" i="34"/>
  <c r="F353" i="34" s="1"/>
  <c r="E349" i="34"/>
  <c r="C349" i="34"/>
  <c r="B349" i="34"/>
  <c r="F349" i="34" s="1"/>
  <c r="E348" i="34"/>
  <c r="C348" i="34"/>
  <c r="B348" i="34"/>
  <c r="F348" i="34" s="1"/>
  <c r="E347" i="34"/>
  <c r="C347" i="34"/>
  <c r="B347" i="34"/>
  <c r="F347" i="34" s="1"/>
  <c r="E346" i="34"/>
  <c r="C346" i="34"/>
  <c r="B346" i="34"/>
  <c r="F346" i="34" s="1"/>
  <c r="E345" i="34"/>
  <c r="C345" i="34"/>
  <c r="B345" i="34"/>
  <c r="F345" i="34" s="1"/>
  <c r="E341" i="34"/>
  <c r="C341" i="34"/>
  <c r="B341" i="34"/>
  <c r="F341" i="34" s="1"/>
  <c r="E340" i="34"/>
  <c r="C340" i="34"/>
  <c r="B340" i="34"/>
  <c r="F340" i="34" s="1"/>
  <c r="E339" i="34"/>
  <c r="C339" i="34"/>
  <c r="B339" i="34"/>
  <c r="F339" i="34" s="1"/>
  <c r="E338" i="34"/>
  <c r="C338" i="34"/>
  <c r="B338" i="34"/>
  <c r="F338" i="34" s="1"/>
  <c r="C337" i="34"/>
  <c r="B337" i="34"/>
  <c r="F337" i="34" s="1"/>
  <c r="E332" i="34"/>
  <c r="C332" i="34"/>
  <c r="B332" i="34"/>
  <c r="E331" i="34"/>
  <c r="C331" i="34"/>
  <c r="B331" i="34"/>
  <c r="F331" i="34" s="1"/>
  <c r="E330" i="34"/>
  <c r="C330" i="34"/>
  <c r="B330" i="34"/>
  <c r="F330" i="34" s="1"/>
  <c r="E329" i="34"/>
  <c r="C329" i="34"/>
  <c r="B329" i="34"/>
  <c r="F329" i="34" s="1"/>
  <c r="E328" i="34"/>
  <c r="C328" i="34"/>
  <c r="B328" i="34"/>
  <c r="F328" i="34" s="1"/>
  <c r="E327" i="34"/>
  <c r="C327" i="34"/>
  <c r="B327" i="34"/>
  <c r="F327" i="34" s="1"/>
  <c r="E326" i="34"/>
  <c r="C326" i="34"/>
  <c r="B326" i="34"/>
  <c r="F326" i="34" s="1"/>
  <c r="C325" i="34"/>
  <c r="B325" i="34"/>
  <c r="F325" i="34" s="1"/>
  <c r="C321" i="34"/>
  <c r="B321" i="34"/>
  <c r="A321" i="34"/>
  <c r="E318" i="34"/>
  <c r="C318" i="34"/>
  <c r="B318" i="34"/>
  <c r="F318" i="34" s="1"/>
  <c r="E317" i="34"/>
  <c r="C317" i="34"/>
  <c r="B317" i="34"/>
  <c r="F317" i="34" s="1"/>
  <c r="E316" i="34"/>
  <c r="C316" i="34"/>
  <c r="B316" i="34"/>
  <c r="F316" i="34" s="1"/>
  <c r="C315" i="34"/>
  <c r="B315" i="34"/>
  <c r="F315" i="34" s="1"/>
  <c r="C314" i="34"/>
  <c r="B314" i="34"/>
  <c r="F314" i="34" s="1"/>
  <c r="E310" i="34"/>
  <c r="C310" i="34"/>
  <c r="B310" i="34"/>
  <c r="F310" i="34" s="1"/>
  <c r="E309" i="34"/>
  <c r="C309" i="34"/>
  <c r="B309" i="34"/>
  <c r="F309" i="34" s="1"/>
  <c r="E308" i="34"/>
  <c r="C308" i="34"/>
  <c r="B308" i="34"/>
  <c r="F308" i="34" s="1"/>
  <c r="E307" i="34"/>
  <c r="C307" i="34"/>
  <c r="B307" i="34"/>
  <c r="F307" i="34" s="1"/>
  <c r="E306" i="34"/>
  <c r="C306" i="34"/>
  <c r="B306" i="34"/>
  <c r="F306" i="34" s="1"/>
  <c r="E302" i="34"/>
  <c r="C302" i="34"/>
  <c r="B302" i="34"/>
  <c r="F302" i="34" s="1"/>
  <c r="E301" i="34"/>
  <c r="C301" i="34"/>
  <c r="B301" i="34"/>
  <c r="F301" i="34" s="1"/>
  <c r="E300" i="34"/>
  <c r="C300" i="34"/>
  <c r="B300" i="34"/>
  <c r="F300" i="34" s="1"/>
  <c r="E299" i="34"/>
  <c r="C299" i="34"/>
  <c r="B299" i="34"/>
  <c r="F299" i="34" s="1"/>
  <c r="C298" i="34"/>
  <c r="B298" i="34"/>
  <c r="F298" i="34" s="1"/>
  <c r="E293" i="34"/>
  <c r="C293" i="34"/>
  <c r="B293" i="34"/>
  <c r="E292" i="34"/>
  <c r="C292" i="34"/>
  <c r="B292" i="34"/>
  <c r="F292" i="34" s="1"/>
  <c r="E291" i="34"/>
  <c r="C291" i="34"/>
  <c r="B291" i="34"/>
  <c r="F291" i="34" s="1"/>
  <c r="E290" i="34"/>
  <c r="C290" i="34"/>
  <c r="B290" i="34"/>
  <c r="F290" i="34" s="1"/>
  <c r="E289" i="34"/>
  <c r="C289" i="34"/>
  <c r="B289" i="34"/>
  <c r="F289" i="34" s="1"/>
  <c r="E288" i="34"/>
  <c r="C288" i="34"/>
  <c r="B288" i="34"/>
  <c r="F288" i="34" s="1"/>
  <c r="E287" i="34"/>
  <c r="C287" i="34"/>
  <c r="B287" i="34"/>
  <c r="F287" i="34" s="1"/>
  <c r="E286" i="34"/>
  <c r="C286" i="34"/>
  <c r="B286" i="34"/>
  <c r="F286" i="34" s="1"/>
  <c r="E285" i="34"/>
  <c r="C285" i="34"/>
  <c r="B285" i="34"/>
  <c r="F285" i="34" s="1"/>
  <c r="E284" i="34"/>
  <c r="C284" i="34"/>
  <c r="B284" i="34"/>
  <c r="F284" i="34" s="1"/>
  <c r="E283" i="34"/>
  <c r="C283" i="34"/>
  <c r="B283" i="34"/>
  <c r="F283" i="34" s="1"/>
  <c r="C282" i="34"/>
  <c r="B282" i="34"/>
  <c r="F282" i="34" s="1"/>
  <c r="C278" i="34"/>
  <c r="B278" i="34"/>
  <c r="A278" i="34"/>
  <c r="E275" i="34"/>
  <c r="C275" i="34"/>
  <c r="B275" i="34"/>
  <c r="F275" i="34" s="1"/>
  <c r="E274" i="34"/>
  <c r="C274" i="34"/>
  <c r="B274" i="34"/>
  <c r="F274" i="34" s="1"/>
  <c r="E273" i="34"/>
  <c r="C273" i="34"/>
  <c r="B273" i="34"/>
  <c r="F273" i="34" s="1"/>
  <c r="C272" i="34"/>
  <c r="B272" i="34"/>
  <c r="F272" i="34" s="1"/>
  <c r="C271" i="34"/>
  <c r="B271" i="34"/>
  <c r="F271" i="34" s="1"/>
  <c r="E267" i="34"/>
  <c r="C267" i="34"/>
  <c r="B267" i="34"/>
  <c r="F267" i="34" s="1"/>
  <c r="E266" i="34"/>
  <c r="C266" i="34"/>
  <c r="B266" i="34"/>
  <c r="F266" i="34" s="1"/>
  <c r="E265" i="34"/>
  <c r="C265" i="34"/>
  <c r="B265" i="34"/>
  <c r="F265" i="34" s="1"/>
  <c r="E264" i="34"/>
  <c r="C264" i="34"/>
  <c r="B264" i="34"/>
  <c r="F264" i="34" s="1"/>
  <c r="E263" i="34"/>
  <c r="C263" i="34"/>
  <c r="B263" i="34"/>
  <c r="F263" i="34" s="1"/>
  <c r="E259" i="34"/>
  <c r="C259" i="34"/>
  <c r="B259" i="34"/>
  <c r="F259" i="34" s="1"/>
  <c r="E258" i="34"/>
  <c r="C258" i="34"/>
  <c r="B258" i="34"/>
  <c r="F258" i="34" s="1"/>
  <c r="E257" i="34"/>
  <c r="C257" i="34"/>
  <c r="B257" i="34"/>
  <c r="F257" i="34" s="1"/>
  <c r="E256" i="34"/>
  <c r="C256" i="34"/>
  <c r="B256" i="34"/>
  <c r="F256" i="34" s="1"/>
  <c r="C255" i="34"/>
  <c r="B255" i="34"/>
  <c r="F255" i="34" s="1"/>
  <c r="E250" i="34"/>
  <c r="C250" i="34"/>
  <c r="B250" i="34"/>
  <c r="E249" i="34"/>
  <c r="C249" i="34"/>
  <c r="B249" i="34"/>
  <c r="F249" i="34" s="1"/>
  <c r="E248" i="34"/>
  <c r="C248" i="34"/>
  <c r="B248" i="34"/>
  <c r="F248" i="34" s="1"/>
  <c r="E247" i="34"/>
  <c r="C247" i="34"/>
  <c r="B247" i="34"/>
  <c r="F247" i="34" s="1"/>
  <c r="E246" i="34"/>
  <c r="C246" i="34"/>
  <c r="B246" i="34"/>
  <c r="F246" i="34" s="1"/>
  <c r="E245" i="34"/>
  <c r="C245" i="34"/>
  <c r="B245" i="34"/>
  <c r="F245" i="34" s="1"/>
  <c r="E244" i="34"/>
  <c r="C244" i="34"/>
  <c r="B244" i="34"/>
  <c r="F244" i="34" s="1"/>
  <c r="E243" i="34"/>
  <c r="C243" i="34"/>
  <c r="B243" i="34"/>
  <c r="F243" i="34" s="1"/>
  <c r="C242" i="34"/>
  <c r="B242" i="34"/>
  <c r="F242" i="34" s="1"/>
  <c r="C238" i="34"/>
  <c r="B238" i="34"/>
  <c r="A238" i="34"/>
  <c r="E235" i="34"/>
  <c r="C235" i="34"/>
  <c r="B235" i="34"/>
  <c r="F235" i="34" s="1"/>
  <c r="E234" i="34"/>
  <c r="C234" i="34"/>
  <c r="B234" i="34"/>
  <c r="F234" i="34" s="1"/>
  <c r="E233" i="34"/>
  <c r="C233" i="34"/>
  <c r="B233" i="34"/>
  <c r="F233" i="34" s="1"/>
  <c r="E232" i="34"/>
  <c r="C232" i="34"/>
  <c r="B232" i="34"/>
  <c r="F232" i="34" s="1"/>
  <c r="C231" i="34"/>
  <c r="B231" i="34"/>
  <c r="F231" i="34" s="1"/>
  <c r="E227" i="34"/>
  <c r="C227" i="34"/>
  <c r="B227" i="34"/>
  <c r="F227" i="34" s="1"/>
  <c r="E226" i="34"/>
  <c r="C226" i="34"/>
  <c r="B226" i="34"/>
  <c r="F226" i="34" s="1"/>
  <c r="E225" i="34"/>
  <c r="C225" i="34"/>
  <c r="B225" i="34"/>
  <c r="F225" i="34" s="1"/>
  <c r="E224" i="34"/>
  <c r="C224" i="34"/>
  <c r="B224" i="34"/>
  <c r="F224" i="34" s="1"/>
  <c r="E223" i="34"/>
  <c r="C223" i="34"/>
  <c r="B223" i="34"/>
  <c r="F223" i="34" s="1"/>
  <c r="E219" i="34"/>
  <c r="C219" i="34"/>
  <c r="B219" i="34"/>
  <c r="F219" i="34" s="1"/>
  <c r="E218" i="34"/>
  <c r="C218" i="34"/>
  <c r="B218" i="34"/>
  <c r="F218" i="34" s="1"/>
  <c r="E217" i="34"/>
  <c r="C217" i="34"/>
  <c r="B217" i="34"/>
  <c r="F217" i="34" s="1"/>
  <c r="E216" i="34"/>
  <c r="C216" i="34"/>
  <c r="B216" i="34"/>
  <c r="F216" i="34" s="1"/>
  <c r="C215" i="34"/>
  <c r="B215" i="34"/>
  <c r="F215" i="34" s="1"/>
  <c r="E210" i="34"/>
  <c r="C210" i="34"/>
  <c r="B210" i="34"/>
  <c r="F210" i="34" s="1"/>
  <c r="E209" i="34"/>
  <c r="C209" i="34"/>
  <c r="B209" i="34"/>
  <c r="F209" i="34" s="1"/>
  <c r="E208" i="34"/>
  <c r="C208" i="34"/>
  <c r="B208" i="34"/>
  <c r="F208" i="34" s="1"/>
  <c r="E207" i="34"/>
  <c r="C207" i="34"/>
  <c r="B207" i="34"/>
  <c r="F207" i="34" s="1"/>
  <c r="E206" i="34"/>
  <c r="C206" i="34"/>
  <c r="B206" i="34"/>
  <c r="F206" i="34" s="1"/>
  <c r="C202" i="34"/>
  <c r="B202" i="34"/>
  <c r="A202" i="34"/>
  <c r="E199" i="34"/>
  <c r="C199" i="34"/>
  <c r="B199" i="34"/>
  <c r="F199" i="34" s="1"/>
  <c r="E198" i="34"/>
  <c r="C198" i="34"/>
  <c r="B198" i="34"/>
  <c r="F198" i="34" s="1"/>
  <c r="E197" i="34"/>
  <c r="C197" i="34"/>
  <c r="B197" i="34"/>
  <c r="F197" i="34" s="1"/>
  <c r="E196" i="34"/>
  <c r="C196" i="34"/>
  <c r="B196" i="34"/>
  <c r="F196" i="34" s="1"/>
  <c r="C195" i="34"/>
  <c r="B195" i="34"/>
  <c r="F195" i="34" s="1"/>
  <c r="E191" i="34"/>
  <c r="C191" i="34"/>
  <c r="B191" i="34"/>
  <c r="F191" i="34" s="1"/>
  <c r="E190" i="34"/>
  <c r="C190" i="34"/>
  <c r="B190" i="34"/>
  <c r="F190" i="34" s="1"/>
  <c r="E189" i="34"/>
  <c r="C189" i="34"/>
  <c r="B189" i="34"/>
  <c r="F189" i="34" s="1"/>
  <c r="E188" i="34"/>
  <c r="C188" i="34"/>
  <c r="B188" i="34"/>
  <c r="F188" i="34" s="1"/>
  <c r="E187" i="34"/>
  <c r="C187" i="34"/>
  <c r="B187" i="34"/>
  <c r="F187" i="34" s="1"/>
  <c r="E183" i="34"/>
  <c r="C183" i="34"/>
  <c r="B183" i="34"/>
  <c r="F183" i="34" s="1"/>
  <c r="E182" i="34"/>
  <c r="C182" i="34"/>
  <c r="B182" i="34"/>
  <c r="F182" i="34" s="1"/>
  <c r="E181" i="34"/>
  <c r="C181" i="34"/>
  <c r="B181" i="34"/>
  <c r="F181" i="34" s="1"/>
  <c r="E180" i="34"/>
  <c r="C180" i="34"/>
  <c r="B180" i="34"/>
  <c r="F180" i="34" s="1"/>
  <c r="C179" i="34"/>
  <c r="B179" i="34"/>
  <c r="F179" i="34" s="1"/>
  <c r="E174" i="34"/>
  <c r="C174" i="34"/>
  <c r="B174" i="34"/>
  <c r="C173" i="34"/>
  <c r="B173" i="34"/>
  <c r="C172" i="34"/>
  <c r="B172" i="34"/>
  <c r="E171" i="34"/>
  <c r="C171" i="34"/>
  <c r="B171" i="34"/>
  <c r="F171" i="34" s="1"/>
  <c r="E170" i="34"/>
  <c r="C170" i="34"/>
  <c r="B170" i="34"/>
  <c r="F170" i="34" s="1"/>
  <c r="E169" i="34"/>
  <c r="C169" i="34"/>
  <c r="B169" i="34"/>
  <c r="F169" i="34" s="1"/>
  <c r="E168" i="34"/>
  <c r="C168" i="34"/>
  <c r="B168" i="34"/>
  <c r="F168" i="34" s="1"/>
  <c r="E167" i="34"/>
  <c r="C167" i="34"/>
  <c r="B167" i="34"/>
  <c r="F167" i="34" s="1"/>
  <c r="C163" i="34"/>
  <c r="B163" i="34"/>
  <c r="A163" i="34"/>
  <c r="B162" i="34"/>
  <c r="A162" i="34"/>
  <c r="E158" i="34"/>
  <c r="C158" i="34"/>
  <c r="B158" i="34"/>
  <c r="F158" i="34" s="1"/>
  <c r="E157" i="34"/>
  <c r="C157" i="34"/>
  <c r="B157" i="34"/>
  <c r="F157" i="34" s="1"/>
  <c r="E156" i="34"/>
  <c r="C156" i="34"/>
  <c r="B156" i="34"/>
  <c r="F156" i="34" s="1"/>
  <c r="C155" i="34"/>
  <c r="B155" i="34"/>
  <c r="F155" i="34" s="1"/>
  <c r="F151" i="34"/>
  <c r="E151" i="34"/>
  <c r="C151" i="34"/>
  <c r="B151" i="34"/>
  <c r="E150" i="34"/>
  <c r="C150" i="34"/>
  <c r="B150" i="34"/>
  <c r="F150" i="34" s="1"/>
  <c r="B149" i="34"/>
  <c r="F149" i="34" s="1"/>
  <c r="E145" i="34"/>
  <c r="C145" i="34"/>
  <c r="B145" i="34"/>
  <c r="F145" i="34" s="1"/>
  <c r="E144" i="34"/>
  <c r="C144" i="34"/>
  <c r="B144" i="34"/>
  <c r="F144" i="34" s="1"/>
  <c r="E143" i="34"/>
  <c r="C143" i="34"/>
  <c r="B143" i="34"/>
  <c r="F143" i="34" s="1"/>
  <c r="C142" i="34"/>
  <c r="B142" i="34"/>
  <c r="F142" i="34" s="1"/>
  <c r="E137" i="34"/>
  <c r="C137" i="34"/>
  <c r="B137" i="34"/>
  <c r="F137" i="34" s="1"/>
  <c r="E136" i="34"/>
  <c r="C136" i="34"/>
  <c r="B136" i="34"/>
  <c r="F136" i="34" s="1"/>
  <c r="E135" i="34"/>
  <c r="C135" i="34"/>
  <c r="B135" i="34"/>
  <c r="F135" i="34" s="1"/>
  <c r="E134" i="34"/>
  <c r="C134" i="34"/>
  <c r="B134" i="34"/>
  <c r="F134" i="34" s="1"/>
  <c r="E133" i="34"/>
  <c r="C133" i="34"/>
  <c r="B133" i="34"/>
  <c r="F133" i="34" s="1"/>
  <c r="E132" i="34"/>
  <c r="C132" i="34"/>
  <c r="B132" i="34"/>
  <c r="F132" i="34" s="1"/>
  <c r="E131" i="34"/>
  <c r="C131" i="34"/>
  <c r="B131" i="34"/>
  <c r="F131" i="34" s="1"/>
  <c r="E130" i="34"/>
  <c r="C130" i="34"/>
  <c r="B130" i="34"/>
  <c r="F130" i="34" s="1"/>
  <c r="B126" i="34"/>
  <c r="A126" i="34"/>
  <c r="E123" i="34"/>
  <c r="C123" i="34"/>
  <c r="B123" i="34"/>
  <c r="F123" i="34" s="1"/>
  <c r="E122" i="34"/>
  <c r="C122" i="34"/>
  <c r="B122" i="34"/>
  <c r="F122" i="34" s="1"/>
  <c r="E121" i="34"/>
  <c r="C121" i="34"/>
  <c r="B121" i="34"/>
  <c r="F121" i="34" s="1"/>
  <c r="E120" i="34"/>
  <c r="C120" i="34"/>
  <c r="B120" i="34"/>
  <c r="F120" i="34" s="1"/>
  <c r="C119" i="34"/>
  <c r="B119" i="34"/>
  <c r="F119" i="34" s="1"/>
  <c r="E115" i="34"/>
  <c r="C115" i="34"/>
  <c r="B115" i="34"/>
  <c r="F115" i="34" s="1"/>
  <c r="E114" i="34"/>
  <c r="C114" i="34"/>
  <c r="B114" i="34"/>
  <c r="F114" i="34" s="1"/>
  <c r="E113" i="34"/>
  <c r="C113" i="34"/>
  <c r="B113" i="34"/>
  <c r="F113" i="34" s="1"/>
  <c r="E112" i="34"/>
  <c r="C112" i="34"/>
  <c r="B112" i="34"/>
  <c r="F112" i="34" s="1"/>
  <c r="E111" i="34"/>
  <c r="C111" i="34"/>
  <c r="B111" i="34"/>
  <c r="F111" i="34" s="1"/>
  <c r="E107" i="34"/>
  <c r="C107" i="34"/>
  <c r="B107" i="34"/>
  <c r="F107" i="34" s="1"/>
  <c r="E106" i="34"/>
  <c r="C106" i="34"/>
  <c r="B106" i="34"/>
  <c r="F106" i="34" s="1"/>
  <c r="E105" i="34"/>
  <c r="C105" i="34"/>
  <c r="B105" i="34"/>
  <c r="F105" i="34" s="1"/>
  <c r="E104" i="34"/>
  <c r="C104" i="34"/>
  <c r="B104" i="34"/>
  <c r="F104" i="34" s="1"/>
  <c r="C103" i="34"/>
  <c r="B103" i="34"/>
  <c r="F103" i="34" s="1"/>
  <c r="E98" i="34"/>
  <c r="C98" i="34"/>
  <c r="B98" i="34"/>
  <c r="E97" i="34"/>
  <c r="C97" i="34"/>
  <c r="B97" i="34"/>
  <c r="F97" i="34" s="1"/>
  <c r="E96" i="34"/>
  <c r="C96" i="34"/>
  <c r="B96" i="34"/>
  <c r="F96" i="34" s="1"/>
  <c r="E95" i="34"/>
  <c r="C95" i="34"/>
  <c r="B95" i="34"/>
  <c r="F95" i="34" s="1"/>
  <c r="E94" i="34"/>
  <c r="C94" i="34"/>
  <c r="B94" i="34"/>
  <c r="F94" i="34" s="1"/>
  <c r="E93" i="34"/>
  <c r="C93" i="34"/>
  <c r="B93" i="34"/>
  <c r="F93" i="34" s="1"/>
  <c r="E92" i="34"/>
  <c r="C92" i="34"/>
  <c r="B92" i="34"/>
  <c r="F92" i="34" s="1"/>
  <c r="E91" i="34"/>
  <c r="C91" i="34"/>
  <c r="B91" i="34"/>
  <c r="F91" i="34" s="1"/>
  <c r="C87" i="34"/>
  <c r="B87" i="34"/>
  <c r="A87" i="34"/>
  <c r="E84" i="34"/>
  <c r="C84" i="34"/>
  <c r="B84" i="34"/>
  <c r="F84" i="34" s="1"/>
  <c r="E83" i="34"/>
  <c r="C83" i="34"/>
  <c r="B83" i="34"/>
  <c r="F83" i="34" s="1"/>
  <c r="E82" i="34"/>
  <c r="C82" i="34"/>
  <c r="B82" i="34"/>
  <c r="F82" i="34" s="1"/>
  <c r="E81" i="34"/>
  <c r="C81" i="34"/>
  <c r="B81" i="34"/>
  <c r="F81" i="34" s="1"/>
  <c r="C80" i="34"/>
  <c r="B80" i="34"/>
  <c r="F80" i="34" s="1"/>
  <c r="E76" i="34"/>
  <c r="C76" i="34"/>
  <c r="B76" i="34"/>
  <c r="F76" i="34" s="1"/>
  <c r="E75" i="34"/>
  <c r="C75" i="34"/>
  <c r="B75" i="34"/>
  <c r="F75" i="34" s="1"/>
  <c r="E74" i="34"/>
  <c r="C74" i="34"/>
  <c r="B74" i="34"/>
  <c r="F74" i="34" s="1"/>
  <c r="E73" i="34"/>
  <c r="C73" i="34"/>
  <c r="B73" i="34"/>
  <c r="F73" i="34" s="1"/>
  <c r="E72" i="34"/>
  <c r="C72" i="34"/>
  <c r="B72" i="34"/>
  <c r="F72" i="34" s="1"/>
  <c r="F68" i="34"/>
  <c r="E68" i="34"/>
  <c r="C68" i="34"/>
  <c r="B68" i="34"/>
  <c r="E67" i="34"/>
  <c r="C67" i="34"/>
  <c r="B67" i="34"/>
  <c r="F67" i="34" s="1"/>
  <c r="E66" i="34"/>
  <c r="C66" i="34"/>
  <c r="B66" i="34"/>
  <c r="F66" i="34" s="1"/>
  <c r="E65" i="34"/>
  <c r="C65" i="34"/>
  <c r="B65" i="34"/>
  <c r="F65" i="34" s="1"/>
  <c r="C64" i="34"/>
  <c r="B64" i="34"/>
  <c r="F64" i="34" s="1"/>
  <c r="E59" i="34"/>
  <c r="C59" i="34"/>
  <c r="B59" i="34"/>
  <c r="F59" i="34" s="1"/>
  <c r="E58" i="34"/>
  <c r="C58" i="34"/>
  <c r="B58" i="34"/>
  <c r="F58" i="34" s="1"/>
  <c r="C57" i="34"/>
  <c r="B57" i="34"/>
  <c r="F57" i="34" s="1"/>
  <c r="C56" i="34"/>
  <c r="B56" i="34"/>
  <c r="F56" i="34" s="1"/>
  <c r="C54" i="34"/>
  <c r="B54" i="34"/>
  <c r="F54" i="34" s="1"/>
  <c r="C50" i="34"/>
  <c r="B50" i="34"/>
  <c r="A50" i="34"/>
  <c r="E47" i="34"/>
  <c r="C47" i="34"/>
  <c r="B47" i="34"/>
  <c r="F47" i="34" s="1"/>
  <c r="E46" i="34"/>
  <c r="C46" i="34"/>
  <c r="B46" i="34"/>
  <c r="F46" i="34" s="1"/>
  <c r="E45" i="34"/>
  <c r="C45" i="34"/>
  <c r="B45" i="34"/>
  <c r="F45" i="34" s="1"/>
  <c r="C44" i="34"/>
  <c r="B44" i="34"/>
  <c r="F44" i="34" s="1"/>
  <c r="C43" i="34"/>
  <c r="B43" i="34"/>
  <c r="F43" i="34" s="1"/>
  <c r="E39" i="34"/>
  <c r="C39" i="34"/>
  <c r="B39" i="34"/>
  <c r="F39" i="34" s="1"/>
  <c r="E38" i="34"/>
  <c r="C38" i="34"/>
  <c r="B38" i="34"/>
  <c r="F38" i="34" s="1"/>
  <c r="E37" i="34"/>
  <c r="C37" i="34"/>
  <c r="B37" i="34"/>
  <c r="F37" i="34" s="1"/>
  <c r="E36" i="34"/>
  <c r="C36" i="34"/>
  <c r="B36" i="34"/>
  <c r="F36" i="34" s="1"/>
  <c r="E35" i="34"/>
  <c r="C35" i="34"/>
  <c r="B35" i="34"/>
  <c r="F35" i="34" s="1"/>
  <c r="E31" i="34"/>
  <c r="C31" i="34"/>
  <c r="B31" i="34"/>
  <c r="F31" i="34" s="1"/>
  <c r="E30" i="34"/>
  <c r="C30" i="34"/>
  <c r="B30" i="34"/>
  <c r="F30" i="34" s="1"/>
  <c r="E29" i="34"/>
  <c r="C29" i="34"/>
  <c r="B29" i="34"/>
  <c r="F29" i="34" s="1"/>
  <c r="E28" i="34"/>
  <c r="C28" i="34"/>
  <c r="B28" i="34"/>
  <c r="F28" i="34" s="1"/>
  <c r="C27" i="34"/>
  <c r="B27" i="34"/>
  <c r="F27" i="34" s="1"/>
  <c r="E22" i="34"/>
  <c r="C22" i="34"/>
  <c r="B22" i="34"/>
  <c r="C21" i="34"/>
  <c r="B21" i="34"/>
  <c r="C20" i="34"/>
  <c r="B20" i="34"/>
  <c r="E19" i="34"/>
  <c r="C19" i="34"/>
  <c r="B19" i="34"/>
  <c r="F19" i="34" s="1"/>
  <c r="E18" i="34"/>
  <c r="C18" i="34"/>
  <c r="B18" i="34"/>
  <c r="F18" i="34" s="1"/>
  <c r="E17" i="34"/>
  <c r="C17" i="34"/>
  <c r="B17" i="34"/>
  <c r="F17" i="34" s="1"/>
  <c r="E16" i="34"/>
  <c r="C16" i="34"/>
  <c r="B16" i="34"/>
  <c r="F16" i="34" s="1"/>
  <c r="E15" i="34"/>
  <c r="C15" i="34"/>
  <c r="B15" i="34"/>
  <c r="F15" i="34" s="1"/>
  <c r="C11" i="34"/>
  <c r="B11" i="34"/>
  <c r="A11" i="34"/>
  <c r="A2" i="34"/>
  <c r="A1" i="34"/>
  <c r="F429" i="34" l="1"/>
  <c r="F40" i="34"/>
  <c r="F512" i="34"/>
  <c r="F77" i="34"/>
  <c r="F578" i="34"/>
  <c r="F579" i="34" s="1"/>
  <c r="F544" i="34"/>
  <c r="F228" i="34"/>
  <c r="F552" i="34"/>
  <c r="F350" i="34"/>
  <c r="F381" i="34"/>
  <c r="F469" i="34"/>
  <c r="F595" i="34"/>
  <c r="F146" i="34"/>
  <c r="F587" i="34"/>
  <c r="F200" i="34"/>
  <c r="F85" i="34"/>
  <c r="F108" i="34"/>
  <c r="F268" i="34"/>
  <c r="F461" i="34"/>
  <c r="F69" i="34"/>
  <c r="F176" i="34"/>
  <c r="F421" i="34"/>
  <c r="F477" i="34"/>
  <c r="F397" i="34"/>
  <c r="F358" i="34"/>
  <c r="F333" i="34"/>
  <c r="F334" i="34" s="1"/>
  <c r="F372" i="34"/>
  <c r="F373" i="34" s="1"/>
  <c r="F504" i="34"/>
  <c r="F311" i="34"/>
  <c r="F520" i="34"/>
  <c r="F152" i="34"/>
  <c r="F560" i="34"/>
  <c r="F603" i="34"/>
  <c r="F342" i="34"/>
  <c r="F452" i="34"/>
  <c r="F453" i="34" s="1"/>
  <c r="F437" i="34"/>
  <c r="F24" i="34"/>
  <c r="F260" i="34"/>
  <c r="F251" i="34"/>
  <c r="F252" i="34" s="1"/>
  <c r="F211" i="34"/>
  <c r="F212" i="34" s="1"/>
  <c r="F48" i="34"/>
  <c r="F192" i="34"/>
  <c r="F303" i="34"/>
  <c r="F413" i="34"/>
  <c r="F116" i="34"/>
  <c r="F389" i="34"/>
  <c r="F99" i="34"/>
  <c r="F100" i="34" s="1"/>
  <c r="F184" i="34"/>
  <c r="F220" i="34"/>
  <c r="F276" i="34"/>
  <c r="F32" i="34"/>
  <c r="F60" i="34"/>
  <c r="F61" i="34" s="1"/>
  <c r="F159" i="34"/>
  <c r="F319" i="34"/>
  <c r="F124" i="34"/>
  <c r="F138" i="34"/>
  <c r="F139" i="34" s="1"/>
  <c r="F236" i="34"/>
  <c r="F294" i="34"/>
  <c r="F295" i="34" s="1"/>
  <c r="F495" i="34"/>
  <c r="F496" i="34" s="1"/>
  <c r="F535" i="34"/>
  <c r="F536" i="34" s="1"/>
  <c r="F50" i="34" l="1"/>
  <c r="F439" i="34"/>
  <c r="F522" i="34"/>
  <c r="F562" i="34"/>
  <c r="F163" i="34"/>
  <c r="F479" i="34"/>
  <c r="F400" i="34"/>
  <c r="F321" i="34"/>
  <c r="F278" i="34"/>
  <c r="F238" i="34"/>
  <c r="F87" i="34"/>
  <c r="F202" i="34"/>
  <c r="F360" i="34"/>
  <c r="F11" i="34"/>
</calcChain>
</file>

<file path=xl/sharedStrings.xml><?xml version="1.0" encoding="utf-8"?>
<sst xmlns="http://schemas.openxmlformats.org/spreadsheetml/2006/main" count="518" uniqueCount="25">
  <si>
    <t>M3</t>
  </si>
  <si>
    <t>MATERIALES</t>
  </si>
  <si>
    <t>UNIDAD</t>
  </si>
  <si>
    <t>CANT</t>
  </si>
  <si>
    <t>SERVICIO NACIONAL DE APRENDIZAJE SENA</t>
  </si>
  <si>
    <t>DIRECCION ADMINISTRATIVA Y FINANCIERA</t>
  </si>
  <si>
    <t>GRUPO DE CONSTRUCCIONES</t>
  </si>
  <si>
    <t>ANALISIS DE PRECIOS UNITARIOS (APUS)</t>
  </si>
  <si>
    <t>MANO DE OBRA</t>
  </si>
  <si>
    <t>ELABORO (Arquitecto o Ingeniero civil)</t>
  </si>
  <si>
    <t>Vo.Bo. Representante Legal</t>
  </si>
  <si>
    <t>VALOR:</t>
  </si>
  <si>
    <t>CÓDIGO</t>
  </si>
  <si>
    <t>DESCRIPCIÓN</t>
  </si>
  <si>
    <t>PRECIO UNITARIO</t>
  </si>
  <si>
    <t>PRECIO TOTAL</t>
  </si>
  <si>
    <t>DESPERDICIO 5%</t>
  </si>
  <si>
    <t>Subtotal Materiales</t>
  </si>
  <si>
    <t>REND</t>
  </si>
  <si>
    <t>Subtotal Mano de obra</t>
  </si>
  <si>
    <t>TRANSPORTE</t>
  </si>
  <si>
    <t>Subtotal Transportes</t>
  </si>
  <si>
    <t>EQUIPOS Y HERRAMIENTAS</t>
  </si>
  <si>
    <t>Subtotal Equipos y Herramientas</t>
  </si>
  <si>
    <t>Subtotal Equipos y herramientas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</si>
</sst>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5" formatCode="_-&quot;$&quot;* #,##0.00_-;\-&quot;$&quot;* #,##0.00_-;_-&quot;$&quot;* &quot;-&quot;??_-;_-@_-"/>
    <numFmt numFmtId="166" formatCode="0.00_)"/>
    <numFmt numFmtId="172" formatCode="_(&quot;$&quot;* #,##0.00_);_(&quot;$&quot;* \(#,##0.00\);_(&quot;$&quot;* &quot;-&quot;??_);_(@_)"/>
    <numFmt numFmtId="176" formatCode="0.000"/>
    <numFmt numFmtId="177" formatCode="0.0"/>
    <numFmt numFmtId="178" formatCode="_(&quot;$&quot;\ * #,##0_);_(&quot;$&quot;\ * \(#,##0\);_(&quot;$&quot;\ * &quot;-&quot;??_);_(@_)"/>
    <numFmt numFmtId="179" formatCode="_-* #,##0.00\ &quot;€&quot;_-;\-* #,##0.00\ &quot;€&quot;_-;_-* &quot;-&quot;??\ &quot;€&quot;_-;_-@_-"/>
    <numFmt numFmtId="180" formatCode="_ &quot;$&quot;\ * #,##0_ ;_ &quot;$&quot;\ * \-#,##0_ ;_ &quot;$&quot;\ * &quot;-&quot;??_ ;_ @_ "/>
    <numFmt numFmtId="181" formatCode="_ &quot;$&quot;\ * #,##0.00_ ;_ &quot;$&quot;\ * \-#,##0.00_ ;_ &quot;$&quot;\ * &quot;-&quot;??_ ;_ @_ "/>
    <numFmt numFmtId="182" formatCode="_ * #,##0_ ;_ * \-#,##0_ ;_ * &quot;-&quot;?_ ;_ @_ "/>
    <numFmt numFmtId="183" formatCode="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Courier"/>
      <family val="3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5" fillId="0" borderId="0"/>
    <xf numFmtId="166" fontId="6" fillId="0" borderId="0"/>
    <xf numFmtId="166" fontId="6" fillId="0" borderId="0"/>
    <xf numFmtId="165" fontId="1" fillId="0" borderId="0" applyFont="0" applyFill="0" applyBorder="0" applyAlignment="0" applyProtection="0"/>
    <xf numFmtId="0" fontId="5" fillId="0" borderId="0" applyNumberFormat="0"/>
    <xf numFmtId="0" fontId="5" fillId="0" borderId="0" applyNumberFormat="0"/>
    <xf numFmtId="179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5" fillId="0" borderId="0" applyNumberFormat="0"/>
  </cellStyleXfs>
  <cellXfs count="149">
    <xf numFmtId="0" fontId="0" fillId="0" borderId="0" xfId="0"/>
    <xf numFmtId="0" fontId="5" fillId="0" borderId="0" xfId="5"/>
    <xf numFmtId="0" fontId="7" fillId="0" borderId="6" xfId="5" applyFont="1" applyBorder="1" applyAlignment="1">
      <alignment horizontal="center"/>
    </xf>
    <xf numFmtId="0" fontId="7" fillId="0" borderId="0" xfId="5" applyFont="1" applyAlignment="1">
      <alignment horizontal="center"/>
    </xf>
    <xf numFmtId="49" fontId="5" fillId="0" borderId="0" xfId="5" applyNumberFormat="1" applyAlignment="1">
      <alignment horizontal="center"/>
    </xf>
    <xf numFmtId="0" fontId="7" fillId="0" borderId="7" xfId="5" applyFont="1" applyBorder="1" applyAlignment="1">
      <alignment horizontal="center"/>
    </xf>
    <xf numFmtId="177" fontId="5" fillId="0" borderId="6" xfId="5" applyNumberFormat="1" applyBorder="1" applyAlignment="1">
      <alignment horizontal="center" vertical="center" wrapText="1"/>
    </xf>
    <xf numFmtId="0" fontId="8" fillId="0" borderId="2" xfId="5" applyFont="1" applyBorder="1" applyAlignment="1">
      <alignment vertical="center" wrapText="1"/>
    </xf>
    <xf numFmtId="0" fontId="5" fillId="0" borderId="0" xfId="5" applyAlignment="1">
      <alignment horizontal="center" vertical="center"/>
    </xf>
    <xf numFmtId="49" fontId="5" fillId="0" borderId="0" xfId="6" applyNumberFormat="1" applyAlignment="1">
      <alignment horizontal="center" vertical="center"/>
    </xf>
    <xf numFmtId="0" fontId="5" fillId="0" borderId="0" xfId="6" applyAlignment="1">
      <alignment horizontal="right" vertical="center"/>
    </xf>
    <xf numFmtId="178" fontId="7" fillId="2" borderId="17" xfId="6" applyNumberFormat="1" applyFont="1" applyFill="1" applyBorder="1" applyAlignment="1">
      <alignment horizontal="left" vertical="center"/>
    </xf>
    <xf numFmtId="0" fontId="5" fillId="0" borderId="8" xfId="6" applyBorder="1" applyAlignment="1">
      <alignment horizontal="center"/>
    </xf>
    <xf numFmtId="0" fontId="5" fillId="0" borderId="10" xfId="6" applyBorder="1"/>
    <xf numFmtId="0" fontId="5" fillId="0" borderId="10" xfId="6" applyBorder="1" applyAlignment="1">
      <alignment horizontal="center"/>
    </xf>
    <xf numFmtId="49" fontId="5" fillId="0" borderId="10" xfId="6" applyNumberFormat="1" applyBorder="1"/>
    <xf numFmtId="0" fontId="5" fillId="0" borderId="9" xfId="6" applyBorder="1"/>
    <xf numFmtId="0" fontId="5" fillId="4" borderId="24" xfId="6" applyFill="1" applyBorder="1" applyAlignment="1">
      <alignment horizontal="center"/>
    </xf>
    <xf numFmtId="0" fontId="7" fillId="4" borderId="22" xfId="6" applyFont="1" applyFill="1" applyBorder="1"/>
    <xf numFmtId="0" fontId="5" fillId="4" borderId="22" xfId="6" applyFill="1" applyBorder="1" applyAlignment="1">
      <alignment horizontal="center"/>
    </xf>
    <xf numFmtId="0" fontId="5" fillId="4" borderId="22" xfId="6" applyFill="1" applyBorder="1"/>
    <xf numFmtId="0" fontId="5" fillId="4" borderId="25" xfId="6" applyFill="1" applyBorder="1"/>
    <xf numFmtId="0" fontId="7" fillId="0" borderId="14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 wrapText="1"/>
    </xf>
    <xf numFmtId="0" fontId="7" fillId="0" borderId="16" xfId="6" applyFont="1" applyBorder="1" applyAlignment="1">
      <alignment horizontal="center" vertical="center" wrapText="1"/>
    </xf>
    <xf numFmtId="0" fontId="5" fillId="0" borderId="26" xfId="6" applyBorder="1" applyAlignment="1">
      <alignment horizontal="center"/>
    </xf>
    <xf numFmtId="0" fontId="5" fillId="0" borderId="27" xfId="5" applyBorder="1" applyAlignment="1">
      <alignment horizontal="left"/>
    </xf>
    <xf numFmtId="0" fontId="5" fillId="0" borderId="27" xfId="5" applyBorder="1" applyAlignment="1">
      <alignment horizontal="center"/>
    </xf>
    <xf numFmtId="0" fontId="5" fillId="0" borderId="27" xfId="6" applyBorder="1" applyAlignment="1">
      <alignment horizontal="center"/>
    </xf>
    <xf numFmtId="180" fontId="5" fillId="3" borderId="28" xfId="7" applyNumberFormat="1" applyFont="1" applyFill="1" applyBorder="1" applyAlignment="1">
      <alignment horizontal="center"/>
    </xf>
    <xf numFmtId="180" fontId="5" fillId="0" borderId="29" xfId="7" applyNumberFormat="1" applyFont="1" applyFill="1" applyBorder="1" applyAlignment="1">
      <alignment horizontal="center"/>
    </xf>
    <xf numFmtId="0" fontId="5" fillId="0" borderId="30" xfId="6" applyBorder="1" applyAlignment="1">
      <alignment horizontal="center"/>
    </xf>
    <xf numFmtId="0" fontId="5" fillId="0" borderId="28" xfId="6" applyBorder="1" applyAlignment="1">
      <alignment horizontal="center"/>
    </xf>
    <xf numFmtId="0" fontId="5" fillId="0" borderId="18" xfId="6" applyBorder="1" applyAlignment="1">
      <alignment horizontal="center"/>
    </xf>
    <xf numFmtId="0" fontId="7" fillId="0" borderId="11" xfId="6" applyFont="1" applyBorder="1"/>
    <xf numFmtId="0" fontId="5" fillId="0" borderId="11" xfId="6" applyBorder="1" applyAlignment="1">
      <alignment horizontal="center"/>
    </xf>
    <xf numFmtId="0" fontId="5" fillId="0" borderId="11" xfId="6" applyBorder="1"/>
    <xf numFmtId="3" fontId="7" fillId="0" borderId="12" xfId="6" applyNumberFormat="1" applyFont="1" applyBorder="1" applyAlignment="1">
      <alignment horizontal="right"/>
    </xf>
    <xf numFmtId="180" fontId="5" fillId="0" borderId="15" xfId="8" applyNumberFormat="1" applyFont="1" applyFill="1" applyBorder="1"/>
    <xf numFmtId="0" fontId="7" fillId="0" borderId="8" xfId="6" applyFont="1" applyBorder="1" applyAlignment="1">
      <alignment horizontal="center"/>
    </xf>
    <xf numFmtId="0" fontId="7" fillId="0" borderId="10" xfId="6" applyFont="1" applyBorder="1"/>
    <xf numFmtId="0" fontId="7" fillId="0" borderId="10" xfId="6" applyFont="1" applyBorder="1" applyAlignment="1">
      <alignment horizontal="center"/>
    </xf>
    <xf numFmtId="1" fontId="7" fillId="0" borderId="10" xfId="6" applyNumberFormat="1" applyFont="1" applyBorder="1"/>
    <xf numFmtId="180" fontId="7" fillId="0" borderId="9" xfId="8" applyNumberFormat="1" applyFont="1" applyFill="1" applyBorder="1"/>
    <xf numFmtId="0" fontId="7" fillId="0" borderId="14" xfId="6" applyFont="1" applyBorder="1" applyAlignment="1">
      <alignment horizontal="center"/>
    </xf>
    <xf numFmtId="0" fontId="7" fillId="0" borderId="2" xfId="6" applyFont="1" applyBorder="1"/>
    <xf numFmtId="0" fontId="7" fillId="0" borderId="2" xfId="6" applyFont="1" applyBorder="1" applyAlignment="1">
      <alignment horizontal="center"/>
    </xf>
    <xf numFmtId="0" fontId="7" fillId="0" borderId="2" xfId="6" applyFont="1" applyBorder="1" applyAlignment="1">
      <alignment horizontal="center" wrapText="1"/>
    </xf>
    <xf numFmtId="0" fontId="7" fillId="0" borderId="16" xfId="6" applyFont="1" applyBorder="1" applyAlignment="1">
      <alignment horizontal="center" wrapText="1"/>
    </xf>
    <xf numFmtId="0" fontId="5" fillId="0" borderId="31" xfId="6" applyBorder="1" applyAlignment="1">
      <alignment horizontal="center"/>
    </xf>
    <xf numFmtId="0" fontId="5" fillId="0" borderId="27" xfId="5" applyBorder="1" applyAlignment="1">
      <alignment horizontal="left" wrapText="1"/>
    </xf>
    <xf numFmtId="176" fontId="5" fillId="0" borderId="27" xfId="5" applyNumberFormat="1" applyBorder="1" applyAlignment="1">
      <alignment horizontal="center"/>
    </xf>
    <xf numFmtId="180" fontId="5" fillId="0" borderId="28" xfId="7" applyNumberFormat="1" applyFont="1" applyFill="1" applyBorder="1" applyAlignment="1">
      <alignment horizontal="center"/>
    </xf>
    <xf numFmtId="0" fontId="5" fillId="0" borderId="28" xfId="5" applyBorder="1" applyAlignment="1">
      <alignment horizontal="center"/>
    </xf>
    <xf numFmtId="0" fontId="5" fillId="0" borderId="32" xfId="6" applyBorder="1" applyAlignment="1">
      <alignment horizontal="center"/>
    </xf>
    <xf numFmtId="0" fontId="5" fillId="0" borderId="1" xfId="5" applyBorder="1" applyAlignment="1">
      <alignment horizontal="left"/>
    </xf>
    <xf numFmtId="0" fontId="5" fillId="0" borderId="33" xfId="5" applyBorder="1" applyAlignment="1">
      <alignment horizontal="center"/>
    </xf>
    <xf numFmtId="0" fontId="7" fillId="0" borderId="10" xfId="5" applyFont="1" applyBorder="1"/>
    <xf numFmtId="0" fontId="5" fillId="4" borderId="13" xfId="6" applyFill="1" applyBorder="1" applyAlignment="1">
      <alignment horizontal="center"/>
    </xf>
    <xf numFmtId="49" fontId="7" fillId="4" borderId="1" xfId="6" applyNumberFormat="1" applyFont="1" applyFill="1" applyBorder="1"/>
    <xf numFmtId="0" fontId="5" fillId="4" borderId="1" xfId="6" applyFill="1" applyBorder="1" applyAlignment="1">
      <alignment horizontal="center"/>
    </xf>
    <xf numFmtId="0" fontId="5" fillId="4" borderId="1" xfId="5" applyFill="1" applyBorder="1" applyAlignment="1">
      <alignment horizontal="center"/>
    </xf>
    <xf numFmtId="0" fontId="5" fillId="4" borderId="1" xfId="6" applyFill="1" applyBorder="1"/>
    <xf numFmtId="0" fontId="5" fillId="4" borderId="15" xfId="6" applyFill="1" applyBorder="1"/>
    <xf numFmtId="0" fontId="7" fillId="0" borderId="2" xfId="5" applyFont="1" applyBorder="1" applyAlignment="1">
      <alignment horizontal="center"/>
    </xf>
    <xf numFmtId="176" fontId="5" fillId="0" borderId="34" xfId="5" applyNumberFormat="1" applyBorder="1" applyAlignment="1">
      <alignment horizontal="center"/>
    </xf>
    <xf numFmtId="180" fontId="5" fillId="0" borderId="34" xfId="7" applyNumberFormat="1" applyFont="1" applyFill="1" applyBorder="1" applyAlignment="1">
      <alignment horizontal="center"/>
    </xf>
    <xf numFmtId="2" fontId="5" fillId="0" borderId="28" xfId="5" applyNumberFormat="1" applyBorder="1" applyAlignment="1">
      <alignment horizontal="center"/>
    </xf>
    <xf numFmtId="2" fontId="5" fillId="0" borderId="33" xfId="5" applyNumberFormat="1" applyBorder="1" applyAlignment="1">
      <alignment horizontal="center"/>
    </xf>
    <xf numFmtId="49" fontId="7" fillId="4" borderId="22" xfId="6" applyNumberFormat="1" applyFont="1" applyFill="1" applyBorder="1"/>
    <xf numFmtId="0" fontId="5" fillId="4" borderId="22" xfId="5" applyFill="1" applyBorder="1" applyAlignment="1">
      <alignment horizontal="center"/>
    </xf>
    <xf numFmtId="0" fontId="5" fillId="0" borderId="34" xfId="5" applyBorder="1" applyAlignment="1">
      <alignment horizontal="left"/>
    </xf>
    <xf numFmtId="0" fontId="5" fillId="0" borderId="34" xfId="5" applyBorder="1" applyAlignment="1">
      <alignment horizontal="center"/>
    </xf>
    <xf numFmtId="176" fontId="5" fillId="0" borderId="28" xfId="5" applyNumberFormat="1" applyBorder="1" applyAlignment="1">
      <alignment horizontal="center"/>
    </xf>
    <xf numFmtId="180" fontId="5" fillId="0" borderId="35" xfId="7" applyNumberFormat="1" applyFont="1" applyFill="1" applyBorder="1" applyAlignment="1">
      <alignment horizontal="center"/>
    </xf>
    <xf numFmtId="0" fontId="5" fillId="0" borderId="33" xfId="6" applyBorder="1" applyAlignment="1">
      <alignment horizontal="center"/>
    </xf>
    <xf numFmtId="177" fontId="5" fillId="0" borderId="27" xfId="5" applyNumberFormat="1" applyBorder="1" applyAlignment="1">
      <alignment horizontal="center"/>
    </xf>
    <xf numFmtId="0" fontId="5" fillId="0" borderId="0" xfId="5" applyAlignment="1">
      <alignment horizontal="center"/>
    </xf>
    <xf numFmtId="177" fontId="5" fillId="0" borderId="3" xfId="5" applyNumberFormat="1" applyBorder="1" applyAlignment="1">
      <alignment horizontal="center" vertical="center" wrapText="1"/>
    </xf>
    <xf numFmtId="0" fontId="5" fillId="0" borderId="5" xfId="5" applyBorder="1" applyAlignment="1">
      <alignment horizontal="left" vertical="center" wrapText="1"/>
    </xf>
    <xf numFmtId="0" fontId="5" fillId="0" borderId="5" xfId="5" applyBorder="1" applyAlignment="1">
      <alignment horizontal="center" vertical="center"/>
    </xf>
    <xf numFmtId="49" fontId="5" fillId="0" borderId="5" xfId="6" applyNumberFormat="1" applyBorder="1" applyAlignment="1">
      <alignment horizontal="center" vertical="center"/>
    </xf>
    <xf numFmtId="0" fontId="5" fillId="0" borderId="5" xfId="6" applyBorder="1" applyAlignment="1">
      <alignment horizontal="right" vertical="center"/>
    </xf>
    <xf numFmtId="1" fontId="5" fillId="0" borderId="27" xfId="6" applyNumberFormat="1" applyBorder="1" applyAlignment="1">
      <alignment horizontal="center"/>
    </xf>
    <xf numFmtId="2" fontId="5" fillId="0" borderId="27" xfId="5" applyNumberFormat="1" applyBorder="1" applyAlignment="1">
      <alignment horizontal="center"/>
    </xf>
    <xf numFmtId="180" fontId="5" fillId="0" borderId="0" xfId="5" applyNumberFormat="1"/>
    <xf numFmtId="2" fontId="5" fillId="0" borderId="34" xfId="5" applyNumberFormat="1" applyBorder="1" applyAlignment="1">
      <alignment horizontal="center"/>
    </xf>
    <xf numFmtId="177" fontId="7" fillId="0" borderId="6" xfId="5" applyNumberFormat="1" applyFont="1" applyBorder="1" applyAlignment="1">
      <alignment horizontal="center" vertical="center" wrapText="1"/>
    </xf>
    <xf numFmtId="0" fontId="7" fillId="0" borderId="0" xfId="5" applyFont="1" applyAlignment="1">
      <alignment horizontal="left" vertical="center" wrapText="1"/>
    </xf>
    <xf numFmtId="49" fontId="5" fillId="0" borderId="0" xfId="9" applyNumberFormat="1" applyAlignment="1">
      <alignment horizontal="center" vertical="center"/>
    </xf>
    <xf numFmtId="0" fontId="5" fillId="0" borderId="0" xfId="9" applyAlignment="1">
      <alignment horizontal="right" vertical="center"/>
    </xf>
    <xf numFmtId="182" fontId="7" fillId="0" borderId="7" xfId="9" applyNumberFormat="1" applyFont="1" applyBorder="1" applyAlignment="1">
      <alignment horizontal="left" vertical="center"/>
    </xf>
    <xf numFmtId="2" fontId="5" fillId="0" borderId="6" xfId="5" applyNumberFormat="1" applyBorder="1" applyAlignment="1">
      <alignment horizontal="center" vertical="center" wrapText="1"/>
    </xf>
    <xf numFmtId="0" fontId="5" fillId="0" borderId="0" xfId="5" applyAlignment="1">
      <alignment horizontal="left" vertical="center" wrapText="1"/>
    </xf>
    <xf numFmtId="178" fontId="2" fillId="2" borderId="17" xfId="6" applyNumberFormat="1" applyFont="1" applyFill="1" applyBorder="1" applyAlignment="1">
      <alignment horizontal="left" vertical="center"/>
    </xf>
    <xf numFmtId="2" fontId="5" fillId="0" borderId="27" xfId="6" applyNumberFormat="1" applyBorder="1" applyAlignment="1">
      <alignment horizontal="center"/>
    </xf>
    <xf numFmtId="177" fontId="5" fillId="0" borderId="28" xfId="6" applyNumberFormat="1" applyBorder="1" applyAlignment="1">
      <alignment horizontal="center"/>
    </xf>
    <xf numFmtId="1" fontId="5" fillId="0" borderId="28" xfId="6" applyNumberFormat="1" applyBorder="1" applyAlignment="1">
      <alignment horizontal="center"/>
    </xf>
    <xf numFmtId="2" fontId="5" fillId="0" borderId="28" xfId="6" applyNumberFormat="1" applyBorder="1" applyAlignment="1">
      <alignment horizontal="center"/>
    </xf>
    <xf numFmtId="0" fontId="5" fillId="0" borderId="36" xfId="6" applyBorder="1" applyAlignment="1">
      <alignment horizontal="center"/>
    </xf>
    <xf numFmtId="2" fontId="5" fillId="0" borderId="37" xfId="6" applyNumberFormat="1" applyBorder="1" applyAlignment="1">
      <alignment horizontal="center"/>
    </xf>
    <xf numFmtId="183" fontId="5" fillId="0" borderId="27" xfId="5" applyNumberFormat="1" applyBorder="1" applyAlignment="1">
      <alignment horizontal="center"/>
    </xf>
    <xf numFmtId="182" fontId="2" fillId="2" borderId="17" xfId="6" applyNumberFormat="1" applyFont="1" applyFill="1" applyBorder="1" applyAlignment="1">
      <alignment horizontal="left" vertical="center"/>
    </xf>
    <xf numFmtId="0" fontId="5" fillId="0" borderId="37" xfId="6" applyBorder="1" applyAlignment="1">
      <alignment horizontal="center"/>
    </xf>
    <xf numFmtId="1" fontId="5" fillId="0" borderId="0" xfId="5" applyNumberFormat="1" applyAlignment="1">
      <alignment horizontal="center" vertical="center"/>
    </xf>
    <xf numFmtId="0" fontId="8" fillId="0" borderId="1" xfId="5" applyFont="1" applyBorder="1" applyAlignment="1">
      <alignment vertical="center" wrapText="1"/>
    </xf>
    <xf numFmtId="178" fontId="7" fillId="2" borderId="40" xfId="6" applyNumberFormat="1" applyFont="1" applyFill="1" applyBorder="1" applyAlignment="1">
      <alignment horizontal="left" vertical="center"/>
    </xf>
    <xf numFmtId="0" fontId="7" fillId="2" borderId="3" xfId="5" applyFont="1" applyFill="1" applyBorder="1" applyAlignment="1">
      <alignment horizontal="center"/>
    </xf>
    <xf numFmtId="0" fontId="7" fillId="2" borderId="5" xfId="5" applyFont="1" applyFill="1" applyBorder="1" applyAlignment="1">
      <alignment horizontal="center"/>
    </xf>
    <xf numFmtId="0" fontId="7" fillId="2" borderId="4" xfId="5" applyFont="1" applyFill="1" applyBorder="1" applyAlignment="1">
      <alignment horizontal="center"/>
    </xf>
    <xf numFmtId="0" fontId="7" fillId="2" borderId="6" xfId="5" applyFont="1" applyFill="1" applyBorder="1" applyAlignment="1">
      <alignment horizontal="center"/>
    </xf>
    <xf numFmtId="0" fontId="7" fillId="2" borderId="0" xfId="5" applyFont="1" applyFill="1" applyBorder="1" applyAlignment="1">
      <alignment horizontal="center"/>
    </xf>
    <xf numFmtId="0" fontId="7" fillId="2" borderId="7" xfId="5" applyFont="1" applyFill="1" applyBorder="1" applyAlignment="1">
      <alignment horizontal="center"/>
    </xf>
    <xf numFmtId="0" fontId="7" fillId="2" borderId="42" xfId="5" applyFont="1" applyFill="1" applyBorder="1" applyAlignment="1">
      <alignment horizontal="center"/>
    </xf>
    <xf numFmtId="0" fontId="7" fillId="2" borderId="39" xfId="5" applyFont="1" applyFill="1" applyBorder="1" applyAlignment="1">
      <alignment horizontal="center"/>
    </xf>
    <xf numFmtId="0" fontId="7" fillId="2" borderId="38" xfId="5" applyFont="1" applyFill="1" applyBorder="1" applyAlignment="1">
      <alignment vertical="center"/>
    </xf>
    <xf numFmtId="0" fontId="7" fillId="2" borderId="41" xfId="5" applyFont="1" applyFill="1" applyBorder="1" applyAlignment="1">
      <alignment vertical="center"/>
    </xf>
    <xf numFmtId="0" fontId="7" fillId="2" borderId="43" xfId="5" applyFont="1" applyFill="1" applyBorder="1" applyAlignment="1">
      <alignment vertical="center"/>
    </xf>
    <xf numFmtId="0" fontId="7" fillId="2" borderId="23" xfId="5" applyFont="1" applyFill="1" applyBorder="1" applyAlignment="1">
      <alignment horizontal="center"/>
    </xf>
    <xf numFmtId="0" fontId="7" fillId="2" borderId="21" xfId="5" applyFont="1" applyFill="1" applyBorder="1" applyAlignment="1">
      <alignment vertical="center"/>
    </xf>
    <xf numFmtId="0" fontId="7" fillId="2" borderId="0" xfId="5" applyFont="1" applyFill="1" applyBorder="1" applyAlignment="1">
      <alignment vertical="center"/>
    </xf>
    <xf numFmtId="0" fontId="7" fillId="2" borderId="7" xfId="5" applyFont="1" applyFill="1" applyBorder="1" applyAlignment="1">
      <alignment vertical="center"/>
    </xf>
    <xf numFmtId="0" fontId="9" fillId="2" borderId="21" xfId="5" applyFont="1" applyFill="1" applyBorder="1" applyAlignment="1">
      <alignment vertical="center"/>
    </xf>
    <xf numFmtId="0" fontId="7" fillId="2" borderId="8" xfId="5" applyFont="1" applyFill="1" applyBorder="1" applyAlignment="1">
      <alignment horizontal="center"/>
    </xf>
    <xf numFmtId="0" fontId="7" fillId="2" borderId="44" xfId="5" applyFont="1" applyFill="1" applyBorder="1" applyAlignment="1">
      <alignment horizontal="center"/>
    </xf>
    <xf numFmtId="0" fontId="7" fillId="2" borderId="45" xfId="5" applyFont="1" applyFill="1" applyBorder="1" applyAlignment="1">
      <alignment vertical="center"/>
    </xf>
    <xf numFmtId="0" fontId="7" fillId="2" borderId="10" xfId="5" applyFont="1" applyFill="1" applyBorder="1" applyAlignment="1">
      <alignment vertical="center"/>
    </xf>
    <xf numFmtId="0" fontId="7" fillId="2" borderId="9" xfId="5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vertical="center"/>
    </xf>
    <xf numFmtId="172" fontId="3" fillId="3" borderId="4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172" fontId="3" fillId="3" borderId="7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3" fillId="3" borderId="20" xfId="0" applyFont="1" applyFill="1" applyBorder="1" applyAlignment="1">
      <alignment vertical="center"/>
    </xf>
  </cellXfs>
  <cellStyles count="10">
    <cellStyle name="Moneda 2" xfId="7" xr:uid="{8B8BFDE9-3A22-4B4D-8D85-D81ECF929DDC}"/>
    <cellStyle name="Moneda 8" xfId="4" xr:uid="{82105E6C-8D37-45B6-B9A6-9657C505DE33}"/>
    <cellStyle name="Moneda_APU zonas especiales diseño RED MT" xfId="8" xr:uid="{59EE086B-8184-40E4-958C-164B161D9FB4}"/>
    <cellStyle name="Normal" xfId="0" builtinId="0"/>
    <cellStyle name="Normal 12" xfId="1" xr:uid="{1A0CE8E1-4E57-4C7C-810B-2ED7E83A3756}"/>
    <cellStyle name="Normal 2" xfId="5" xr:uid="{C52A626E-CD21-4D5B-B226-CC4F90E6CD19}"/>
    <cellStyle name="Normal 2 2" xfId="2" xr:uid="{4CFCA3E2-FF87-453D-A243-455CA2C2D784}"/>
    <cellStyle name="Normal 7" xfId="3" xr:uid="{CA900FFD-C219-4DF7-BA10-AE114CFC7928}"/>
    <cellStyle name="Normal_PRESUPUESTO OC SE MANAURE (CESAR) V 0.1" xfId="6" xr:uid="{B847F2B4-5FDD-4BE8-85AD-7CE60EB9DAAC}"/>
    <cellStyle name="Normal_PRESUPUESTO OC SE MANAURE (CESAR) V 0.1 2 2" xfId="9" xr:uid="{33DD3ED2-C4C9-4D69-A4D6-F57F965D5D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209549</xdr:colOff>
      <xdr:row>2</xdr:row>
      <xdr:rowOff>133349</xdr:rowOff>
    </xdr:from>
    <xdr:to>
      <xdr:col>1</xdr:col>
      <xdr:colOff>2480104</xdr:colOff>
      <xdr:row>9</xdr:row>
      <xdr:rowOff>28574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690A2C1-368A-4CB8-B602-581220C4F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" y="457199"/>
          <a:ext cx="304208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camacho\Downloads\PRESUPUESTO%20GENERAL%20-%20OC%20Y%20APUs%20-%20CONSTRUCCION%20MURO%20BLOQUE%20ABUZARDADO%20-%20SENA%20CALLE%2030%20(6).xlsx" TargetMode="External"/><Relationship Id="rId1" Type="http://schemas.openxmlformats.org/officeDocument/2006/relationships/externalLinkPath" Target="file:///C:\Users\arcamacho\Downloads\PRESUPUESTO%20GENERAL%20-%20OC%20Y%20APUs%20-%20CONSTRUCCION%20MURO%20BLOQUE%20ABUZARDADO%20-%20SENA%20CALLE%2030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el Proyecto"/>
      <sheetName val="Prestaciones"/>
      <sheetName val="Mano de Obra"/>
      <sheetName val="APU BASICO"/>
      <sheetName val="INSUMOS"/>
      <sheetName val="PRESU MURO SENA"/>
      <sheetName val="APU-PRELIMINARES"/>
      <sheetName val="APU-EXC Y RELLENOS"/>
      <sheetName val="APU-ESTRUC Y CIMIENTOS"/>
      <sheetName val="APU-MAMPOST Y ACABADOS"/>
      <sheetName val="APU-MALLA CERRAMIENTO"/>
    </sheetNames>
    <sheetDataSet>
      <sheetData sheetId="0" refreshError="1">
        <row r="10">
          <cell r="C10" t="str">
            <v>REPÚBLICA DE COLOMBIA</v>
          </cell>
        </row>
        <row r="11">
          <cell r="C11" t="str">
            <v>ATLÁNTICO</v>
          </cell>
        </row>
        <row r="12">
          <cell r="C12" t="str">
            <v>BARRANQUILLA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A1" t="str">
            <v>CÓDIGO</v>
          </cell>
          <cell r="B1" t="str">
            <v>DESCRIPCIÓN</v>
          </cell>
          <cell r="C1" t="str">
            <v>UNIDAD</v>
          </cell>
          <cell r="D1" t="str">
            <v>VR. UNITARIO</v>
          </cell>
          <cell r="F1" t="str">
            <v>CÓDIGO</v>
          </cell>
          <cell r="G1" t="str">
            <v>2. MANO DE OBRA</v>
          </cell>
          <cell r="H1" t="str">
            <v>UNIDAD</v>
          </cell>
          <cell r="I1" t="str">
            <v>VR. UNITARIO</v>
          </cell>
          <cell r="K1" t="str">
            <v>CÓDIGO</v>
          </cell>
          <cell r="L1" t="str">
            <v>3. TRANSPORTE</v>
          </cell>
          <cell r="M1" t="str">
            <v>UNIDAD</v>
          </cell>
          <cell r="N1" t="str">
            <v>VR. UNITARIO</v>
          </cell>
          <cell r="P1" t="str">
            <v>CÓDIGO</v>
          </cell>
          <cell r="Q1" t="str">
            <v>4. EQUIPOS Y HERRAMIENTAS</v>
          </cell>
          <cell r="R1" t="str">
            <v>UNIDAD</v>
          </cell>
          <cell r="S1" t="str">
            <v>VR. UNITARIO</v>
          </cell>
        </row>
        <row r="2">
          <cell r="A2">
            <v>1000</v>
          </cell>
          <cell r="B2" t="str">
            <v>Tuberia PVC Sanitaria de 6"</v>
          </cell>
          <cell r="C2" t="str">
            <v>ML</v>
          </cell>
          <cell r="D2">
            <v>35820</v>
          </cell>
          <cell r="F2">
            <v>2000</v>
          </cell>
          <cell r="G2" t="str">
            <v>Cuadrilla No. 1 (1 Ayudante)</v>
          </cell>
          <cell r="H2" t="str">
            <v>Día</v>
          </cell>
          <cell r="I2">
            <v>60232.889899999995</v>
          </cell>
          <cell r="K2">
            <v>3000</v>
          </cell>
          <cell r="L2" t="str">
            <v>Volteo de 8 m3</v>
          </cell>
          <cell r="M2" t="str">
            <v>Viaje</v>
          </cell>
          <cell r="N2">
            <v>250000</v>
          </cell>
          <cell r="P2">
            <v>4000</v>
          </cell>
          <cell r="Q2" t="str">
            <v xml:space="preserve">Andamio Metalico Completo  </v>
          </cell>
          <cell r="R2" t="str">
            <v>Día</v>
          </cell>
          <cell r="S2">
            <v>26000</v>
          </cell>
        </row>
        <row r="3">
          <cell r="A3">
            <v>1001</v>
          </cell>
          <cell r="B3" t="str">
            <v>Tuberia PVC Sanitaria de 4"</v>
          </cell>
          <cell r="C3" t="str">
            <v>ML</v>
          </cell>
          <cell r="D3">
            <v>16970</v>
          </cell>
          <cell r="F3">
            <v>2001</v>
          </cell>
          <cell r="G3" t="str">
            <v>Cuadrilla No. 2 (1 Of + 1 Ayudante)</v>
          </cell>
          <cell r="H3" t="str">
            <v>Día</v>
          </cell>
          <cell r="I3">
            <v>158149.38990000001</v>
          </cell>
          <cell r="K3">
            <v>3001</v>
          </cell>
          <cell r="L3" t="str">
            <v>Transporte Materiales</v>
          </cell>
          <cell r="M3" t="str">
            <v>Viaje</v>
          </cell>
          <cell r="N3">
            <v>80000</v>
          </cell>
          <cell r="P3">
            <v>4001</v>
          </cell>
          <cell r="Q3" t="str">
            <v>Diagonal Larga o Corta</v>
          </cell>
          <cell r="R3" t="str">
            <v>Día</v>
          </cell>
          <cell r="S3">
            <v>180</v>
          </cell>
        </row>
        <row r="4">
          <cell r="A4">
            <v>1002</v>
          </cell>
          <cell r="B4" t="str">
            <v>Tuberia PVC Sanitaria de 3"</v>
          </cell>
          <cell r="C4" t="str">
            <v>ML</v>
          </cell>
          <cell r="F4">
            <v>2002</v>
          </cell>
          <cell r="G4" t="str">
            <v>Cuadrilla No. 3 (1 Of + 2 Ayudantes)</v>
          </cell>
          <cell r="H4" t="str">
            <v>Día</v>
          </cell>
          <cell r="I4">
            <v>218382.27979999999</v>
          </cell>
          <cell r="K4">
            <v>3002</v>
          </cell>
          <cell r="L4" t="str">
            <v>Transporte Equipo (Botcat-Micky)</v>
          </cell>
          <cell r="M4" t="str">
            <v>Viaje</v>
          </cell>
          <cell r="N4">
            <v>240000</v>
          </cell>
          <cell r="P4">
            <v>4002</v>
          </cell>
          <cell r="Q4" t="str">
            <v>Equipo de Nivelación</v>
          </cell>
          <cell r="R4" t="str">
            <v>Hora</v>
          </cell>
          <cell r="S4">
            <v>1996.8</v>
          </cell>
        </row>
        <row r="5">
          <cell r="A5">
            <v>1003</v>
          </cell>
          <cell r="B5" t="str">
            <v>Tuberia PVC Sanitaria de 2"</v>
          </cell>
          <cell r="C5" t="str">
            <v>ML</v>
          </cell>
          <cell r="D5">
            <v>8890</v>
          </cell>
          <cell r="F5">
            <v>2003</v>
          </cell>
          <cell r="G5" t="str">
            <v xml:space="preserve">Cuadrilla No. 4 (1 Of + 3 Ayudantes) </v>
          </cell>
          <cell r="H5" t="str">
            <v>Día</v>
          </cell>
          <cell r="I5">
            <v>278615.16969999997</v>
          </cell>
          <cell r="K5">
            <v>3003</v>
          </cell>
          <cell r="L5" t="str">
            <v>Transporte Equipo (Mezcladora-Rana)</v>
          </cell>
          <cell r="M5" t="str">
            <v>Viaje</v>
          </cell>
          <cell r="N5">
            <v>180000</v>
          </cell>
          <cell r="P5">
            <v>4003</v>
          </cell>
          <cell r="Q5" t="str">
            <v>Estación Total y/o Electrónica</v>
          </cell>
          <cell r="R5" t="str">
            <v>Hora</v>
          </cell>
          <cell r="S5">
            <v>7968</v>
          </cell>
        </row>
        <row r="6">
          <cell r="A6">
            <v>1004</v>
          </cell>
          <cell r="B6" t="str">
            <v>Tuberia PVC Sanitaria de 1 1/2"</v>
          </cell>
          <cell r="C6" t="str">
            <v>ML</v>
          </cell>
          <cell r="D6">
            <v>6500</v>
          </cell>
          <cell r="F6">
            <v>2004</v>
          </cell>
          <cell r="G6" t="str">
            <v>Cuadrilla No. 5 (1 Of + 4 Ayudantes)</v>
          </cell>
          <cell r="H6" t="str">
            <v>Día</v>
          </cell>
          <cell r="I6">
            <v>338848.05959999998</v>
          </cell>
          <cell r="K6">
            <v>3004</v>
          </cell>
          <cell r="L6" t="str">
            <v>Transporte Equipo (Formaletas- Rieles)</v>
          </cell>
          <cell r="M6" t="str">
            <v>Viaje</v>
          </cell>
          <cell r="N6">
            <v>180000</v>
          </cell>
          <cell r="P6">
            <v>4004</v>
          </cell>
          <cell r="Q6" t="str">
            <v>Formaleta Metalica incluye Accesorios</v>
          </cell>
          <cell r="R6" t="str">
            <v>m2</v>
          </cell>
          <cell r="S6">
            <v>12500</v>
          </cell>
        </row>
        <row r="7">
          <cell r="A7">
            <v>1005</v>
          </cell>
          <cell r="B7" t="str">
            <v>Tuberia PVC Ventilacion de 4"</v>
          </cell>
          <cell r="C7" t="str">
            <v>ML</v>
          </cell>
          <cell r="D7">
            <v>13200</v>
          </cell>
          <cell r="F7">
            <v>2005</v>
          </cell>
          <cell r="G7" t="str">
            <v>Cuadrilla No. 6 (1 Oficial + 5 Ayudantes)</v>
          </cell>
          <cell r="H7" t="str">
            <v>Día</v>
          </cell>
          <cell r="I7">
            <v>399080.94949999999</v>
          </cell>
          <cell r="K7">
            <v>3005</v>
          </cell>
          <cell r="L7" t="str">
            <v>Transporte Filtro tipo FAFA</v>
          </cell>
          <cell r="M7" t="str">
            <v>Viaje</v>
          </cell>
          <cell r="N7">
            <v>650000</v>
          </cell>
          <cell r="P7">
            <v>4005</v>
          </cell>
          <cell r="Q7" t="str">
            <v>Guarderas de Madera</v>
          </cell>
          <cell r="R7" t="str">
            <v>Día</v>
          </cell>
          <cell r="S7">
            <v>300</v>
          </cell>
        </row>
        <row r="8">
          <cell r="A8">
            <v>1006</v>
          </cell>
          <cell r="B8" t="str">
            <v>Tuberia PVC Ventilacion de 3"</v>
          </cell>
          <cell r="C8" t="str">
            <v>ML</v>
          </cell>
          <cell r="F8">
            <v>2006</v>
          </cell>
          <cell r="G8" t="str">
            <v>Cuadrilla No. 7 (2 Oficiales + 4 Ayudantes)</v>
          </cell>
          <cell r="H8" t="str">
            <v>Día</v>
          </cell>
          <cell r="I8">
            <v>436764.55959999998</v>
          </cell>
          <cell r="K8">
            <v>3006</v>
          </cell>
          <cell r="L8" t="str">
            <v>Transporte Materiales(Sobrante y de Cantera)</v>
          </cell>
          <cell r="M8" t="str">
            <v>ML-KM</v>
          </cell>
          <cell r="N8">
            <v>250</v>
          </cell>
          <cell r="P8">
            <v>4006</v>
          </cell>
          <cell r="Q8" t="str">
            <v>Herramientas Menores</v>
          </cell>
          <cell r="R8" t="str">
            <v>GL</v>
          </cell>
          <cell r="S8">
            <v>6000</v>
          </cell>
        </row>
        <row r="9">
          <cell r="A9">
            <v>1007</v>
          </cell>
          <cell r="B9" t="str">
            <v>Tuberia PVC Ventilacion de 2"</v>
          </cell>
          <cell r="C9" t="str">
            <v>ML</v>
          </cell>
          <cell r="D9">
            <v>5250</v>
          </cell>
          <cell r="F9">
            <v>2007</v>
          </cell>
          <cell r="G9" t="str">
            <v>Cuadrilla No. 8 (Comisión de Topografía)</v>
          </cell>
          <cell r="H9" t="str">
            <v>Día</v>
          </cell>
          <cell r="I9">
            <v>307397.27980000002</v>
          </cell>
          <cell r="K9">
            <v>3007</v>
          </cell>
          <cell r="P9">
            <v>4007</v>
          </cell>
          <cell r="Q9" t="str">
            <v>Taco Metálico</v>
          </cell>
          <cell r="R9" t="str">
            <v>Día</v>
          </cell>
          <cell r="S9">
            <v>300</v>
          </cell>
        </row>
        <row r="10">
          <cell r="A10">
            <v>1008</v>
          </cell>
          <cell r="B10" t="str">
            <v>Tuberia PVC Ventilacion de 1 1/2"</v>
          </cell>
          <cell r="C10" t="str">
            <v>ML</v>
          </cell>
          <cell r="F10">
            <v>2008</v>
          </cell>
          <cell r="G10" t="str">
            <v>Cuadrilla No. 9 (Cuadrilla Soldadura)</v>
          </cell>
          <cell r="H10" t="str">
            <v>Día</v>
          </cell>
          <cell r="I10">
            <v>657815.50910000002</v>
          </cell>
          <cell r="K10">
            <v>3008</v>
          </cell>
          <cell r="P10">
            <v>4008</v>
          </cell>
          <cell r="Q10" t="str">
            <v>Vibrador Eléctrico</v>
          </cell>
          <cell r="R10" t="str">
            <v>Día</v>
          </cell>
          <cell r="S10">
            <v>90000</v>
          </cell>
        </row>
        <row r="11">
          <cell r="A11">
            <v>1009</v>
          </cell>
          <cell r="B11" t="str">
            <v>Codo PVC Sanitario de 6"x90 CxC</v>
          </cell>
          <cell r="C11" t="str">
            <v>UND</v>
          </cell>
          <cell r="F11">
            <v>2009</v>
          </cell>
          <cell r="G11" t="str">
            <v>Cuadrilla No. 10 (2 Ayudantes)</v>
          </cell>
          <cell r="H11" t="str">
            <v>Día</v>
          </cell>
          <cell r="I11">
            <v>120465.77979999999</v>
          </cell>
          <cell r="K11">
            <v>3009</v>
          </cell>
          <cell r="P11">
            <v>4009</v>
          </cell>
          <cell r="Q11" t="str">
            <v>Vibrocompactador Tipo Rana</v>
          </cell>
          <cell r="R11" t="str">
            <v>Día</v>
          </cell>
          <cell r="S11">
            <v>80000</v>
          </cell>
        </row>
        <row r="12">
          <cell r="A12">
            <v>1010</v>
          </cell>
          <cell r="B12" t="str">
            <v>Codo PVC Sanitario de 4"x90 CxC</v>
          </cell>
          <cell r="C12" t="str">
            <v>UND</v>
          </cell>
          <cell r="D12">
            <v>8880</v>
          </cell>
          <cell r="F12">
            <v>2010</v>
          </cell>
          <cell r="G12" t="str">
            <v>Cuadrilla No. 11 (2 Oficiales + 2 Ayudantes)</v>
          </cell>
          <cell r="H12" t="str">
            <v>Día</v>
          </cell>
          <cell r="I12">
            <v>316298.77980000002</v>
          </cell>
          <cell r="K12">
            <v>3010</v>
          </cell>
          <cell r="P12">
            <v>4010</v>
          </cell>
          <cell r="Q12" t="str">
            <v>Volqueta 8 m3</v>
          </cell>
          <cell r="R12" t="str">
            <v>Viaje</v>
          </cell>
          <cell r="S12">
            <v>100000</v>
          </cell>
        </row>
        <row r="13">
          <cell r="A13">
            <v>1011</v>
          </cell>
          <cell r="B13" t="str">
            <v>Codo PVC Sanitario de 3"x90 CxC</v>
          </cell>
          <cell r="C13" t="str">
            <v>UND</v>
          </cell>
          <cell r="F13">
            <v>2011</v>
          </cell>
          <cell r="G13" t="str">
            <v>Operador de Compresor</v>
          </cell>
          <cell r="H13" t="str">
            <v>Día</v>
          </cell>
          <cell r="I13">
            <v>112469.5</v>
          </cell>
          <cell r="P13">
            <v>4011</v>
          </cell>
          <cell r="Q13" t="str">
            <v>Bobcat</v>
          </cell>
          <cell r="R13" t="str">
            <v>Hora</v>
          </cell>
          <cell r="S13">
            <v>80736</v>
          </cell>
        </row>
        <row r="14">
          <cell r="A14">
            <v>1012</v>
          </cell>
          <cell r="B14" t="str">
            <v>Codo PVC Sanitario de 2"x90 CxC</v>
          </cell>
          <cell r="C14" t="str">
            <v>UND</v>
          </cell>
          <cell r="D14">
            <v>2504</v>
          </cell>
          <cell r="F14">
            <v>2012</v>
          </cell>
          <cell r="G14" t="str">
            <v>Operador de Mezcladora de Concreto</v>
          </cell>
          <cell r="H14" t="str">
            <v>Día</v>
          </cell>
          <cell r="I14">
            <v>112469.5</v>
          </cell>
          <cell r="P14">
            <v>4012</v>
          </cell>
          <cell r="Q14" t="str">
            <v>Cortadora de Bloque</v>
          </cell>
          <cell r="R14" t="str">
            <v>Día</v>
          </cell>
          <cell r="S14">
            <v>60000</v>
          </cell>
        </row>
        <row r="15">
          <cell r="A15">
            <v>1013</v>
          </cell>
          <cell r="B15" t="str">
            <v>Codo PVC Sanitario de 1 1/2"x90 CxC</v>
          </cell>
          <cell r="C15" t="str">
            <v>UND</v>
          </cell>
          <cell r="D15">
            <v>2136</v>
          </cell>
          <cell r="F15">
            <v>2013</v>
          </cell>
          <cell r="G15" t="str">
            <v>Soldador</v>
          </cell>
          <cell r="H15" t="str">
            <v>Día</v>
          </cell>
          <cell r="I15">
            <v>65000</v>
          </cell>
          <cell r="P15">
            <v>4013</v>
          </cell>
          <cell r="Q15" t="str">
            <v>Vibrocompactador Tipo Saltarín</v>
          </cell>
          <cell r="R15" t="str">
            <v>Día</v>
          </cell>
          <cell r="S15">
            <v>80000</v>
          </cell>
        </row>
        <row r="16">
          <cell r="A16">
            <v>1014</v>
          </cell>
          <cell r="B16" t="str">
            <v>Codo PVC Sanitario de 6"x90 CxE</v>
          </cell>
          <cell r="C16" t="str">
            <v>UND</v>
          </cell>
          <cell r="F16">
            <v>2014</v>
          </cell>
          <cell r="P16">
            <v>4014</v>
          </cell>
          <cell r="Q16" t="str">
            <v>Motobomba 2"-3"</v>
          </cell>
          <cell r="R16" t="str">
            <v>Día</v>
          </cell>
          <cell r="S16">
            <v>85000</v>
          </cell>
        </row>
        <row r="17">
          <cell r="A17">
            <v>1015</v>
          </cell>
          <cell r="B17" t="str">
            <v>Codo PVC Sanitario de 4"x90 CxE</v>
          </cell>
          <cell r="C17" t="str">
            <v>UND</v>
          </cell>
          <cell r="D17">
            <v>12320</v>
          </cell>
          <cell r="F17">
            <v>2015</v>
          </cell>
          <cell r="P17">
            <v>4015</v>
          </cell>
          <cell r="Q17" t="str">
            <v>Mezcladora sin Operador</v>
          </cell>
          <cell r="R17" t="str">
            <v>Día</v>
          </cell>
          <cell r="S17">
            <v>90000</v>
          </cell>
        </row>
        <row r="18">
          <cell r="A18">
            <v>1016</v>
          </cell>
          <cell r="B18" t="str">
            <v>Codo PVC Sanitario de 3"x90 CxE</v>
          </cell>
          <cell r="C18" t="str">
            <v>UND</v>
          </cell>
          <cell r="F18">
            <v>2016</v>
          </cell>
          <cell r="P18">
            <v>4016</v>
          </cell>
          <cell r="Q18" t="str">
            <v>Bomba Manual  Hidrostática</v>
          </cell>
          <cell r="R18" t="str">
            <v>Día</v>
          </cell>
          <cell r="S18">
            <v>80000</v>
          </cell>
        </row>
        <row r="19">
          <cell r="A19">
            <v>1017</v>
          </cell>
          <cell r="B19" t="str">
            <v>Codo PVC Sanitario de 2"x90 CxE</v>
          </cell>
          <cell r="C19" t="str">
            <v>UND</v>
          </cell>
          <cell r="D19">
            <v>3088</v>
          </cell>
          <cell r="F19">
            <v>2017</v>
          </cell>
          <cell r="P19">
            <v>4017</v>
          </cell>
          <cell r="Q19" t="str">
            <v xml:space="preserve">Equipo Extracion de Nucleo (Taladro y Broca) </v>
          </cell>
          <cell r="R19" t="str">
            <v>Día</v>
          </cell>
          <cell r="S19">
            <v>250000</v>
          </cell>
        </row>
        <row r="20">
          <cell r="A20">
            <v>1018</v>
          </cell>
          <cell r="B20" t="str">
            <v>Codo PVC Sanitario de 1 1/2"x90 CxE</v>
          </cell>
          <cell r="C20" t="str">
            <v>UND</v>
          </cell>
          <cell r="D20">
            <v>2611</v>
          </cell>
          <cell r="F20">
            <v>2018</v>
          </cell>
          <cell r="P20">
            <v>4018</v>
          </cell>
          <cell r="Q20" t="str">
            <v>Roto Martillo</v>
          </cell>
          <cell r="R20" t="str">
            <v>Día</v>
          </cell>
          <cell r="S20">
            <v>60000</v>
          </cell>
        </row>
        <row r="21">
          <cell r="A21">
            <v>1019</v>
          </cell>
          <cell r="B21" t="str">
            <v>Codo PVC Sanitario de 2"x45 CxC</v>
          </cell>
          <cell r="C21" t="str">
            <v>UND</v>
          </cell>
          <cell r="D21">
            <v>2998</v>
          </cell>
          <cell r="F21">
            <v>2019</v>
          </cell>
          <cell r="P21">
            <v>4019</v>
          </cell>
          <cell r="Q21" t="str">
            <v>Mezcladora con Operador</v>
          </cell>
          <cell r="R21" t="str">
            <v>Día</v>
          </cell>
          <cell r="S21">
            <v>180000</v>
          </cell>
        </row>
        <row r="22">
          <cell r="A22">
            <v>1020</v>
          </cell>
          <cell r="B22" t="str">
            <v>Codo PVC Sanitario de 1 1/2"x45 CxC</v>
          </cell>
          <cell r="C22" t="str">
            <v>UND</v>
          </cell>
          <cell r="D22">
            <v>2470</v>
          </cell>
          <cell r="F22">
            <v>2020</v>
          </cell>
        </row>
        <row r="23">
          <cell r="A23">
            <v>1021</v>
          </cell>
          <cell r="B23" t="str">
            <v>Codo PVC Sanitario de 2"x45 CxE</v>
          </cell>
          <cell r="C23" t="str">
            <v>UND</v>
          </cell>
          <cell r="D23">
            <v>2998</v>
          </cell>
        </row>
        <row r="24">
          <cell r="A24">
            <v>1022</v>
          </cell>
          <cell r="B24" t="str">
            <v>Codo PVC Sanitario de 1 1/2"x45 CxE</v>
          </cell>
          <cell r="C24" t="str">
            <v>UND</v>
          </cell>
          <cell r="D24">
            <v>2470</v>
          </cell>
        </row>
        <row r="25">
          <cell r="A25">
            <v>1023</v>
          </cell>
          <cell r="B25" t="str">
            <v>Tee PVC Sanitario de 4"</v>
          </cell>
          <cell r="C25" t="str">
            <v>UND</v>
          </cell>
          <cell r="D25">
            <v>13236</v>
          </cell>
        </row>
        <row r="26">
          <cell r="A26">
            <v>1024</v>
          </cell>
          <cell r="B26" t="str">
            <v>Tee PVC Sanitario de 2"</v>
          </cell>
          <cell r="C26" t="str">
            <v>UND</v>
          </cell>
          <cell r="D26">
            <v>5109</v>
          </cell>
        </row>
        <row r="27">
          <cell r="A27">
            <v>1025</v>
          </cell>
          <cell r="B27" t="str">
            <v>Tee PVC Sanitario de 1 1/2"</v>
          </cell>
          <cell r="C27" t="str">
            <v>UND</v>
          </cell>
          <cell r="D27">
            <v>4457</v>
          </cell>
        </row>
        <row r="28">
          <cell r="A28">
            <v>1026</v>
          </cell>
          <cell r="B28" t="str">
            <v>Yee PVC Sanitario de 4"</v>
          </cell>
          <cell r="C28" t="str">
            <v>UND</v>
          </cell>
          <cell r="D28">
            <v>20344</v>
          </cell>
        </row>
        <row r="29">
          <cell r="A29">
            <v>1027</v>
          </cell>
          <cell r="B29" t="str">
            <v>Yee PVC Sanitario de 2"</v>
          </cell>
          <cell r="C29" t="str">
            <v>UND</v>
          </cell>
          <cell r="D29">
            <v>5744</v>
          </cell>
        </row>
        <row r="30">
          <cell r="A30">
            <v>1028</v>
          </cell>
          <cell r="B30" t="str">
            <v>Yee PVC Sanitario de 1 1/2"</v>
          </cell>
          <cell r="C30" t="str">
            <v>UND</v>
          </cell>
          <cell r="D30">
            <v>5744</v>
          </cell>
        </row>
        <row r="31">
          <cell r="A31">
            <v>1029</v>
          </cell>
          <cell r="B31" t="str">
            <v>Union PVC Sanitario de 4"</v>
          </cell>
          <cell r="C31" t="str">
            <v>UND</v>
          </cell>
          <cell r="D31">
            <v>5530</v>
          </cell>
        </row>
        <row r="32">
          <cell r="A32">
            <v>1030</v>
          </cell>
          <cell r="B32" t="str">
            <v>Union PVC Sanitario de 2"</v>
          </cell>
          <cell r="C32" t="str">
            <v>UND</v>
          </cell>
          <cell r="D32">
            <v>1920</v>
          </cell>
        </row>
        <row r="33">
          <cell r="A33">
            <v>1031</v>
          </cell>
          <cell r="B33" t="str">
            <v>Union PVC Sanitario de 1 1/2"</v>
          </cell>
          <cell r="C33" t="str">
            <v>UND</v>
          </cell>
          <cell r="D33">
            <v>1590</v>
          </cell>
        </row>
        <row r="34">
          <cell r="A34">
            <v>1032</v>
          </cell>
          <cell r="B34" t="str">
            <v>Buje Soldado PVC Sanitario de 4"x2"</v>
          </cell>
          <cell r="C34" t="str">
            <v>UND</v>
          </cell>
          <cell r="D34">
            <v>7423</v>
          </cell>
        </row>
        <row r="35">
          <cell r="A35">
            <v>1033</v>
          </cell>
          <cell r="B35" t="str">
            <v>Buje Soldado PVC Sanitario de 2"x1 1/2"</v>
          </cell>
          <cell r="C35" t="str">
            <v>UND</v>
          </cell>
          <cell r="D35">
            <v>1959</v>
          </cell>
        </row>
        <row r="36">
          <cell r="A36">
            <v>1034</v>
          </cell>
          <cell r="B36" t="str">
            <v>Juntas de Expansion PVC Sanitario de 4"</v>
          </cell>
          <cell r="C36" t="str">
            <v>UND</v>
          </cell>
          <cell r="D36">
            <v>29173</v>
          </cell>
        </row>
        <row r="37">
          <cell r="A37">
            <v>1035</v>
          </cell>
          <cell r="B37" t="str">
            <v>Sifon PVC Sanitario de 180º sin Codo de 4"</v>
          </cell>
          <cell r="C37" t="str">
            <v>UND</v>
          </cell>
          <cell r="D37">
            <v>24770</v>
          </cell>
        </row>
        <row r="38">
          <cell r="A38">
            <v>1036</v>
          </cell>
          <cell r="B38" t="str">
            <v>Tapones de Prueba PVC de 4"</v>
          </cell>
          <cell r="C38" t="str">
            <v>UND</v>
          </cell>
          <cell r="D38">
            <v>2315</v>
          </cell>
        </row>
        <row r="39">
          <cell r="A39">
            <v>1037</v>
          </cell>
          <cell r="B39" t="str">
            <v>Tapones de Prueba PVC de 2"</v>
          </cell>
          <cell r="C39" t="str">
            <v>UND</v>
          </cell>
          <cell r="D39">
            <v>927</v>
          </cell>
        </row>
        <row r="40">
          <cell r="A40">
            <v>1038</v>
          </cell>
          <cell r="B40" t="str">
            <v>Tapones de Prueba PVC de 1 1/2"</v>
          </cell>
          <cell r="C40" t="str">
            <v>UND</v>
          </cell>
          <cell r="D40">
            <v>708</v>
          </cell>
          <cell r="F40" t="str">
            <v xml:space="preserve"> </v>
          </cell>
        </row>
        <row r="41">
          <cell r="A41">
            <v>1039</v>
          </cell>
          <cell r="B41" t="str">
            <v>Adaptador de Limpieza Sanitario PVC de 4"</v>
          </cell>
          <cell r="C41" t="str">
            <v>UND</v>
          </cell>
          <cell r="D41">
            <v>16586</v>
          </cell>
        </row>
        <row r="42">
          <cell r="A42">
            <v>1040</v>
          </cell>
          <cell r="B42" t="str">
            <v>Adaptador de Limpieza Sanitario PVC de 2"</v>
          </cell>
          <cell r="C42" t="str">
            <v>UND</v>
          </cell>
          <cell r="D42">
            <v>5235</v>
          </cell>
        </row>
        <row r="43">
          <cell r="A43">
            <v>1041</v>
          </cell>
          <cell r="B43" t="str">
            <v>Tuberia PVC Presion AP de 1"</v>
          </cell>
          <cell r="C43" t="str">
            <v>ML</v>
          </cell>
          <cell r="D43">
            <v>5860</v>
          </cell>
        </row>
        <row r="44">
          <cell r="A44">
            <v>1042</v>
          </cell>
          <cell r="B44" t="str">
            <v>Tuberia PVC Presion AP de 3/4"</v>
          </cell>
          <cell r="C44" t="str">
            <v>ML</v>
          </cell>
          <cell r="D44">
            <v>3290</v>
          </cell>
        </row>
        <row r="45">
          <cell r="A45">
            <v>1043</v>
          </cell>
          <cell r="B45" t="str">
            <v>Tuberia PVC Presion AP de 1/2"</v>
          </cell>
          <cell r="C45" t="str">
            <v>ML</v>
          </cell>
          <cell r="D45">
            <v>2820</v>
          </cell>
        </row>
        <row r="46">
          <cell r="A46">
            <v>1044</v>
          </cell>
          <cell r="B46" t="str">
            <v>Codo PVC Presion 1"x90</v>
          </cell>
          <cell r="C46" t="str">
            <v>UND</v>
          </cell>
          <cell r="D46">
            <v>1523</v>
          </cell>
        </row>
        <row r="47">
          <cell r="A47">
            <v>1045</v>
          </cell>
          <cell r="B47" t="str">
            <v>Codo PVC Presion 3/4"x90</v>
          </cell>
          <cell r="C47" t="str">
            <v>UND</v>
          </cell>
          <cell r="D47">
            <v>1066</v>
          </cell>
        </row>
        <row r="48">
          <cell r="A48">
            <v>1046</v>
          </cell>
          <cell r="B48" t="str">
            <v>Codo PVC Presion 1/2"x90</v>
          </cell>
          <cell r="C48" t="str">
            <v>UND</v>
          </cell>
          <cell r="D48">
            <v>680</v>
          </cell>
        </row>
        <row r="49">
          <cell r="A49">
            <v>1047</v>
          </cell>
          <cell r="B49" t="str">
            <v>Codo PVC Presion 1"x45</v>
          </cell>
          <cell r="C49" t="str">
            <v>UND</v>
          </cell>
          <cell r="D49">
            <v>2448</v>
          </cell>
        </row>
        <row r="50">
          <cell r="A50">
            <v>1048</v>
          </cell>
          <cell r="B50" t="str">
            <v>Codo PVC Presion 3/4"x45</v>
          </cell>
          <cell r="C50" t="str">
            <v>UND</v>
          </cell>
          <cell r="D50">
            <v>1285</v>
          </cell>
        </row>
        <row r="51">
          <cell r="A51">
            <v>1049</v>
          </cell>
          <cell r="B51" t="str">
            <v>Codo PVC Presion 1/2"x45</v>
          </cell>
          <cell r="C51" t="str">
            <v>UND</v>
          </cell>
          <cell r="D51">
            <v>803</v>
          </cell>
        </row>
        <row r="52">
          <cell r="A52">
            <v>1050</v>
          </cell>
          <cell r="B52" t="str">
            <v>Union PVC Presion 1"</v>
          </cell>
          <cell r="C52" t="str">
            <v>UND</v>
          </cell>
          <cell r="D52">
            <v>1100</v>
          </cell>
        </row>
        <row r="53">
          <cell r="A53">
            <v>1051</v>
          </cell>
          <cell r="B53" t="str">
            <v>Union PVC Presion 3/4"</v>
          </cell>
          <cell r="C53" t="str">
            <v>UND</v>
          </cell>
          <cell r="D53">
            <v>672</v>
          </cell>
        </row>
        <row r="54">
          <cell r="A54">
            <v>1052</v>
          </cell>
          <cell r="B54" t="str">
            <v>Union PVC Presion 1/2"</v>
          </cell>
          <cell r="C54" t="str">
            <v>UND</v>
          </cell>
          <cell r="D54">
            <v>426</v>
          </cell>
        </row>
        <row r="55">
          <cell r="A55">
            <v>1053</v>
          </cell>
          <cell r="B55" t="str">
            <v>Adaptador Macho PVC Presion 1"</v>
          </cell>
          <cell r="C55" t="str">
            <v>UND</v>
          </cell>
          <cell r="D55">
            <v>1738</v>
          </cell>
        </row>
        <row r="56">
          <cell r="A56">
            <v>1054</v>
          </cell>
          <cell r="B56" t="str">
            <v>Adaptador Macho PVC Presion 3/4"</v>
          </cell>
          <cell r="C56" t="str">
            <v>UND</v>
          </cell>
          <cell r="D56">
            <v>832</v>
          </cell>
        </row>
        <row r="57">
          <cell r="A57">
            <v>1055</v>
          </cell>
          <cell r="B57" t="str">
            <v>Adaptador Macho PVC Presion 1/2"</v>
          </cell>
          <cell r="C57" t="str">
            <v>UND</v>
          </cell>
          <cell r="D57">
            <v>458</v>
          </cell>
        </row>
        <row r="58">
          <cell r="A58">
            <v>1056</v>
          </cell>
          <cell r="B58" t="str">
            <v>Adaptador Hembra PVC Presion 1"</v>
          </cell>
          <cell r="C58" t="str">
            <v>UND</v>
          </cell>
          <cell r="D58">
            <v>1521</v>
          </cell>
        </row>
        <row r="59">
          <cell r="A59">
            <v>1057</v>
          </cell>
          <cell r="B59" t="str">
            <v>Adaptador Hembra PVC Presion 3/4"</v>
          </cell>
          <cell r="C59" t="str">
            <v>UND</v>
          </cell>
          <cell r="D59">
            <v>683</v>
          </cell>
        </row>
        <row r="60">
          <cell r="A60">
            <v>1058</v>
          </cell>
          <cell r="B60" t="str">
            <v>Adaptador Hembra PVC Presion 1/2"</v>
          </cell>
          <cell r="C60" t="str">
            <v>UND</v>
          </cell>
          <cell r="D60">
            <v>518</v>
          </cell>
        </row>
        <row r="61">
          <cell r="A61">
            <v>1059</v>
          </cell>
          <cell r="B61" t="str">
            <v>Buje Soldado PVC Presion 1"x3/4"</v>
          </cell>
          <cell r="C61" t="str">
            <v>UND</v>
          </cell>
          <cell r="D61">
            <v>939</v>
          </cell>
        </row>
        <row r="62">
          <cell r="A62">
            <v>1060</v>
          </cell>
          <cell r="B62" t="str">
            <v>Buje Soldado PVC Presion 1"x1/2"</v>
          </cell>
          <cell r="C62" t="str">
            <v>UND</v>
          </cell>
          <cell r="D62">
            <v>939</v>
          </cell>
        </row>
        <row r="63">
          <cell r="A63">
            <v>1061</v>
          </cell>
          <cell r="B63" t="str">
            <v>Buje Soldado PVC Presion 3/4"x1/2"</v>
          </cell>
          <cell r="C63" t="str">
            <v>UND</v>
          </cell>
          <cell r="D63">
            <v>471</v>
          </cell>
        </row>
        <row r="64">
          <cell r="A64">
            <v>1062</v>
          </cell>
          <cell r="B64" t="str">
            <v>Tee PVC Presion de 1"</v>
          </cell>
          <cell r="C64" t="str">
            <v>UND</v>
          </cell>
          <cell r="D64">
            <v>2121</v>
          </cell>
        </row>
        <row r="65">
          <cell r="A65">
            <v>1063</v>
          </cell>
          <cell r="B65" t="str">
            <v>Tee PVC Presion de 3/4"</v>
          </cell>
          <cell r="C65" t="str">
            <v>UND</v>
          </cell>
          <cell r="D65">
            <v>1483</v>
          </cell>
        </row>
        <row r="66">
          <cell r="A66">
            <v>1064</v>
          </cell>
          <cell r="B66" t="str">
            <v>Tee PVC Presion de 1/2"</v>
          </cell>
          <cell r="C66" t="str">
            <v>UND</v>
          </cell>
          <cell r="D66">
            <v>878</v>
          </cell>
        </row>
        <row r="67">
          <cell r="A67">
            <v>1065</v>
          </cell>
          <cell r="B67" t="str">
            <v>Buje Roscado PVC Presion 1"x3/4"</v>
          </cell>
          <cell r="C67" t="str">
            <v>UND</v>
          </cell>
          <cell r="D67">
            <v>1914</v>
          </cell>
        </row>
        <row r="68">
          <cell r="A68">
            <v>1066</v>
          </cell>
          <cell r="B68" t="str">
            <v>Buje Roscado PVC Presion 1"x1/2"</v>
          </cell>
          <cell r="C68" t="str">
            <v>UND</v>
          </cell>
          <cell r="D68">
            <v>1914</v>
          </cell>
        </row>
        <row r="69">
          <cell r="A69">
            <v>1067</v>
          </cell>
          <cell r="B69" t="str">
            <v>Buje Roscado PVC Presion 3/4"x1/2"</v>
          </cell>
          <cell r="C69" t="str">
            <v>UND</v>
          </cell>
          <cell r="D69">
            <v>1098</v>
          </cell>
        </row>
        <row r="70">
          <cell r="A70">
            <v>1068</v>
          </cell>
          <cell r="B70" t="str">
            <v>Tapon Soldado PVC Presion 1"</v>
          </cell>
          <cell r="C70" t="str">
            <v>UND</v>
          </cell>
          <cell r="D70">
            <v>933</v>
          </cell>
        </row>
        <row r="71">
          <cell r="A71">
            <v>1069</v>
          </cell>
          <cell r="B71" t="str">
            <v>Tapon Soldado PVC Presion 3/4"</v>
          </cell>
          <cell r="C71" t="str">
            <v>UND</v>
          </cell>
          <cell r="D71">
            <v>556</v>
          </cell>
        </row>
        <row r="72">
          <cell r="A72">
            <v>1070</v>
          </cell>
          <cell r="B72" t="str">
            <v>Tapon Soldado PVC Presion 1/2"</v>
          </cell>
          <cell r="C72" t="str">
            <v>UND</v>
          </cell>
          <cell r="D72">
            <v>278</v>
          </cell>
        </row>
        <row r="73">
          <cell r="A73">
            <v>1071</v>
          </cell>
          <cell r="B73" t="str">
            <v>Tapon Roscado PVC Presion 1"</v>
          </cell>
          <cell r="C73" t="str">
            <v>UND</v>
          </cell>
          <cell r="D73">
            <v>1585</v>
          </cell>
        </row>
        <row r="74">
          <cell r="A74">
            <v>1072</v>
          </cell>
          <cell r="B74" t="str">
            <v>Tapon Roscado PVC Presion 3/4"</v>
          </cell>
          <cell r="C74" t="str">
            <v>UND</v>
          </cell>
          <cell r="D74">
            <v>1114</v>
          </cell>
        </row>
        <row r="75">
          <cell r="A75">
            <v>1073</v>
          </cell>
          <cell r="B75" t="str">
            <v>Tapon Roscado PVC Presion 1/2"</v>
          </cell>
          <cell r="C75" t="str">
            <v>UND</v>
          </cell>
          <cell r="D75">
            <v>380</v>
          </cell>
        </row>
        <row r="76">
          <cell r="A76">
            <v>1074</v>
          </cell>
          <cell r="B76" t="str">
            <v>Soldadura Liquida PVC 1/4 Galon</v>
          </cell>
          <cell r="C76" t="str">
            <v>UND</v>
          </cell>
          <cell r="D76">
            <v>72630</v>
          </cell>
        </row>
        <row r="77">
          <cell r="A77">
            <v>1075</v>
          </cell>
          <cell r="B77" t="str">
            <v>Cinta Teflon Industrial</v>
          </cell>
          <cell r="C77" t="str">
            <v>UND</v>
          </cell>
          <cell r="D77">
            <v>750</v>
          </cell>
        </row>
        <row r="78">
          <cell r="A78">
            <v>1076</v>
          </cell>
          <cell r="B78" t="str">
            <v>Union Universal PVC 1"</v>
          </cell>
          <cell r="C78" t="str">
            <v>UND</v>
          </cell>
          <cell r="D78">
            <v>7252</v>
          </cell>
        </row>
        <row r="79">
          <cell r="A79">
            <v>1077</v>
          </cell>
          <cell r="B79" t="str">
            <v>Union Universal PVC 3/4"</v>
          </cell>
          <cell r="C79" t="str">
            <v>UND</v>
          </cell>
          <cell r="D79">
            <v>4797</v>
          </cell>
        </row>
        <row r="80">
          <cell r="A80">
            <v>1078</v>
          </cell>
          <cell r="B80" t="str">
            <v>Union Universal PVC 1/2"</v>
          </cell>
          <cell r="C80" t="str">
            <v>UND</v>
          </cell>
          <cell r="D80">
            <v>2706</v>
          </cell>
        </row>
        <row r="81">
          <cell r="A81">
            <v>1079</v>
          </cell>
          <cell r="B81" t="str">
            <v>Sifon PVC Sanitario de 180º sin Codo de 2"</v>
          </cell>
          <cell r="C81" t="str">
            <v>UND</v>
          </cell>
          <cell r="D81">
            <v>4932.5</v>
          </cell>
        </row>
        <row r="82">
          <cell r="A82">
            <v>1080</v>
          </cell>
          <cell r="B82" t="str">
            <v>Sifon PVC Sanitario de 135º sin Codo de 3"</v>
          </cell>
          <cell r="C82" t="str">
            <v>UND</v>
          </cell>
          <cell r="D82">
            <v>9948</v>
          </cell>
        </row>
        <row r="83">
          <cell r="A83">
            <v>1081</v>
          </cell>
          <cell r="B83" t="str">
            <v>Aislamiento Rubatex 1-5/8</v>
          </cell>
          <cell r="C83" t="str">
            <v>ML</v>
          </cell>
          <cell r="D83">
            <v>12520</v>
          </cell>
        </row>
        <row r="84">
          <cell r="A84">
            <v>1082</v>
          </cell>
          <cell r="B84" t="str">
            <v>Limpiador Acondicionador 1/4 Galon</v>
          </cell>
          <cell r="C84" t="str">
            <v>UND</v>
          </cell>
          <cell r="D84">
            <v>51900</v>
          </cell>
        </row>
        <row r="85">
          <cell r="A85">
            <v>1083</v>
          </cell>
          <cell r="B85" t="str">
            <v>Yee Sanitaria Reducida 4x2</v>
          </cell>
          <cell r="C85" t="str">
            <v>UND</v>
          </cell>
          <cell r="D85">
            <v>20780</v>
          </cell>
        </row>
        <row r="86">
          <cell r="A86">
            <v>1084</v>
          </cell>
          <cell r="B86" t="str">
            <v>Valvula de Paso de 1 1/2"</v>
          </cell>
          <cell r="C86" t="str">
            <v>UND</v>
          </cell>
          <cell r="D86">
            <v>102830</v>
          </cell>
        </row>
        <row r="87">
          <cell r="A87">
            <v>1085</v>
          </cell>
          <cell r="B87" t="str">
            <v>Valvula Cheque de 1 1/2"</v>
          </cell>
          <cell r="C87" t="str">
            <v>UND</v>
          </cell>
          <cell r="D87">
            <v>168640</v>
          </cell>
        </row>
        <row r="88">
          <cell r="A88">
            <v>1086</v>
          </cell>
          <cell r="B88" t="str">
            <v>Valvula Cheque de 1"</v>
          </cell>
          <cell r="C88" t="str">
            <v>UND</v>
          </cell>
          <cell r="D88">
            <v>42370</v>
          </cell>
        </row>
        <row r="89">
          <cell r="A89">
            <v>1087</v>
          </cell>
          <cell r="B89" t="str">
            <v>Flotador Mecanico de 1"</v>
          </cell>
          <cell r="C89" t="str">
            <v>UND</v>
          </cell>
          <cell r="D89">
            <v>134931.72</v>
          </cell>
        </row>
        <row r="90">
          <cell r="A90">
            <v>1088</v>
          </cell>
          <cell r="B90" t="str">
            <v>Junta de Expansión 2"</v>
          </cell>
          <cell r="C90" t="str">
            <v>UND</v>
          </cell>
          <cell r="D90">
            <v>30686</v>
          </cell>
        </row>
        <row r="91">
          <cell r="A91">
            <v>1089</v>
          </cell>
          <cell r="B91" t="str">
            <v>Cinta Foil (rollo 3"x40 mts)</v>
          </cell>
          <cell r="C91" t="str">
            <v>UND</v>
          </cell>
          <cell r="D91">
            <v>41650</v>
          </cell>
        </row>
        <row r="92">
          <cell r="A92">
            <v>1090</v>
          </cell>
          <cell r="B92" t="str">
            <v xml:space="preserve">Ladrillo Común </v>
          </cell>
          <cell r="C92" t="str">
            <v>UND</v>
          </cell>
          <cell r="D92">
            <v>280</v>
          </cell>
        </row>
        <row r="93">
          <cell r="A93">
            <v>1091</v>
          </cell>
          <cell r="B93" t="str">
            <v xml:space="preserve">Varrilla Corrugada de 3/8" </v>
          </cell>
          <cell r="C93" t="str">
            <v>UND</v>
          </cell>
          <cell r="D93">
            <v>8161</v>
          </cell>
        </row>
        <row r="94">
          <cell r="A94">
            <v>1092</v>
          </cell>
          <cell r="B94" t="str">
            <v>Sika 1</v>
          </cell>
          <cell r="C94" t="str">
            <v>KG</v>
          </cell>
          <cell r="D94">
            <v>18640</v>
          </cell>
        </row>
        <row r="95">
          <cell r="A95">
            <v>1093</v>
          </cell>
          <cell r="B95" t="str">
            <v>Valvula de Compuerta de 1"</v>
          </cell>
          <cell r="C95" t="str">
            <v>UND</v>
          </cell>
          <cell r="D95">
            <v>54692.399999999994</v>
          </cell>
        </row>
        <row r="96">
          <cell r="A96">
            <v>1094</v>
          </cell>
          <cell r="B96" t="str">
            <v>Valvula de Compuerta de 1/2"</v>
          </cell>
          <cell r="C96" t="str">
            <v>UND</v>
          </cell>
          <cell r="D96">
            <v>21777</v>
          </cell>
        </row>
        <row r="97">
          <cell r="A97">
            <v>1095</v>
          </cell>
          <cell r="B97" t="str">
            <v>Filtro Anaerobico (FAFA) Horizontal tipo Rotoplast de 2000 Lts - Colempaques - Material Filtrante y Trampa de Grasas - Incluye Tuberia y Accesorios</v>
          </cell>
          <cell r="C97" t="str">
            <v>UND</v>
          </cell>
          <cell r="D97">
            <v>2915900</v>
          </cell>
        </row>
        <row r="98">
          <cell r="A98">
            <v>1096</v>
          </cell>
          <cell r="B98" t="str">
            <v>Tanque Plastico de 2000 Lts - Incluye: Accesorios para su correcta instalacion</v>
          </cell>
          <cell r="C98" t="str">
            <v>UND</v>
          </cell>
          <cell r="D98">
            <v>866000</v>
          </cell>
        </row>
        <row r="99">
          <cell r="A99">
            <v>1097</v>
          </cell>
          <cell r="B99" t="str">
            <v>Sistema Hidroneumatico tipo Hidroflo para Bombeo</v>
          </cell>
          <cell r="C99" t="str">
            <v>UND</v>
          </cell>
          <cell r="D99">
            <v>2291860</v>
          </cell>
        </row>
        <row r="100">
          <cell r="A100">
            <v>1098</v>
          </cell>
          <cell r="B100" t="str">
            <v>Adaptador de Sifon  1 1/2"</v>
          </cell>
          <cell r="C100" t="str">
            <v>UND</v>
          </cell>
          <cell r="D100">
            <v>3568</v>
          </cell>
        </row>
        <row r="101">
          <cell r="A101">
            <v>1099</v>
          </cell>
          <cell r="B101" t="str">
            <v>Llave Terminal Pesada con Extensión para Riego de 1/2"</v>
          </cell>
          <cell r="C101" t="str">
            <v>UND</v>
          </cell>
          <cell r="D101">
            <v>34970</v>
          </cell>
        </row>
        <row r="102">
          <cell r="A102">
            <v>1100</v>
          </cell>
          <cell r="B102" t="str">
            <v xml:space="preserve">Rejilla de Piso de 4"x3"- Colrejillas </v>
          </cell>
          <cell r="C102" t="str">
            <v>UND</v>
          </cell>
          <cell r="D102">
            <v>14920</v>
          </cell>
        </row>
        <row r="103">
          <cell r="A103">
            <v>1101</v>
          </cell>
          <cell r="B103" t="str">
            <v>Rejilla para tubería sanitaria TA - 3" x 2" aluminio</v>
          </cell>
          <cell r="C103" t="str">
            <v>UND</v>
          </cell>
          <cell r="D103">
            <v>46053</v>
          </cell>
        </row>
        <row r="104">
          <cell r="A104">
            <v>1102</v>
          </cell>
          <cell r="B104" t="str">
            <v>Cemento Gris</v>
          </cell>
          <cell r="C104" t="str">
            <v>KG</v>
          </cell>
          <cell r="D104">
            <v>720</v>
          </cell>
        </row>
        <row r="105">
          <cell r="A105">
            <v>1103</v>
          </cell>
          <cell r="B105" t="str">
            <v>Arena Santo Tomas</v>
          </cell>
          <cell r="C105" t="str">
            <v>M3</v>
          </cell>
          <cell r="D105">
            <v>52500</v>
          </cell>
        </row>
        <row r="106">
          <cell r="A106">
            <v>1104</v>
          </cell>
          <cell r="B106" t="str">
            <v>Gravilla</v>
          </cell>
          <cell r="C106" t="str">
            <v>M3</v>
          </cell>
          <cell r="D106">
            <v>181250</v>
          </cell>
        </row>
        <row r="107">
          <cell r="A107">
            <v>1105</v>
          </cell>
          <cell r="B107" t="str">
            <v>Agua</v>
          </cell>
          <cell r="C107" t="str">
            <v>LTS</v>
          </cell>
          <cell r="D107">
            <v>200</v>
          </cell>
        </row>
        <row r="108">
          <cell r="A108">
            <v>1106</v>
          </cell>
          <cell r="B108" t="str">
            <v>Material Seleccionado tipo Polvillo</v>
          </cell>
          <cell r="C108" t="str">
            <v>M3</v>
          </cell>
          <cell r="D108">
            <v>75000</v>
          </cell>
        </row>
        <row r="109">
          <cell r="A109">
            <v>1107</v>
          </cell>
          <cell r="B109" t="str">
            <v>Mortero 1:4</v>
          </cell>
          <cell r="C109" t="str">
            <v>M3</v>
          </cell>
          <cell r="D109">
            <v>389025</v>
          </cell>
        </row>
        <row r="110">
          <cell r="A110">
            <v>1108</v>
          </cell>
          <cell r="B110" t="str">
            <v>Mortero 1:4 Impermeabilizado</v>
          </cell>
          <cell r="C110" t="str">
            <v>M3</v>
          </cell>
          <cell r="D110">
            <v>566543</v>
          </cell>
        </row>
        <row r="111">
          <cell r="A111">
            <v>1109</v>
          </cell>
          <cell r="B111" t="str">
            <v>Mortero 1:6</v>
          </cell>
          <cell r="C111" t="str">
            <v>M3</v>
          </cell>
          <cell r="D111">
            <v>313530</v>
          </cell>
        </row>
        <row r="112">
          <cell r="A112">
            <v>1110</v>
          </cell>
          <cell r="B112" t="str">
            <v>Mortero 1:6 Impermeabilizado</v>
          </cell>
          <cell r="C112" t="str">
            <v>M3</v>
          </cell>
          <cell r="D112">
            <v>467562</v>
          </cell>
        </row>
        <row r="113">
          <cell r="A113">
            <v>1111</v>
          </cell>
          <cell r="B113" t="str">
            <v>Acero de Refuerzo de 60000 psi</v>
          </cell>
          <cell r="C113" t="str">
            <v>KG</v>
          </cell>
          <cell r="D113">
            <v>6410</v>
          </cell>
        </row>
        <row r="114">
          <cell r="A114">
            <v>1112</v>
          </cell>
          <cell r="B114" t="str">
            <v>Concreto de 2000 psi en Obra</v>
          </cell>
          <cell r="C114" t="str">
            <v>M3</v>
          </cell>
          <cell r="D114">
            <v>410366</v>
          </cell>
        </row>
        <row r="115">
          <cell r="A115">
            <v>1113</v>
          </cell>
          <cell r="B115" t="str">
            <v>Concreto de 2500 psi en Obra</v>
          </cell>
          <cell r="C115" t="str">
            <v>M3</v>
          </cell>
          <cell r="D115">
            <v>444557</v>
          </cell>
        </row>
        <row r="116">
          <cell r="A116">
            <v>1114</v>
          </cell>
          <cell r="B116" t="str">
            <v>Soporte de Platina en Aluminio</v>
          </cell>
          <cell r="C116" t="str">
            <v>ML</v>
          </cell>
          <cell r="D116">
            <v>6000</v>
          </cell>
        </row>
        <row r="117">
          <cell r="A117">
            <v>1115</v>
          </cell>
          <cell r="B117" t="str">
            <v>Concreto de 3000 psi en Obra</v>
          </cell>
          <cell r="C117" t="str">
            <v>M3</v>
          </cell>
          <cell r="D117">
            <v>490481</v>
          </cell>
        </row>
        <row r="118">
          <cell r="A118">
            <v>1116</v>
          </cell>
          <cell r="B118" t="str">
            <v>Bloque Vibrado de 10x20x40</v>
          </cell>
          <cell r="C118" t="str">
            <v>UND</v>
          </cell>
          <cell r="D118">
            <v>1900</v>
          </cell>
        </row>
        <row r="119">
          <cell r="A119">
            <v>1117</v>
          </cell>
          <cell r="B119" t="str">
            <v>Bloque Vibrado de 15x20x40</v>
          </cell>
          <cell r="C119" t="str">
            <v>UND</v>
          </cell>
          <cell r="D119">
            <v>3400</v>
          </cell>
        </row>
        <row r="120">
          <cell r="A120">
            <v>1118</v>
          </cell>
          <cell r="B120" t="str">
            <v xml:space="preserve">Bloque Abuzardado de 20x20x40 </v>
          </cell>
          <cell r="C120" t="str">
            <v>UND</v>
          </cell>
          <cell r="D120">
            <v>4800</v>
          </cell>
        </row>
        <row r="121">
          <cell r="A121">
            <v>1119</v>
          </cell>
          <cell r="B121" t="str">
            <v>Pintura de Acabado tipo Koraza - Fachada</v>
          </cell>
          <cell r="C121" t="str">
            <v>GALON</v>
          </cell>
          <cell r="D121">
            <v>114690</v>
          </cell>
        </row>
        <row r="122">
          <cell r="A122">
            <v>1120</v>
          </cell>
          <cell r="B122" t="str">
            <v>Malla de Nylon tipo Monofilamento con Filtro UV</v>
          </cell>
          <cell r="C122" t="str">
            <v>M2</v>
          </cell>
          <cell r="D122">
            <v>22760</v>
          </cell>
        </row>
        <row r="123">
          <cell r="A123">
            <v>1121</v>
          </cell>
          <cell r="B123" t="str">
            <v>Adaptador Macho PVC Presion 1 1/2"</v>
          </cell>
          <cell r="C123" t="str">
            <v>UND</v>
          </cell>
          <cell r="D123">
            <v>4290</v>
          </cell>
        </row>
        <row r="124">
          <cell r="A124">
            <v>1122</v>
          </cell>
          <cell r="B124" t="str">
            <v>Sistema Electrico para el Sistema de Bombeo Hidroflo</v>
          </cell>
          <cell r="C124" t="str">
            <v>UND</v>
          </cell>
          <cell r="D124">
            <v>704550</v>
          </cell>
        </row>
        <row r="125">
          <cell r="A125">
            <v>1123</v>
          </cell>
          <cell r="B125" t="str">
            <v>Kit Avisos para Señalizacion Preventiva</v>
          </cell>
          <cell r="C125" t="str">
            <v>UND</v>
          </cell>
          <cell r="D125">
            <v>330100</v>
          </cell>
        </row>
        <row r="126">
          <cell r="A126">
            <v>1124</v>
          </cell>
          <cell r="B126" t="str">
            <v>Kit Avisos para Señalizacion Informativa</v>
          </cell>
          <cell r="C126" t="str">
            <v>UND</v>
          </cell>
          <cell r="D126">
            <v>330100</v>
          </cell>
        </row>
        <row r="127">
          <cell r="A127">
            <v>1125</v>
          </cell>
          <cell r="B127" t="str">
            <v xml:space="preserve">Rollo Cinta tipo Peligro de 500 mts Preventiva </v>
          </cell>
          <cell r="C127" t="str">
            <v>UND</v>
          </cell>
          <cell r="D127">
            <v>56380</v>
          </cell>
        </row>
        <row r="128">
          <cell r="A128">
            <v>1126</v>
          </cell>
          <cell r="B128" t="str">
            <v>Tuberia Galvanizada HG de 6"</v>
          </cell>
          <cell r="C128" t="str">
            <v>m</v>
          </cell>
        </row>
        <row r="129">
          <cell r="A129">
            <v>1127</v>
          </cell>
          <cell r="B129" t="str">
            <v>Tuberia Galvanizada HG de 4"</v>
          </cell>
          <cell r="C129" t="str">
            <v>m</v>
          </cell>
          <cell r="D129">
            <v>147670</v>
          </cell>
        </row>
        <row r="130">
          <cell r="A130">
            <v>1128</v>
          </cell>
          <cell r="B130" t="str">
            <v>Tuberia Galvanizada HG de 3"</v>
          </cell>
          <cell r="C130" t="str">
            <v>m</v>
          </cell>
        </row>
        <row r="131">
          <cell r="A131">
            <v>1129</v>
          </cell>
          <cell r="B131" t="str">
            <v>Tuberia Galvanizada HG de 2 1/2"</v>
          </cell>
          <cell r="C131" t="str">
            <v>m</v>
          </cell>
        </row>
        <row r="132">
          <cell r="A132">
            <v>1130</v>
          </cell>
          <cell r="B132" t="str">
            <v>Tuberia Galvanizada HG de 2"x 6 mts</v>
          </cell>
          <cell r="C132" t="str">
            <v>UND</v>
          </cell>
          <cell r="D132">
            <v>157980</v>
          </cell>
        </row>
        <row r="133">
          <cell r="A133">
            <v>1131</v>
          </cell>
          <cell r="B133" t="str">
            <v>Tuberia Galvanizada HG de 1 1/2"</v>
          </cell>
          <cell r="C133" t="str">
            <v>m</v>
          </cell>
        </row>
        <row r="134">
          <cell r="A134">
            <v>1132</v>
          </cell>
          <cell r="B134" t="str">
            <v>Tuberia Galvanizada HG de 1 1/4"</v>
          </cell>
          <cell r="C134" t="str">
            <v>m</v>
          </cell>
        </row>
        <row r="135">
          <cell r="A135">
            <v>1133</v>
          </cell>
          <cell r="B135" t="str">
            <v>Tuberia Galvanizada HG de 1"</v>
          </cell>
          <cell r="C135" t="str">
            <v>m</v>
          </cell>
        </row>
        <row r="136">
          <cell r="A136">
            <v>1134</v>
          </cell>
          <cell r="B136" t="str">
            <v>Codo HG de 6"x90</v>
          </cell>
          <cell r="C136" t="str">
            <v>Un</v>
          </cell>
        </row>
        <row r="137">
          <cell r="A137">
            <v>1135</v>
          </cell>
          <cell r="B137" t="str">
            <v>Codo HG de 4"x90</v>
          </cell>
          <cell r="C137" t="str">
            <v>Un</v>
          </cell>
          <cell r="D137">
            <v>63100</v>
          </cell>
        </row>
        <row r="138">
          <cell r="A138">
            <v>1136</v>
          </cell>
          <cell r="B138" t="str">
            <v>Codo HG de 3"x90</v>
          </cell>
          <cell r="C138" t="str">
            <v>Un</v>
          </cell>
        </row>
        <row r="139">
          <cell r="A139">
            <v>1137</v>
          </cell>
          <cell r="B139" t="str">
            <v>Codo HG de 2 1/2"x90</v>
          </cell>
          <cell r="C139" t="str">
            <v>Un</v>
          </cell>
        </row>
        <row r="140">
          <cell r="A140">
            <v>1138</v>
          </cell>
          <cell r="B140" t="str">
            <v>Codo HG de 2"x90</v>
          </cell>
          <cell r="C140" t="str">
            <v>Un</v>
          </cell>
        </row>
        <row r="141">
          <cell r="A141">
            <v>1139</v>
          </cell>
          <cell r="B141" t="str">
            <v>Codo HG de 1 1/2"x90</v>
          </cell>
          <cell r="C141" t="str">
            <v>Un</v>
          </cell>
        </row>
        <row r="142">
          <cell r="A142">
            <v>1140</v>
          </cell>
          <cell r="B142" t="str">
            <v>Codo HG de 1 1/4"x90</v>
          </cell>
          <cell r="C142" t="str">
            <v>Un</v>
          </cell>
        </row>
        <row r="143">
          <cell r="A143">
            <v>1141</v>
          </cell>
          <cell r="B143" t="str">
            <v>Codo HG de 1"x90 Roscado</v>
          </cell>
          <cell r="C143" t="str">
            <v>Un</v>
          </cell>
          <cell r="D143">
            <v>4440</v>
          </cell>
        </row>
        <row r="144">
          <cell r="A144">
            <v>1142</v>
          </cell>
          <cell r="B144" t="str">
            <v>Tee HG de 6"</v>
          </cell>
          <cell r="C144" t="str">
            <v>Un</v>
          </cell>
        </row>
        <row r="145">
          <cell r="A145">
            <v>1143</v>
          </cell>
          <cell r="B145" t="str">
            <v>Tee HG de 4"</v>
          </cell>
          <cell r="C145" t="str">
            <v>Un</v>
          </cell>
        </row>
        <row r="146">
          <cell r="A146">
            <v>1144</v>
          </cell>
          <cell r="B146" t="str">
            <v>Tee HG de 3"</v>
          </cell>
          <cell r="C146" t="str">
            <v>Un</v>
          </cell>
        </row>
        <row r="147">
          <cell r="A147">
            <v>1145</v>
          </cell>
          <cell r="B147" t="str">
            <v>Tee HG de 2 1/2"</v>
          </cell>
          <cell r="C147" t="str">
            <v>Un</v>
          </cell>
        </row>
        <row r="148">
          <cell r="A148">
            <v>1146</v>
          </cell>
          <cell r="B148" t="str">
            <v>Tee HG de 2"</v>
          </cell>
          <cell r="C148" t="str">
            <v>Un</v>
          </cell>
        </row>
        <row r="149">
          <cell r="A149">
            <v>1147</v>
          </cell>
          <cell r="B149" t="str">
            <v>Tee HG de 1 1/2"</v>
          </cell>
          <cell r="C149" t="str">
            <v>Un</v>
          </cell>
        </row>
        <row r="150">
          <cell r="A150">
            <v>1148</v>
          </cell>
          <cell r="B150" t="str">
            <v>Tee HG de 1 1/4"</v>
          </cell>
          <cell r="C150" t="str">
            <v>Un</v>
          </cell>
        </row>
        <row r="151">
          <cell r="A151">
            <v>1149</v>
          </cell>
          <cell r="B151" t="str">
            <v>Tee HG de 1"</v>
          </cell>
          <cell r="C151" t="str">
            <v>Un</v>
          </cell>
        </row>
        <row r="152">
          <cell r="A152">
            <v>1150</v>
          </cell>
          <cell r="B152" t="str">
            <v>Union HG de 6"</v>
          </cell>
          <cell r="C152" t="str">
            <v>Un</v>
          </cell>
        </row>
        <row r="153">
          <cell r="A153">
            <v>1151</v>
          </cell>
          <cell r="B153" t="str">
            <v>Union HG de 4"</v>
          </cell>
          <cell r="C153" t="str">
            <v>Un</v>
          </cell>
          <cell r="D153">
            <v>42490</v>
          </cell>
        </row>
        <row r="154">
          <cell r="A154">
            <v>1152</v>
          </cell>
          <cell r="B154" t="str">
            <v>Union HG de 3"</v>
          </cell>
          <cell r="C154" t="str">
            <v>Un</v>
          </cell>
        </row>
        <row r="155">
          <cell r="A155">
            <v>1153</v>
          </cell>
          <cell r="B155" t="str">
            <v>Union HG de 2 1/2"</v>
          </cell>
          <cell r="C155" t="str">
            <v>Un</v>
          </cell>
        </row>
        <row r="156">
          <cell r="A156">
            <v>1154</v>
          </cell>
          <cell r="B156" t="str">
            <v>Union HG de 2"</v>
          </cell>
          <cell r="C156" t="str">
            <v>Un</v>
          </cell>
        </row>
        <row r="157">
          <cell r="A157">
            <v>1155</v>
          </cell>
          <cell r="B157" t="str">
            <v>Union HG de 1 1/2"</v>
          </cell>
          <cell r="C157" t="str">
            <v>Un</v>
          </cell>
        </row>
        <row r="158">
          <cell r="A158">
            <v>1156</v>
          </cell>
          <cell r="B158" t="str">
            <v>Union HG de 1 1/4"</v>
          </cell>
          <cell r="C158" t="str">
            <v>Un</v>
          </cell>
        </row>
        <row r="159">
          <cell r="A159">
            <v>1157</v>
          </cell>
          <cell r="B159" t="str">
            <v>Union HG de 1"</v>
          </cell>
          <cell r="C159" t="str">
            <v>Un</v>
          </cell>
        </row>
        <row r="160">
          <cell r="A160">
            <v>1158</v>
          </cell>
          <cell r="B160" t="str">
            <v>Reduccion HG de 6"x4" (Bushing)</v>
          </cell>
          <cell r="C160" t="str">
            <v>Un</v>
          </cell>
        </row>
        <row r="161">
          <cell r="A161">
            <v>1159</v>
          </cell>
          <cell r="B161" t="str">
            <v>Reduccion HG de 6"x3" (Bushing)</v>
          </cell>
          <cell r="C161" t="str">
            <v>Un</v>
          </cell>
        </row>
        <row r="162">
          <cell r="A162">
            <v>1160</v>
          </cell>
          <cell r="B162" t="str">
            <v>Reduccion HG de 4"x3" (Bushing)</v>
          </cell>
          <cell r="C162" t="str">
            <v>Un</v>
          </cell>
        </row>
        <row r="163">
          <cell r="A163">
            <v>1161</v>
          </cell>
          <cell r="B163" t="str">
            <v>Reduccion HG de 4"x2" (Bushing)</v>
          </cell>
          <cell r="C163" t="str">
            <v>Un</v>
          </cell>
        </row>
        <row r="164">
          <cell r="A164">
            <v>1162</v>
          </cell>
          <cell r="B164" t="str">
            <v>Reduccion HG de 3"x2" (Bushing)</v>
          </cell>
          <cell r="C164" t="str">
            <v>Un</v>
          </cell>
        </row>
        <row r="165">
          <cell r="A165">
            <v>1163</v>
          </cell>
          <cell r="B165" t="str">
            <v>Reduccion HG de 3"x1 1/2" (Bushing)</v>
          </cell>
          <cell r="C165" t="str">
            <v>Un</v>
          </cell>
        </row>
        <row r="166">
          <cell r="A166">
            <v>1164</v>
          </cell>
          <cell r="B166" t="str">
            <v>Reduccion HG de 3"x1" (Bushing)</v>
          </cell>
          <cell r="C166" t="str">
            <v>Un</v>
          </cell>
        </row>
        <row r="167">
          <cell r="A167">
            <v>1165</v>
          </cell>
          <cell r="B167" t="str">
            <v>Reduccion HG de 2"x1 1/2" (Bushing)</v>
          </cell>
          <cell r="C167" t="str">
            <v>Un</v>
          </cell>
        </row>
        <row r="168">
          <cell r="A168">
            <v>1166</v>
          </cell>
          <cell r="B168" t="str">
            <v>Reduccion HG de 2"x1" (Bushing)</v>
          </cell>
          <cell r="C168" t="str">
            <v>Un</v>
          </cell>
        </row>
        <row r="169">
          <cell r="A169">
            <v>1167</v>
          </cell>
          <cell r="B169" t="str">
            <v>Reduccion HG de 1 1/2"x1" (Bushing)</v>
          </cell>
          <cell r="C169" t="str">
            <v>Un</v>
          </cell>
        </row>
        <row r="170">
          <cell r="A170">
            <v>1168</v>
          </cell>
          <cell r="B170" t="str">
            <v>Cheque Red White Roscado 6"</v>
          </cell>
          <cell r="C170" t="str">
            <v>Un</v>
          </cell>
        </row>
        <row r="171">
          <cell r="A171">
            <v>1169</v>
          </cell>
          <cell r="B171" t="str">
            <v>Cheque Red White Roscado 4"</v>
          </cell>
          <cell r="C171" t="str">
            <v>Un</v>
          </cell>
        </row>
        <row r="172">
          <cell r="A172">
            <v>1170</v>
          </cell>
          <cell r="B172" t="str">
            <v>Cheque Red White Roscado 3"</v>
          </cell>
          <cell r="C172" t="str">
            <v>Un</v>
          </cell>
        </row>
        <row r="173">
          <cell r="A173">
            <v>1171</v>
          </cell>
          <cell r="B173" t="str">
            <v>Cheque Red White Roscado 2 1/2"</v>
          </cell>
          <cell r="C173" t="str">
            <v>Un</v>
          </cell>
        </row>
        <row r="174">
          <cell r="A174">
            <v>1172</v>
          </cell>
          <cell r="B174" t="str">
            <v>Cheque Red White Roscado 2"</v>
          </cell>
          <cell r="C174" t="str">
            <v>Un</v>
          </cell>
        </row>
        <row r="175">
          <cell r="A175">
            <v>1173</v>
          </cell>
          <cell r="B175" t="str">
            <v>Cheque Red White Roscado 1 1/2"</v>
          </cell>
          <cell r="C175" t="str">
            <v>Un</v>
          </cell>
        </row>
        <row r="176">
          <cell r="A176">
            <v>1174</v>
          </cell>
          <cell r="B176" t="str">
            <v>Cheque Red White Roscado 1 1/4"</v>
          </cell>
          <cell r="C176" t="str">
            <v>Un</v>
          </cell>
        </row>
        <row r="177">
          <cell r="A177">
            <v>1175</v>
          </cell>
          <cell r="B177" t="str">
            <v>Cheque Red White Roscado 1"</v>
          </cell>
          <cell r="C177" t="str">
            <v>Un</v>
          </cell>
        </row>
        <row r="178">
          <cell r="A178">
            <v>1176</v>
          </cell>
          <cell r="B178" t="str">
            <v>Union Universal HG de 6"</v>
          </cell>
          <cell r="C178" t="str">
            <v>Un</v>
          </cell>
        </row>
        <row r="179">
          <cell r="A179">
            <v>1177</v>
          </cell>
          <cell r="B179" t="str">
            <v>Union Universal HG de 4"</v>
          </cell>
          <cell r="C179" t="str">
            <v>Un</v>
          </cell>
        </row>
        <row r="180">
          <cell r="A180">
            <v>1178</v>
          </cell>
          <cell r="B180" t="str">
            <v>Union Universal HG de 3"</v>
          </cell>
          <cell r="C180" t="str">
            <v>Un</v>
          </cell>
        </row>
        <row r="181">
          <cell r="A181">
            <v>1179</v>
          </cell>
          <cell r="B181" t="str">
            <v>Union Universal HG de 2 1/2"</v>
          </cell>
          <cell r="C181" t="str">
            <v>Un</v>
          </cell>
        </row>
        <row r="182">
          <cell r="A182">
            <v>1180</v>
          </cell>
          <cell r="B182" t="str">
            <v>Union Universal HG de 2"</v>
          </cell>
          <cell r="C182" t="str">
            <v>Un</v>
          </cell>
        </row>
        <row r="183">
          <cell r="A183">
            <v>1181</v>
          </cell>
          <cell r="B183" t="str">
            <v>Union Universal HG de 1 1/2"</v>
          </cell>
          <cell r="C183" t="str">
            <v>Un</v>
          </cell>
        </row>
        <row r="184">
          <cell r="A184">
            <v>1182</v>
          </cell>
          <cell r="B184" t="str">
            <v>Union Universal HG de 1 1/4"</v>
          </cell>
          <cell r="C184" t="str">
            <v>Un</v>
          </cell>
        </row>
        <row r="185">
          <cell r="A185">
            <v>1183</v>
          </cell>
          <cell r="B185" t="str">
            <v>Union Universal HG de 1"</v>
          </cell>
          <cell r="C185" t="str">
            <v>Un</v>
          </cell>
        </row>
        <row r="186">
          <cell r="A186">
            <v>1184</v>
          </cell>
          <cell r="B186" t="str">
            <v>Valvula Compuerta de 6"</v>
          </cell>
          <cell r="C186" t="str">
            <v>Un</v>
          </cell>
        </row>
        <row r="187">
          <cell r="A187">
            <v>1185</v>
          </cell>
          <cell r="B187" t="str">
            <v>Valvula Compuerta de 4"</v>
          </cell>
          <cell r="C187" t="str">
            <v>Un</v>
          </cell>
          <cell r="D187">
            <v>481950</v>
          </cell>
        </row>
        <row r="188">
          <cell r="A188">
            <v>1186</v>
          </cell>
          <cell r="B188" t="str">
            <v>Valvula Compuerta de 3"</v>
          </cell>
          <cell r="C188" t="str">
            <v>Un</v>
          </cell>
          <cell r="D188">
            <v>440300</v>
          </cell>
        </row>
        <row r="189">
          <cell r="A189">
            <v>1187</v>
          </cell>
          <cell r="B189" t="str">
            <v>Valvula Compuerta de 2 1/2"</v>
          </cell>
          <cell r="C189" t="str">
            <v>Un</v>
          </cell>
          <cell r="D189">
            <v>314160</v>
          </cell>
        </row>
        <row r="190">
          <cell r="A190">
            <v>1188</v>
          </cell>
          <cell r="B190" t="str">
            <v>Valvula Compuerta de 2"</v>
          </cell>
          <cell r="C190" t="str">
            <v>Un</v>
          </cell>
          <cell r="D190">
            <v>120190</v>
          </cell>
        </row>
        <row r="191">
          <cell r="A191">
            <v>1189</v>
          </cell>
          <cell r="B191" t="str">
            <v>Valvula Compuerta de 1 1/2"</v>
          </cell>
          <cell r="C191" t="str">
            <v>Un</v>
          </cell>
          <cell r="D191">
            <v>80920</v>
          </cell>
        </row>
        <row r="192">
          <cell r="A192">
            <v>1190</v>
          </cell>
          <cell r="B192" t="str">
            <v>Valvula Compuerta de 1 1/4"</v>
          </cell>
          <cell r="C192" t="str">
            <v>Un</v>
          </cell>
        </row>
        <row r="193">
          <cell r="A193">
            <v>1191</v>
          </cell>
          <cell r="B193" t="str">
            <v>Valvula Compuerta de 1"</v>
          </cell>
          <cell r="C193" t="str">
            <v>Un</v>
          </cell>
          <cell r="D193">
            <v>43950</v>
          </cell>
        </row>
        <row r="194">
          <cell r="A194">
            <v>1192</v>
          </cell>
          <cell r="B194" t="str">
            <v>Registro Compuerta Pesado de 6"</v>
          </cell>
          <cell r="C194" t="str">
            <v>Un</v>
          </cell>
        </row>
        <row r="195">
          <cell r="A195">
            <v>1193</v>
          </cell>
          <cell r="B195" t="str">
            <v>Registro Compuerta Pesado de 4"</v>
          </cell>
          <cell r="C195" t="str">
            <v>Un</v>
          </cell>
        </row>
        <row r="196">
          <cell r="A196">
            <v>1194</v>
          </cell>
          <cell r="B196" t="str">
            <v>Registro Compuerta Pesado de 3"</v>
          </cell>
          <cell r="C196" t="str">
            <v>Un</v>
          </cell>
        </row>
        <row r="197">
          <cell r="A197">
            <v>1195</v>
          </cell>
          <cell r="B197" t="str">
            <v>Registro Compuerta Pesado de 2 1/2"</v>
          </cell>
          <cell r="C197" t="str">
            <v>Un</v>
          </cell>
        </row>
        <row r="198">
          <cell r="A198">
            <v>1196</v>
          </cell>
          <cell r="B198" t="str">
            <v>Registro Compuerta Pesado de 2"</v>
          </cell>
          <cell r="C198" t="str">
            <v>Un</v>
          </cell>
        </row>
        <row r="199">
          <cell r="A199">
            <v>1197</v>
          </cell>
          <cell r="B199" t="str">
            <v>Registro Compuerta Pesado de 1 1/2"</v>
          </cell>
          <cell r="C199" t="str">
            <v>Un</v>
          </cell>
        </row>
        <row r="200">
          <cell r="A200">
            <v>1198</v>
          </cell>
          <cell r="B200" t="str">
            <v>Registro Compuerta Pesado de 1 1/4"</v>
          </cell>
          <cell r="C200" t="str">
            <v>Un</v>
          </cell>
        </row>
        <row r="201">
          <cell r="A201">
            <v>1199</v>
          </cell>
          <cell r="B201" t="str">
            <v>Registro Compuerta Pesado de 1"</v>
          </cell>
          <cell r="C201" t="str">
            <v>Un</v>
          </cell>
        </row>
        <row r="202">
          <cell r="A202">
            <v>1200</v>
          </cell>
          <cell r="B202" t="str">
            <v>Registro Compuerta Pesado de 3/4"</v>
          </cell>
          <cell r="C202" t="str">
            <v>Un</v>
          </cell>
        </row>
        <row r="203">
          <cell r="A203">
            <v>1201</v>
          </cell>
          <cell r="B203" t="str">
            <v>Registro Compuerta Pesado de 1/2"</v>
          </cell>
          <cell r="C203" t="str">
            <v>Un</v>
          </cell>
        </row>
        <row r="204">
          <cell r="A204">
            <v>1202</v>
          </cell>
          <cell r="B204" t="str">
            <v>Flotador Mecanico Roscado 3"</v>
          </cell>
          <cell r="C204" t="str">
            <v>Un</v>
          </cell>
        </row>
        <row r="205">
          <cell r="A205">
            <v>1203</v>
          </cell>
          <cell r="B205" t="str">
            <v>Flotador Mecanico Roscado 2"</v>
          </cell>
          <cell r="C205" t="str">
            <v>Un</v>
          </cell>
          <cell r="D205">
            <v>434950</v>
          </cell>
        </row>
        <row r="206">
          <cell r="A206">
            <v>1204</v>
          </cell>
          <cell r="B206" t="str">
            <v>Flotador Mecanico Roscado 1"</v>
          </cell>
          <cell r="C206" t="str">
            <v>Un</v>
          </cell>
        </row>
        <row r="207">
          <cell r="A207">
            <v>1205</v>
          </cell>
          <cell r="B207" t="str">
            <v>Valvula de Pie de 6"</v>
          </cell>
          <cell r="C207" t="str">
            <v>Un</v>
          </cell>
        </row>
        <row r="208">
          <cell r="A208">
            <v>1206</v>
          </cell>
          <cell r="B208" t="str">
            <v>Valvula de Pie de 4"</v>
          </cell>
          <cell r="C208" t="str">
            <v>Un</v>
          </cell>
        </row>
        <row r="209">
          <cell r="A209">
            <v>1207</v>
          </cell>
          <cell r="B209" t="str">
            <v>Valvula de Pie de 3"</v>
          </cell>
          <cell r="C209" t="str">
            <v>Un</v>
          </cell>
        </row>
        <row r="210">
          <cell r="A210">
            <v>1208</v>
          </cell>
          <cell r="B210" t="str">
            <v>Valvula de Pie de 2"</v>
          </cell>
          <cell r="C210" t="str">
            <v>Un</v>
          </cell>
        </row>
        <row r="211">
          <cell r="A211">
            <v>1209</v>
          </cell>
          <cell r="B211" t="str">
            <v>Tuberia Acero Carbon SHD 10 de 6"</v>
          </cell>
          <cell r="C211" t="str">
            <v>m</v>
          </cell>
        </row>
        <row r="212">
          <cell r="A212">
            <v>1210</v>
          </cell>
          <cell r="B212" t="str">
            <v>Tuberia Acero Carbon SHD 10 de 4"</v>
          </cell>
          <cell r="C212" t="str">
            <v>m</v>
          </cell>
          <cell r="D212">
            <v>95640</v>
          </cell>
        </row>
        <row r="213">
          <cell r="A213">
            <v>1211</v>
          </cell>
          <cell r="B213" t="str">
            <v>Tuberia Acero Carbon SHD 10 de 3"</v>
          </cell>
          <cell r="C213" t="str">
            <v>m</v>
          </cell>
          <cell r="D213">
            <v>67220</v>
          </cell>
        </row>
        <row r="214">
          <cell r="A214">
            <v>1212</v>
          </cell>
          <cell r="B214" t="str">
            <v>Tuberia Acero Carbon SHD 10 de 2 1/2"</v>
          </cell>
          <cell r="C214" t="str">
            <v>m</v>
          </cell>
          <cell r="D214">
            <v>57270</v>
          </cell>
        </row>
        <row r="215">
          <cell r="A215">
            <v>1213</v>
          </cell>
          <cell r="B215" t="str">
            <v>Tuberia Acero Carbon SHD 10 de 2"</v>
          </cell>
          <cell r="C215" t="str">
            <v>m</v>
          </cell>
          <cell r="D215">
            <v>48100</v>
          </cell>
        </row>
        <row r="216">
          <cell r="A216">
            <v>1214</v>
          </cell>
          <cell r="B216" t="str">
            <v>Tuberia Acero Carbon SHD 10 de 1 1/2"</v>
          </cell>
          <cell r="C216" t="str">
            <v>m</v>
          </cell>
          <cell r="D216">
            <v>43380</v>
          </cell>
        </row>
        <row r="217">
          <cell r="A217">
            <v>1215</v>
          </cell>
          <cell r="B217" t="str">
            <v>Tuberia Acero Carbon SHD 10 de 1 1/4"</v>
          </cell>
          <cell r="C217" t="str">
            <v>m</v>
          </cell>
          <cell r="D217">
            <v>39590</v>
          </cell>
        </row>
        <row r="218">
          <cell r="A218">
            <v>1216</v>
          </cell>
          <cell r="B218" t="str">
            <v>Tuberia Acero Carbon SHD 10 de 1"</v>
          </cell>
          <cell r="C218" t="str">
            <v>m</v>
          </cell>
          <cell r="D218">
            <v>20620</v>
          </cell>
        </row>
        <row r="219">
          <cell r="A219">
            <v>1217</v>
          </cell>
          <cell r="B219" t="str">
            <v>Valvula Siamesa de 4"x2 1/2"x2 1/2"</v>
          </cell>
          <cell r="C219" t="str">
            <v>Un</v>
          </cell>
          <cell r="D219">
            <v>928200</v>
          </cell>
        </row>
        <row r="220">
          <cell r="A220">
            <v>1218</v>
          </cell>
          <cell r="B220" t="str">
            <v>Conector para Siamesa de 4"x2 1/2"x2 1/2"</v>
          </cell>
        </row>
        <row r="221">
          <cell r="A221">
            <v>1219</v>
          </cell>
          <cell r="B221" t="str">
            <v>Soporte Tuberia Tipo Abrazadera de 4"</v>
          </cell>
          <cell r="C221" t="str">
            <v>Un</v>
          </cell>
        </row>
        <row r="222">
          <cell r="A222">
            <v>1220</v>
          </cell>
          <cell r="B222" t="str">
            <v>Soporte Tuberia Tipo Abrazadera de 3"</v>
          </cell>
          <cell r="C222" t="str">
            <v>Un</v>
          </cell>
        </row>
        <row r="223">
          <cell r="A223">
            <v>1221</v>
          </cell>
          <cell r="B223" t="str">
            <v>Soporte Tuberia Tipo Abrazadera de 2 1/2"</v>
          </cell>
          <cell r="C223" t="str">
            <v>Un</v>
          </cell>
        </row>
        <row r="224">
          <cell r="A224">
            <v>1222</v>
          </cell>
          <cell r="B224" t="str">
            <v>Soporte Tuberia Tipo Abrazadera de 2"</v>
          </cell>
          <cell r="C224" t="str">
            <v>Un</v>
          </cell>
        </row>
        <row r="225">
          <cell r="A225">
            <v>1223</v>
          </cell>
          <cell r="B225" t="str">
            <v>Gabinete Tipo 3 de 77x99x22 Completo (Incluye: Manguera-Soporte Canasta-Hachapico-Llave Spanner-Boquilla Chorro-Valvula Angular 2 1/2"-Valvula Angular 1 1/2"-Extintor 10 Lbs)</v>
          </cell>
          <cell r="C225" t="str">
            <v>Un</v>
          </cell>
          <cell r="D225">
            <v>1201186</v>
          </cell>
        </row>
        <row r="226">
          <cell r="A226">
            <v>1224</v>
          </cell>
          <cell r="B226" t="str">
            <v>Gabinete Tipo 2 de 77x77x22 Completo (Incluye: Manguera-Soporte Canasta-Hachapico-Llave Spanner-Boquilla Chorro-Valvula Angular 2 1/2"-Valvula Angular 1 1/2"-Extintor 10 Lbs)</v>
          </cell>
          <cell r="C226" t="str">
            <v>Un</v>
          </cell>
          <cell r="D226">
            <v>845750</v>
          </cell>
        </row>
        <row r="227">
          <cell r="A227">
            <v>1225</v>
          </cell>
          <cell r="B227" t="str">
            <v>Gabinete Tipo 1 de 77x77x22 Completo (Incluye: Manguera-Soporte Canasta-Hachapico-Llave Spanner-Boquilla Chorro-Valvula Angular 2 1/2"-Valvula Angular 1 1/2"-Extintor 10 Lbs)</v>
          </cell>
          <cell r="C227" t="str">
            <v>Un</v>
          </cell>
        </row>
        <row r="228">
          <cell r="A228">
            <v>1226</v>
          </cell>
          <cell r="B228" t="str">
            <v xml:space="preserve">Rociador o Sprinkler Tipo Pendent </v>
          </cell>
          <cell r="C228" t="str">
            <v>Un</v>
          </cell>
          <cell r="D228">
            <v>28560</v>
          </cell>
        </row>
        <row r="229">
          <cell r="A229">
            <v>1227</v>
          </cell>
          <cell r="B229" t="str">
            <v xml:space="preserve">Escudo para Sprinkler </v>
          </cell>
          <cell r="C229" t="str">
            <v>Un</v>
          </cell>
        </row>
        <row r="230">
          <cell r="A230">
            <v>1228</v>
          </cell>
          <cell r="B230" t="str">
            <v>Pasamuro HG de 6"</v>
          </cell>
          <cell r="C230" t="str">
            <v>Un</v>
          </cell>
        </row>
        <row r="231">
          <cell r="A231">
            <v>1229</v>
          </cell>
          <cell r="B231" t="str">
            <v>Pasamuro HG de 4"</v>
          </cell>
          <cell r="C231" t="str">
            <v>Un</v>
          </cell>
        </row>
        <row r="232">
          <cell r="A232">
            <v>1230</v>
          </cell>
          <cell r="B232" t="str">
            <v>Pasamuro HG de 3"</v>
          </cell>
          <cell r="C232" t="str">
            <v>Un</v>
          </cell>
        </row>
        <row r="233">
          <cell r="A233">
            <v>1231</v>
          </cell>
          <cell r="B233" t="str">
            <v>Pasamuro HG de 2 1/2"</v>
          </cell>
          <cell r="C233" t="str">
            <v>Un</v>
          </cell>
        </row>
        <row r="234">
          <cell r="A234">
            <v>1232</v>
          </cell>
          <cell r="B234" t="str">
            <v>Pasamuro HG de 2"</v>
          </cell>
          <cell r="C234" t="str">
            <v>Un</v>
          </cell>
        </row>
        <row r="235">
          <cell r="A235">
            <v>1233</v>
          </cell>
          <cell r="B235" t="str">
            <v>Pasamuro HG de 1 1/2"</v>
          </cell>
          <cell r="C235" t="str">
            <v>Un</v>
          </cell>
        </row>
        <row r="236">
          <cell r="A236">
            <v>1234</v>
          </cell>
          <cell r="B236" t="str">
            <v>Pasamuro HG de 1 1/4"</v>
          </cell>
          <cell r="C236" t="str">
            <v>Un</v>
          </cell>
        </row>
        <row r="237">
          <cell r="A237">
            <v>1235</v>
          </cell>
          <cell r="B237" t="str">
            <v>Pasamuro HG de 1"</v>
          </cell>
          <cell r="C237" t="str">
            <v>Un</v>
          </cell>
        </row>
        <row r="238">
          <cell r="A238">
            <v>1236</v>
          </cell>
          <cell r="B238" t="str">
            <v>Union Borracha de 6"</v>
          </cell>
          <cell r="C238" t="str">
            <v>Un</v>
          </cell>
        </row>
        <row r="239">
          <cell r="A239">
            <v>1237</v>
          </cell>
          <cell r="B239" t="str">
            <v>Union Borracha de 4"</v>
          </cell>
          <cell r="C239" t="str">
            <v>Un</v>
          </cell>
        </row>
        <row r="240">
          <cell r="A240">
            <v>1238</v>
          </cell>
          <cell r="B240" t="str">
            <v>Union Borracha de 3"</v>
          </cell>
          <cell r="C240" t="str">
            <v>Un</v>
          </cell>
        </row>
        <row r="241">
          <cell r="A241">
            <v>1239</v>
          </cell>
          <cell r="B241" t="str">
            <v>Union Borracha de 2"</v>
          </cell>
          <cell r="C241" t="str">
            <v>Un</v>
          </cell>
        </row>
        <row r="242">
          <cell r="A242">
            <v>1240</v>
          </cell>
          <cell r="B242" t="str">
            <v>Union Borracha de 1"</v>
          </cell>
          <cell r="C242" t="str">
            <v>Un</v>
          </cell>
        </row>
        <row r="243">
          <cell r="A243">
            <v>1241</v>
          </cell>
          <cell r="B243" t="str">
            <v>Cinta Teflon Industrial</v>
          </cell>
          <cell r="C243" t="str">
            <v>Un</v>
          </cell>
          <cell r="D243">
            <v>850</v>
          </cell>
        </row>
        <row r="244">
          <cell r="A244">
            <v>1242</v>
          </cell>
          <cell r="B244" t="str">
            <v>Tubo de Duragaskuet o Gastot</v>
          </cell>
          <cell r="C244" t="str">
            <v>Un</v>
          </cell>
        </row>
        <row r="245">
          <cell r="A245">
            <v>1243</v>
          </cell>
          <cell r="B245" t="str">
            <v>Corte y Rosca de 6"</v>
          </cell>
          <cell r="C245" t="str">
            <v>Un</v>
          </cell>
        </row>
        <row r="246">
          <cell r="A246">
            <v>1244</v>
          </cell>
          <cell r="B246" t="str">
            <v>Corte y Rosca de 4"</v>
          </cell>
          <cell r="C246" t="str">
            <v>Un</v>
          </cell>
        </row>
        <row r="247">
          <cell r="A247">
            <v>1245</v>
          </cell>
          <cell r="B247" t="str">
            <v>Corte y Rosca de 3"</v>
          </cell>
          <cell r="C247" t="str">
            <v>Un</v>
          </cell>
        </row>
        <row r="248">
          <cell r="A248">
            <v>1246</v>
          </cell>
          <cell r="B248" t="str">
            <v>Corte y Rosca de 2 1/2"</v>
          </cell>
          <cell r="C248" t="str">
            <v>Un</v>
          </cell>
        </row>
        <row r="249">
          <cell r="A249">
            <v>1247</v>
          </cell>
          <cell r="B249" t="str">
            <v>Corte y Rosca de 2"</v>
          </cell>
          <cell r="C249" t="str">
            <v>Un</v>
          </cell>
        </row>
        <row r="250">
          <cell r="A250">
            <v>1248</v>
          </cell>
          <cell r="B250" t="str">
            <v>Corte y Rosca de 1 1/2"</v>
          </cell>
          <cell r="C250" t="str">
            <v>Un</v>
          </cell>
        </row>
        <row r="251">
          <cell r="A251">
            <v>1249</v>
          </cell>
          <cell r="B251" t="str">
            <v>Corte y Rosca de 1 1/4"</v>
          </cell>
          <cell r="C251" t="str">
            <v>Un</v>
          </cell>
        </row>
        <row r="252">
          <cell r="A252">
            <v>1250</v>
          </cell>
          <cell r="B252" t="str">
            <v>Corte y Rosca de 1"</v>
          </cell>
          <cell r="C252" t="str">
            <v>Un</v>
          </cell>
        </row>
        <row r="253">
          <cell r="A253">
            <v>1251</v>
          </cell>
          <cell r="B253" t="str">
            <v>Chazos para Anclajes de 3/8"</v>
          </cell>
          <cell r="C253" t="str">
            <v>Un</v>
          </cell>
        </row>
        <row r="254">
          <cell r="A254">
            <v>1252</v>
          </cell>
          <cell r="B254" t="str">
            <v>Varilla Roscada de 3/8"</v>
          </cell>
          <cell r="C254" t="str">
            <v>m</v>
          </cell>
        </row>
        <row r="255">
          <cell r="A255">
            <v>1253</v>
          </cell>
          <cell r="B255" t="str">
            <v>Thiner</v>
          </cell>
          <cell r="C255" t="str">
            <v>Galon</v>
          </cell>
        </row>
        <row r="256">
          <cell r="A256">
            <v>1254</v>
          </cell>
          <cell r="B256" t="str">
            <v>Lijas</v>
          </cell>
          <cell r="C256" t="str">
            <v>Un</v>
          </cell>
        </row>
        <row r="257">
          <cell r="A257">
            <v>1255</v>
          </cell>
          <cell r="B257" t="str">
            <v>Adaptador Macho PVC Presion 2 1/2"</v>
          </cell>
          <cell r="C257" t="str">
            <v>UND</v>
          </cell>
          <cell r="D257">
            <v>15910</v>
          </cell>
        </row>
        <row r="258">
          <cell r="A258">
            <v>1256</v>
          </cell>
          <cell r="B258" t="str">
            <v>Adaptador Macho PVC Presion 2"</v>
          </cell>
          <cell r="C258" t="str">
            <v>UND</v>
          </cell>
          <cell r="D258">
            <v>6120</v>
          </cell>
        </row>
        <row r="259">
          <cell r="A259">
            <v>1257</v>
          </cell>
          <cell r="B259" t="str">
            <v>Adaptador Macho PVC Presion 1 1/2"</v>
          </cell>
          <cell r="C259" t="str">
            <v>UND</v>
          </cell>
          <cell r="D259">
            <v>4290</v>
          </cell>
        </row>
        <row r="260">
          <cell r="A260">
            <v>1258</v>
          </cell>
          <cell r="B260" t="str">
            <v>Adaptador Macho PVC Presion 1 1/4"</v>
          </cell>
          <cell r="C260" t="str">
            <v>UND</v>
          </cell>
          <cell r="D260">
            <v>3360</v>
          </cell>
        </row>
        <row r="261">
          <cell r="A261">
            <v>1259</v>
          </cell>
          <cell r="B261" t="str">
            <v>Adaptador Macho PVC Presion 4"</v>
          </cell>
          <cell r="C261" t="str">
            <v>UND</v>
          </cell>
          <cell r="D261">
            <v>44250</v>
          </cell>
        </row>
        <row r="262">
          <cell r="A262">
            <v>1260</v>
          </cell>
          <cell r="B262" t="str">
            <v>Adaptador Macho PVC Presion 3"</v>
          </cell>
          <cell r="C262" t="str">
            <v>UND</v>
          </cell>
          <cell r="D262">
            <v>24100</v>
          </cell>
        </row>
        <row r="263">
          <cell r="A263">
            <v>1261</v>
          </cell>
          <cell r="B263" t="str">
            <v>Union PVC Presion 2 1/2"</v>
          </cell>
          <cell r="C263" t="str">
            <v>UND</v>
          </cell>
          <cell r="D263">
            <v>17830</v>
          </cell>
        </row>
        <row r="264">
          <cell r="A264">
            <v>1262</v>
          </cell>
          <cell r="B264" t="str">
            <v>Union PVC Presion 2"</v>
          </cell>
          <cell r="C264" t="str">
            <v>UND</v>
          </cell>
          <cell r="D264">
            <v>4510</v>
          </cell>
        </row>
        <row r="265">
          <cell r="A265">
            <v>1263</v>
          </cell>
          <cell r="B265" t="str">
            <v>Union PVC Presion 1 1/4"</v>
          </cell>
          <cell r="C265" t="str">
            <v>UND</v>
          </cell>
          <cell r="D265">
            <v>3660</v>
          </cell>
        </row>
        <row r="266">
          <cell r="A266">
            <v>1264</v>
          </cell>
          <cell r="B266" t="str">
            <v>Union PVC Presion 4"</v>
          </cell>
          <cell r="C266" t="str">
            <v>UND</v>
          </cell>
          <cell r="D266">
            <v>47980</v>
          </cell>
        </row>
        <row r="267">
          <cell r="A267">
            <v>1265</v>
          </cell>
          <cell r="B267" t="str">
            <v>Tuberia PVC Presion AP de 2 1/2"</v>
          </cell>
          <cell r="C267" t="str">
            <v>ML</v>
          </cell>
          <cell r="D267">
            <v>29150</v>
          </cell>
        </row>
        <row r="268">
          <cell r="A268">
            <v>1266</v>
          </cell>
          <cell r="B268" t="str">
            <v>Tuberia PVC Presion AP de 2"</v>
          </cell>
          <cell r="C268" t="str">
            <v>ML</v>
          </cell>
          <cell r="D268">
            <v>17990</v>
          </cell>
        </row>
        <row r="269">
          <cell r="A269">
            <v>1267</v>
          </cell>
          <cell r="B269" t="str">
            <v>Tuberia PVC Presion AP de 1 1/4"</v>
          </cell>
          <cell r="C269" t="str">
            <v>ML</v>
          </cell>
          <cell r="D269">
            <v>8990</v>
          </cell>
        </row>
        <row r="270">
          <cell r="A270">
            <v>1268</v>
          </cell>
          <cell r="B270" t="str">
            <v>Tuberia PVC Presion AP de 4"</v>
          </cell>
          <cell r="C270" t="str">
            <v>ML</v>
          </cell>
          <cell r="D270">
            <v>66381.666666666672</v>
          </cell>
        </row>
        <row r="271">
          <cell r="A271">
            <v>1269</v>
          </cell>
          <cell r="B271" t="str">
            <v>Tee PVC Presion de 2 1/2"</v>
          </cell>
          <cell r="C271" t="str">
            <v>UND</v>
          </cell>
          <cell r="D271">
            <v>37130</v>
          </cell>
        </row>
        <row r="272">
          <cell r="A272">
            <v>1270</v>
          </cell>
          <cell r="B272" t="str">
            <v>Tee PVC Presion de 2"</v>
          </cell>
          <cell r="C272" t="str">
            <v>UND</v>
          </cell>
          <cell r="D272">
            <v>15650</v>
          </cell>
        </row>
        <row r="273">
          <cell r="A273">
            <v>1271</v>
          </cell>
          <cell r="B273" t="str">
            <v>Tee PVC Presion de 3"</v>
          </cell>
          <cell r="C273" t="str">
            <v>UND</v>
          </cell>
          <cell r="D273">
            <v>59100</v>
          </cell>
        </row>
        <row r="274">
          <cell r="A274">
            <v>1272</v>
          </cell>
          <cell r="B274" t="str">
            <v>Tee PVC Presion de 4"</v>
          </cell>
          <cell r="C274" t="str">
            <v>UND</v>
          </cell>
          <cell r="D274">
            <v>128870</v>
          </cell>
        </row>
        <row r="275">
          <cell r="A275">
            <v>1273</v>
          </cell>
          <cell r="B275" t="str">
            <v>Codo PVC Presion 4"x90</v>
          </cell>
          <cell r="C275" t="str">
            <v>UND</v>
          </cell>
          <cell r="D275">
            <v>99100</v>
          </cell>
        </row>
        <row r="276">
          <cell r="A276">
            <v>1274</v>
          </cell>
          <cell r="B276" t="str">
            <v>Codo PVC Presion 3"x90</v>
          </cell>
          <cell r="C276" t="str">
            <v>UND</v>
          </cell>
          <cell r="D276">
            <v>45650</v>
          </cell>
        </row>
        <row r="277">
          <cell r="A277">
            <v>1275</v>
          </cell>
          <cell r="B277" t="str">
            <v>Codo PVC Presion 2 1/2"x90</v>
          </cell>
          <cell r="C277" t="str">
            <v>UND</v>
          </cell>
          <cell r="D277">
            <v>35280</v>
          </cell>
        </row>
        <row r="278">
          <cell r="A278">
            <v>1276</v>
          </cell>
          <cell r="B278" t="str">
            <v>Codo PVC Presion 2"x90</v>
          </cell>
          <cell r="C278" t="str">
            <v>UND</v>
          </cell>
          <cell r="D278">
            <v>12250</v>
          </cell>
        </row>
        <row r="279">
          <cell r="A279">
            <v>1277</v>
          </cell>
          <cell r="B279" t="str">
            <v>Codo PVC Presion 4"x45</v>
          </cell>
          <cell r="C279" t="str">
            <v>UND</v>
          </cell>
          <cell r="D279">
            <v>91930</v>
          </cell>
        </row>
        <row r="280">
          <cell r="A280">
            <v>1278</v>
          </cell>
          <cell r="B280" t="str">
            <v>Codo PVC Presion 3"x45</v>
          </cell>
          <cell r="C280" t="str">
            <v>UND</v>
          </cell>
          <cell r="D280">
            <v>43210</v>
          </cell>
        </row>
        <row r="281">
          <cell r="A281">
            <v>1279</v>
          </cell>
          <cell r="B281" t="str">
            <v>Codo PVC Presion 2 1/2"x45</v>
          </cell>
          <cell r="C281" t="str">
            <v>UND</v>
          </cell>
          <cell r="D281">
            <v>37840</v>
          </cell>
        </row>
        <row r="282">
          <cell r="A282">
            <v>1280</v>
          </cell>
          <cell r="B282" t="str">
            <v>Codo PVC Presion 2"x45</v>
          </cell>
          <cell r="C282" t="str">
            <v>UND</v>
          </cell>
          <cell r="D282">
            <v>13420</v>
          </cell>
        </row>
        <row r="283">
          <cell r="A283">
            <v>1281</v>
          </cell>
          <cell r="B283" t="str">
            <v>Cheque Vertical de 2" tipo Universal</v>
          </cell>
          <cell r="C283" t="str">
            <v>UND</v>
          </cell>
          <cell r="D283">
            <v>116739</v>
          </cell>
        </row>
        <row r="284">
          <cell r="A284">
            <v>1282</v>
          </cell>
          <cell r="B284" t="str">
            <v>Union Universal PVC 2 1/2"</v>
          </cell>
          <cell r="C284" t="str">
            <v>UND</v>
          </cell>
          <cell r="D284">
            <v>61900</v>
          </cell>
        </row>
        <row r="285">
          <cell r="A285">
            <v>1283</v>
          </cell>
          <cell r="B285" t="str">
            <v>Union Universal PVC 2"</v>
          </cell>
          <cell r="C285" t="str">
            <v>UND</v>
          </cell>
          <cell r="D285">
            <v>39280</v>
          </cell>
        </row>
        <row r="286">
          <cell r="A286">
            <v>1284</v>
          </cell>
          <cell r="B286" t="str">
            <v>Adaptador Hembra PVC Presion 2 1/2"</v>
          </cell>
          <cell r="C286" t="str">
            <v>UND</v>
          </cell>
          <cell r="D286">
            <v>19050</v>
          </cell>
        </row>
        <row r="287">
          <cell r="A287">
            <v>1285</v>
          </cell>
          <cell r="B287" t="str">
            <v>Adaptador Hembra PVC Presion 2"</v>
          </cell>
          <cell r="C287" t="str">
            <v>UND</v>
          </cell>
          <cell r="D287">
            <v>10240</v>
          </cell>
        </row>
        <row r="288">
          <cell r="A288">
            <v>1286</v>
          </cell>
          <cell r="B288" t="str">
            <v>Medidor de Caudal de 2" - Chorro Multiple</v>
          </cell>
          <cell r="C288" t="str">
            <v>UND</v>
          </cell>
          <cell r="D288">
            <v>599900</v>
          </cell>
        </row>
        <row r="289">
          <cell r="A289">
            <v>1287</v>
          </cell>
          <cell r="B289" t="str">
            <v>Caja Plastica para Medidor de Caudal - Incluye: Llave</v>
          </cell>
          <cell r="C289" t="str">
            <v>UND</v>
          </cell>
          <cell r="D289">
            <v>100000</v>
          </cell>
        </row>
        <row r="290">
          <cell r="A290">
            <v>1288</v>
          </cell>
          <cell r="B290" t="str">
            <v>Valvula de Control de 2"</v>
          </cell>
          <cell r="C290" t="str">
            <v>UND</v>
          </cell>
          <cell r="D290">
            <v>120000</v>
          </cell>
        </row>
        <row r="291">
          <cell r="A291">
            <v>1289</v>
          </cell>
          <cell r="B291" t="str">
            <v>Cheque Vertical de 2 1/2" tipo Universal</v>
          </cell>
          <cell r="C291" t="str">
            <v>UND</v>
          </cell>
          <cell r="D291">
            <v>193970</v>
          </cell>
        </row>
        <row r="292">
          <cell r="A292">
            <v>1290</v>
          </cell>
          <cell r="B292" t="str">
            <v>Flotador Mecanico Roscado 2 1/2"</v>
          </cell>
          <cell r="C292" t="str">
            <v>UND</v>
          </cell>
          <cell r="D292">
            <v>753570</v>
          </cell>
        </row>
        <row r="293">
          <cell r="A293">
            <v>1291</v>
          </cell>
          <cell r="B293" t="str">
            <v>Niple Pasamuro de 2 1/2" HG Roscado L= 60 Cms - Incluye: Arandela de 3"</v>
          </cell>
          <cell r="C293" t="str">
            <v>UND</v>
          </cell>
          <cell r="D293">
            <v>125500</v>
          </cell>
        </row>
        <row r="294">
          <cell r="A294">
            <v>1292</v>
          </cell>
          <cell r="B294" t="str">
            <v>Niple Pasamuro de 2" HG Roscado L= 60 Cms - Incluye: Arandela de 3"</v>
          </cell>
          <cell r="C294" t="str">
            <v>UND</v>
          </cell>
          <cell r="D294">
            <v>122640</v>
          </cell>
        </row>
        <row r="295">
          <cell r="A295">
            <v>1293</v>
          </cell>
          <cell r="B295" t="str">
            <v>Valvula de Compuerta de 3/4"</v>
          </cell>
          <cell r="C295" t="str">
            <v>UND</v>
          </cell>
          <cell r="D295">
            <v>31900</v>
          </cell>
        </row>
        <row r="296">
          <cell r="A296">
            <v>1294</v>
          </cell>
          <cell r="B296" t="str">
            <v>Union PVC Presion 3"</v>
          </cell>
          <cell r="C296" t="str">
            <v>UND</v>
          </cell>
          <cell r="D296">
            <v>22100</v>
          </cell>
        </row>
        <row r="297">
          <cell r="A297">
            <v>1295</v>
          </cell>
          <cell r="B297" t="str">
            <v>Codo Galvanizado de 1/2"</v>
          </cell>
          <cell r="C297" t="str">
            <v>UND</v>
          </cell>
          <cell r="D297">
            <v>1400</v>
          </cell>
        </row>
        <row r="298">
          <cell r="A298">
            <v>1296</v>
          </cell>
          <cell r="B298" t="str">
            <v>Tapon Galvanizado de 1/2"</v>
          </cell>
          <cell r="C298" t="str">
            <v>UND</v>
          </cell>
          <cell r="D298">
            <v>1100</v>
          </cell>
        </row>
        <row r="299">
          <cell r="A299">
            <v>1297</v>
          </cell>
          <cell r="B299" t="str">
            <v>Union Galvanizada de 1/2"</v>
          </cell>
          <cell r="C299" t="str">
            <v>UND</v>
          </cell>
          <cell r="D299">
            <v>1200</v>
          </cell>
        </row>
        <row r="300">
          <cell r="A300">
            <v>1298</v>
          </cell>
          <cell r="B300" t="str">
            <v>Codo Galvanizado de 3/4"</v>
          </cell>
          <cell r="C300" t="str">
            <v>UND</v>
          </cell>
          <cell r="D300">
            <v>2200</v>
          </cell>
        </row>
        <row r="301">
          <cell r="A301">
            <v>1299</v>
          </cell>
          <cell r="B301" t="str">
            <v>Tapon Galvanizado de 3/4"</v>
          </cell>
          <cell r="C301" t="str">
            <v>UND</v>
          </cell>
          <cell r="D301">
            <v>1400</v>
          </cell>
        </row>
        <row r="302">
          <cell r="A302">
            <v>1300</v>
          </cell>
          <cell r="B302" t="str">
            <v>Union Galvanizada de 3/4"</v>
          </cell>
          <cell r="C302" t="str">
            <v>UND</v>
          </cell>
          <cell r="D302">
            <v>1600</v>
          </cell>
        </row>
        <row r="303">
          <cell r="A303">
            <v>1301</v>
          </cell>
          <cell r="B303" t="str">
            <v>Tuberia PVC Sanitaria de 8"</v>
          </cell>
          <cell r="C303" t="str">
            <v>ML</v>
          </cell>
          <cell r="D303">
            <v>64430</v>
          </cell>
        </row>
        <row r="304">
          <cell r="A304">
            <v>1302</v>
          </cell>
          <cell r="B304" t="str">
            <v>Union PVC Sanitario de 8"</v>
          </cell>
          <cell r="C304" t="str">
            <v>UND</v>
          </cell>
          <cell r="D304">
            <v>70320</v>
          </cell>
        </row>
        <row r="305">
          <cell r="A305">
            <v>1303</v>
          </cell>
          <cell r="B305" t="str">
            <v>Union PVC Sanitario de 6"</v>
          </cell>
          <cell r="C305" t="str">
            <v>UND</v>
          </cell>
          <cell r="D305">
            <v>24440</v>
          </cell>
        </row>
        <row r="306">
          <cell r="A306">
            <v>1304</v>
          </cell>
          <cell r="B306" t="str">
            <v>Rejilla de Cupula de 4"</v>
          </cell>
          <cell r="C306" t="str">
            <v>UND</v>
          </cell>
          <cell r="D306">
            <v>28440</v>
          </cell>
        </row>
        <row r="307">
          <cell r="A307">
            <v>1305</v>
          </cell>
          <cell r="B307" t="str">
            <v>Tuberia PVC Novafort Alcantarillado de 10" - 250 mm</v>
          </cell>
          <cell r="C307" t="str">
            <v>ML</v>
          </cell>
          <cell r="D307">
            <v>49750</v>
          </cell>
        </row>
        <row r="308">
          <cell r="A308">
            <v>1306</v>
          </cell>
          <cell r="B308" t="str">
            <v>Union PVC Novafort Alcantarillado de 10" - 250 mm</v>
          </cell>
          <cell r="C308" t="str">
            <v>UND</v>
          </cell>
          <cell r="D308">
            <v>102100</v>
          </cell>
        </row>
        <row r="309">
          <cell r="A309">
            <v>1307</v>
          </cell>
          <cell r="B309" t="str">
            <v>Tuberia PVC Novafort Alcantarillado de 12" - 315 mm</v>
          </cell>
          <cell r="C309" t="str">
            <v>ML</v>
          </cell>
          <cell r="D309">
            <v>71590</v>
          </cell>
        </row>
        <row r="310">
          <cell r="A310">
            <v>1308</v>
          </cell>
          <cell r="B310" t="str">
            <v>Union PVC Novafort Alcantarillado de 12" - 315 mm</v>
          </cell>
          <cell r="C310" t="str">
            <v>UND</v>
          </cell>
          <cell r="D310">
            <v>174680</v>
          </cell>
        </row>
        <row r="311">
          <cell r="A311">
            <v>1309</v>
          </cell>
          <cell r="B311" t="str">
            <v>Niple HF de Bridas de 4" L= 3.0 mts</v>
          </cell>
          <cell r="C311" t="str">
            <v>UND</v>
          </cell>
          <cell r="D311">
            <v>487310</v>
          </cell>
        </row>
        <row r="312">
          <cell r="A312">
            <v>1310</v>
          </cell>
          <cell r="B312" t="str">
            <v>Niple HF de Bridas de 4" L= 1.2 mts</v>
          </cell>
          <cell r="C312" t="str">
            <v>UND</v>
          </cell>
          <cell r="D312">
            <v>194930</v>
          </cell>
        </row>
        <row r="313">
          <cell r="A313">
            <v>1311</v>
          </cell>
          <cell r="B313" t="str">
            <v>Niple HF de Bridas de 4" L= 0.3 mts</v>
          </cell>
          <cell r="C313" t="str">
            <v>UND</v>
          </cell>
          <cell r="D313">
            <v>84970</v>
          </cell>
        </row>
        <row r="314">
          <cell r="A314">
            <v>1312</v>
          </cell>
          <cell r="B314" t="str">
            <v>Niple HF de Bridas de 3" L= 3.0 mts</v>
          </cell>
          <cell r="C314" t="str">
            <v>UND</v>
          </cell>
          <cell r="D314">
            <v>318630</v>
          </cell>
        </row>
        <row r="315">
          <cell r="A315">
            <v>1313</v>
          </cell>
          <cell r="B315" t="str">
            <v>Niple HF de Bridas de 3" L= 1.2 mts</v>
          </cell>
          <cell r="C315" t="str">
            <v>UND</v>
          </cell>
          <cell r="D315">
            <v>127450</v>
          </cell>
        </row>
        <row r="316">
          <cell r="A316">
            <v>1314</v>
          </cell>
          <cell r="B316" t="str">
            <v>Niple HF de Bridas de 3" L= 0.3 mts</v>
          </cell>
          <cell r="C316" t="str">
            <v>UND</v>
          </cell>
          <cell r="D316">
            <v>68730</v>
          </cell>
        </row>
        <row r="317">
          <cell r="A317">
            <v>1315</v>
          </cell>
          <cell r="B317" t="str">
            <v xml:space="preserve">Kits de Empaque de 3" y Tornilleria </v>
          </cell>
          <cell r="C317" t="str">
            <v>UND</v>
          </cell>
          <cell r="D317">
            <v>23804</v>
          </cell>
        </row>
        <row r="318">
          <cell r="A318">
            <v>1316</v>
          </cell>
          <cell r="B318" t="str">
            <v xml:space="preserve">Kits de Empaque de 4" y Tornilleria </v>
          </cell>
          <cell r="C318" t="str">
            <v>UND</v>
          </cell>
          <cell r="D318">
            <v>41650</v>
          </cell>
        </row>
        <row r="319">
          <cell r="A319">
            <v>1317</v>
          </cell>
          <cell r="B319" t="str">
            <v>Bridas de 3" de 4 Perforaciones</v>
          </cell>
          <cell r="C319" t="str">
            <v>UND</v>
          </cell>
          <cell r="D319">
            <v>65450</v>
          </cell>
        </row>
        <row r="320">
          <cell r="A320">
            <v>1318</v>
          </cell>
          <cell r="B320" t="str">
            <v>Bridas de 4" de 8 Perforaciones</v>
          </cell>
          <cell r="C320" t="str">
            <v>UND</v>
          </cell>
          <cell r="D320">
            <v>101150</v>
          </cell>
        </row>
        <row r="321">
          <cell r="A321">
            <v>1319</v>
          </cell>
          <cell r="B321" t="str">
            <v xml:space="preserve">Codo de 3"x90 Ranurado </v>
          </cell>
          <cell r="C321" t="str">
            <v>UND</v>
          </cell>
          <cell r="D321">
            <v>41810</v>
          </cell>
        </row>
        <row r="322">
          <cell r="A322">
            <v>1320</v>
          </cell>
          <cell r="B322" t="str">
            <v xml:space="preserve">Codo de 4"x90 Ranurado </v>
          </cell>
          <cell r="C322" t="str">
            <v>UND</v>
          </cell>
          <cell r="D322">
            <v>66410</v>
          </cell>
        </row>
        <row r="323">
          <cell r="A323">
            <v>1321</v>
          </cell>
          <cell r="B323" t="str">
            <v>Soldadura Electrodo 6011 x 1/8"</v>
          </cell>
          <cell r="C323" t="str">
            <v>KG</v>
          </cell>
          <cell r="D323">
            <v>7980</v>
          </cell>
        </row>
        <row r="324">
          <cell r="A324">
            <v>1322</v>
          </cell>
          <cell r="B324" t="str">
            <v>Cheque Vertical de 3" tipo Universal</v>
          </cell>
          <cell r="C324" t="str">
            <v>UND</v>
          </cell>
          <cell r="D324">
            <v>214200</v>
          </cell>
        </row>
        <row r="325">
          <cell r="A325">
            <v>1323</v>
          </cell>
          <cell r="B325" t="str">
            <v>Cheque Vertical de 4" tipo Universal</v>
          </cell>
          <cell r="C325" t="str">
            <v>UND</v>
          </cell>
          <cell r="D325">
            <v>333200</v>
          </cell>
        </row>
        <row r="326">
          <cell r="A326">
            <v>1324</v>
          </cell>
          <cell r="B326" t="str">
            <v>Brida Loca de 3" en HD</v>
          </cell>
          <cell r="C326" t="str">
            <v>UND</v>
          </cell>
          <cell r="D326">
            <v>30320</v>
          </cell>
        </row>
        <row r="327">
          <cell r="A327">
            <v>1325</v>
          </cell>
          <cell r="B327" t="str">
            <v>Brida Loca de 4" en HD</v>
          </cell>
          <cell r="C327" t="str">
            <v>UND</v>
          </cell>
          <cell r="D327">
            <v>38020</v>
          </cell>
        </row>
        <row r="328">
          <cell r="A328">
            <v>1326</v>
          </cell>
          <cell r="B328" t="str">
            <v>Portaflanche PEAD 90 mm</v>
          </cell>
          <cell r="C328" t="str">
            <v>UND</v>
          </cell>
          <cell r="D328">
            <v>28400</v>
          </cell>
        </row>
        <row r="329">
          <cell r="A329">
            <v>1327</v>
          </cell>
          <cell r="B329" t="str">
            <v>Portaflanche PEAD 110 mm</v>
          </cell>
          <cell r="C329" t="str">
            <v>UND</v>
          </cell>
          <cell r="D329">
            <v>36100</v>
          </cell>
        </row>
        <row r="330">
          <cell r="A330">
            <v>1328</v>
          </cell>
          <cell r="B330" t="str">
            <v>Varilla Roscada de 3/8"</v>
          </cell>
          <cell r="C330" t="str">
            <v>ML</v>
          </cell>
          <cell r="D330">
            <v>5040</v>
          </cell>
        </row>
        <row r="331">
          <cell r="A331">
            <v>1329</v>
          </cell>
          <cell r="B331" t="str">
            <v>Anclaje ;Multiuso de 3/8"</v>
          </cell>
          <cell r="C331" t="str">
            <v>UND</v>
          </cell>
          <cell r="D331">
            <v>750</v>
          </cell>
        </row>
        <row r="332">
          <cell r="A332">
            <v>1330</v>
          </cell>
          <cell r="B332" t="str">
            <v>Soporte tipo Pera de 4"</v>
          </cell>
          <cell r="C332" t="str">
            <v>UND</v>
          </cell>
          <cell r="D332">
            <v>4760</v>
          </cell>
        </row>
        <row r="333">
          <cell r="A333">
            <v>1331</v>
          </cell>
          <cell r="B333" t="str">
            <v>Soporte tipo Pera de 3" a 4"</v>
          </cell>
          <cell r="C333" t="str">
            <v>UND</v>
          </cell>
          <cell r="D333">
            <v>3550</v>
          </cell>
        </row>
        <row r="334">
          <cell r="A334">
            <v>1332</v>
          </cell>
          <cell r="B334" t="str">
            <v>Soporte tipo Pera de 2"</v>
          </cell>
          <cell r="C334" t="str">
            <v>UND</v>
          </cell>
          <cell r="D334">
            <v>2590</v>
          </cell>
        </row>
        <row r="335">
          <cell r="A335">
            <v>1333</v>
          </cell>
          <cell r="B335" t="str">
            <v>Soporte tipo Pera de 1 1/2"</v>
          </cell>
          <cell r="C335" t="str">
            <v>UND</v>
          </cell>
          <cell r="D335">
            <v>1790</v>
          </cell>
        </row>
        <row r="336">
          <cell r="A336">
            <v>1334</v>
          </cell>
          <cell r="B336" t="str">
            <v>Soporte tipo Pera de 1 1/4"</v>
          </cell>
          <cell r="C336" t="str">
            <v>UND</v>
          </cell>
          <cell r="D336">
            <v>1790</v>
          </cell>
        </row>
        <row r="337">
          <cell r="A337">
            <v>1335</v>
          </cell>
          <cell r="B337" t="str">
            <v>Soporte tipo Pera de 1"</v>
          </cell>
          <cell r="C337" t="str">
            <v>UND</v>
          </cell>
          <cell r="D337">
            <v>1610</v>
          </cell>
        </row>
        <row r="338">
          <cell r="A338">
            <v>1336</v>
          </cell>
          <cell r="B338" t="str">
            <v>Soporte tipo Pera de 3"</v>
          </cell>
          <cell r="C338" t="str">
            <v>UND</v>
          </cell>
          <cell r="D338">
            <v>4170</v>
          </cell>
        </row>
        <row r="339">
          <cell r="A339">
            <v>1337</v>
          </cell>
          <cell r="B339" t="str">
            <v>Tuberia PEAD PN10 - D= 110 mm</v>
          </cell>
          <cell r="C339" t="str">
            <v>ML</v>
          </cell>
          <cell r="D339">
            <v>24990</v>
          </cell>
        </row>
        <row r="340">
          <cell r="A340">
            <v>1338</v>
          </cell>
          <cell r="B340" t="str">
            <v>Tuberia PEAD PN10 - D= 90 mm</v>
          </cell>
          <cell r="C340" t="str">
            <v>ML</v>
          </cell>
          <cell r="D340">
            <v>17100</v>
          </cell>
        </row>
        <row r="341">
          <cell r="A341">
            <v>1339</v>
          </cell>
          <cell r="B341" t="str">
            <v>Corte-Ranura o Rosca</v>
          </cell>
          <cell r="C341" t="str">
            <v>UND</v>
          </cell>
          <cell r="D341">
            <v>12000</v>
          </cell>
        </row>
        <row r="342">
          <cell r="A342">
            <v>1340</v>
          </cell>
          <cell r="B342" t="str">
            <v>Abrazadera de 4" AC</v>
          </cell>
          <cell r="C342" t="str">
            <v>UND</v>
          </cell>
          <cell r="D342">
            <v>23480</v>
          </cell>
        </row>
        <row r="343">
          <cell r="A343">
            <v>1341</v>
          </cell>
          <cell r="B343" t="str">
            <v>Abrazadera de 3" AC</v>
          </cell>
          <cell r="C343" t="str">
            <v>UND</v>
          </cell>
          <cell r="D343">
            <v>22390</v>
          </cell>
        </row>
        <row r="344">
          <cell r="A344">
            <v>1342</v>
          </cell>
          <cell r="B344" t="str">
            <v>Abrazadera de 2 1/2" AC</v>
          </cell>
          <cell r="C344" t="str">
            <v>UND</v>
          </cell>
          <cell r="D344">
            <v>19920</v>
          </cell>
        </row>
        <row r="345">
          <cell r="A345">
            <v>1343</v>
          </cell>
          <cell r="B345" t="str">
            <v>Abrazadera de 2" AC</v>
          </cell>
          <cell r="C345" t="str">
            <v>UND</v>
          </cell>
          <cell r="D345">
            <v>15100</v>
          </cell>
        </row>
        <row r="346">
          <cell r="A346">
            <v>1344</v>
          </cell>
          <cell r="B346" t="str">
            <v>Abrazadera de 1 1/2" AC</v>
          </cell>
          <cell r="C346" t="str">
            <v>UND</v>
          </cell>
          <cell r="D346">
            <v>15370</v>
          </cell>
        </row>
        <row r="347">
          <cell r="A347">
            <v>1345</v>
          </cell>
          <cell r="B347" t="str">
            <v>Abrazadera de 1 1/4" AC</v>
          </cell>
          <cell r="C347" t="str">
            <v>UND</v>
          </cell>
          <cell r="D347">
            <v>12180</v>
          </cell>
        </row>
        <row r="348">
          <cell r="A348">
            <v>1346</v>
          </cell>
          <cell r="B348" t="str">
            <v>Abrazadera de 1" AC</v>
          </cell>
          <cell r="C348" t="str">
            <v>UND</v>
          </cell>
          <cell r="D348">
            <v>12490</v>
          </cell>
        </row>
        <row r="349">
          <cell r="A349">
            <v>1347</v>
          </cell>
          <cell r="B349" t="str">
            <v>Valvula Angular de 2 1/2"</v>
          </cell>
          <cell r="C349" t="str">
            <v>UND</v>
          </cell>
          <cell r="D349">
            <v>253840</v>
          </cell>
        </row>
        <row r="350">
          <cell r="A350">
            <v>1348</v>
          </cell>
          <cell r="B350" t="str">
            <v>Valvula Angular de 1 1/2"</v>
          </cell>
          <cell r="C350" t="str">
            <v>UND</v>
          </cell>
          <cell r="D350">
            <v>120370</v>
          </cell>
        </row>
        <row r="351">
          <cell r="A351">
            <v>1349</v>
          </cell>
          <cell r="B351" t="str">
            <v>Tee Ranurada de 4"</v>
          </cell>
          <cell r="C351" t="str">
            <v>UND</v>
          </cell>
          <cell r="D351">
            <v>66560</v>
          </cell>
        </row>
        <row r="352">
          <cell r="A352">
            <v>1350</v>
          </cell>
          <cell r="B352" t="str">
            <v>Tee Ranurada de 1"</v>
          </cell>
          <cell r="C352" t="str">
            <v>UND</v>
          </cell>
          <cell r="D352">
            <v>10420</v>
          </cell>
        </row>
        <row r="353">
          <cell r="A353">
            <v>1351</v>
          </cell>
          <cell r="B353" t="str">
            <v>Valvula tipo Ventosa Triple Efecto de 2"</v>
          </cell>
          <cell r="C353" t="str">
            <v>UND</v>
          </cell>
          <cell r="D353">
            <v>553350</v>
          </cell>
        </row>
        <row r="354">
          <cell r="A354">
            <v>1352</v>
          </cell>
          <cell r="B354" t="str">
            <v>Gastop Fuerza Media</v>
          </cell>
          <cell r="C354" t="str">
            <v>UND</v>
          </cell>
          <cell r="D354">
            <v>11500</v>
          </cell>
        </row>
        <row r="355">
          <cell r="A355">
            <v>1353</v>
          </cell>
          <cell r="B355" t="str">
            <v>Valvula Hembra- Macho de 2 1/2"</v>
          </cell>
          <cell r="C355" t="str">
            <v>UND</v>
          </cell>
          <cell r="D355">
            <v>360360</v>
          </cell>
        </row>
        <row r="356">
          <cell r="A356">
            <v>1354</v>
          </cell>
          <cell r="B356" t="str">
            <v>Bussing de 1 1/2"x 1" HG</v>
          </cell>
          <cell r="C356" t="str">
            <v>UND</v>
          </cell>
          <cell r="D356">
            <v>5360</v>
          </cell>
        </row>
        <row r="357">
          <cell r="A357">
            <v>1355</v>
          </cell>
          <cell r="B357" t="str">
            <v>Valvula tipo Mariposa de 4" Ranurada</v>
          </cell>
          <cell r="C357" t="str">
            <v>UND</v>
          </cell>
          <cell r="D357">
            <v>551100</v>
          </cell>
        </row>
        <row r="358">
          <cell r="A358">
            <v>1356</v>
          </cell>
          <cell r="B358" t="str">
            <v xml:space="preserve">Tapon HG de 1/2" para Rociadores </v>
          </cell>
          <cell r="C358" t="str">
            <v>UND</v>
          </cell>
          <cell r="D358">
            <v>2260</v>
          </cell>
        </row>
        <row r="359">
          <cell r="A359">
            <v>1357</v>
          </cell>
          <cell r="B359" t="str">
            <v xml:space="preserve">Manguera tipo Lavamanos </v>
          </cell>
          <cell r="C359" t="str">
            <v>UND</v>
          </cell>
          <cell r="D359">
            <v>4200</v>
          </cell>
        </row>
        <row r="360">
          <cell r="A360">
            <v>1358</v>
          </cell>
          <cell r="B360" t="str">
            <v xml:space="preserve">Pintura Anticorrosiva </v>
          </cell>
          <cell r="C360" t="str">
            <v>GALON</v>
          </cell>
          <cell r="D360">
            <v>54620</v>
          </cell>
        </row>
        <row r="361">
          <cell r="A361">
            <v>1359</v>
          </cell>
          <cell r="B361" t="str">
            <v>Pintura de Acabado tipo Epoxica</v>
          </cell>
          <cell r="C361" t="str">
            <v>GALON</v>
          </cell>
          <cell r="D361">
            <v>243360</v>
          </cell>
        </row>
        <row r="362">
          <cell r="A362">
            <v>1360</v>
          </cell>
          <cell r="B362" t="str">
            <v xml:space="preserve">Codo de 1 1/2"x90 Ranurado </v>
          </cell>
          <cell r="C362" t="str">
            <v>UND</v>
          </cell>
          <cell r="D362">
            <v>8950</v>
          </cell>
        </row>
        <row r="363">
          <cell r="A363">
            <v>1361</v>
          </cell>
          <cell r="B363" t="str">
            <v>Tee Ranurada de 3"</v>
          </cell>
          <cell r="C363" t="str">
            <v>UND</v>
          </cell>
          <cell r="D363">
            <v>30940</v>
          </cell>
        </row>
        <row r="364">
          <cell r="A364">
            <v>1362</v>
          </cell>
          <cell r="B364" t="str">
            <v>Tee Ranurada de 2"</v>
          </cell>
          <cell r="C364" t="str">
            <v>UND</v>
          </cell>
          <cell r="D364">
            <v>19280</v>
          </cell>
        </row>
        <row r="365">
          <cell r="A365">
            <v>1363</v>
          </cell>
          <cell r="B365" t="str">
            <v>Tee Ranurada de 1 1/2"</v>
          </cell>
          <cell r="C365" t="str">
            <v>UND</v>
          </cell>
          <cell r="D365">
            <v>15470</v>
          </cell>
        </row>
        <row r="366">
          <cell r="A366">
            <v>1364</v>
          </cell>
          <cell r="B366" t="str">
            <v>Abrazadera de 4"</v>
          </cell>
          <cell r="C366" t="str">
            <v>UND</v>
          </cell>
          <cell r="D366">
            <v>4640</v>
          </cell>
        </row>
        <row r="367">
          <cell r="A367">
            <v>1365</v>
          </cell>
          <cell r="B367" t="str">
            <v>Tuberia PVC Presion AP de 1 1/2"</v>
          </cell>
          <cell r="C367" t="str">
            <v>ML</v>
          </cell>
          <cell r="D367">
            <v>11730</v>
          </cell>
        </row>
        <row r="368">
          <cell r="A368">
            <v>1366</v>
          </cell>
          <cell r="B368" t="str">
            <v>Union PVC Presion 1 1/2"</v>
          </cell>
          <cell r="C368" t="str">
            <v>UND</v>
          </cell>
          <cell r="D368">
            <v>3660</v>
          </cell>
        </row>
        <row r="369">
          <cell r="A369">
            <v>1367</v>
          </cell>
          <cell r="B369" t="str">
            <v>Valvula Compuerta con Vastago Ascendente de 4" Flanchada</v>
          </cell>
          <cell r="C369" t="str">
            <v>UND</v>
          </cell>
          <cell r="D369">
            <v>2224650</v>
          </cell>
        </row>
        <row r="370">
          <cell r="A370">
            <v>1368</v>
          </cell>
          <cell r="B370" t="str">
            <v>Cheque Herbert de Resorte de 1 1/2"</v>
          </cell>
          <cell r="C370" t="str">
            <v>UND</v>
          </cell>
          <cell r="D370">
            <v>235740</v>
          </cell>
        </row>
        <row r="371">
          <cell r="A371">
            <v>1369</v>
          </cell>
          <cell r="B371" t="str">
            <v>Valvula de Retencion de 4" PVC</v>
          </cell>
          <cell r="C371" t="str">
            <v>Un</v>
          </cell>
          <cell r="D371">
            <v>205920</v>
          </cell>
        </row>
        <row r="372">
          <cell r="A372">
            <v>1370</v>
          </cell>
        </row>
      </sheetData>
      <sheetData sheetId="5" refreshError="1">
        <row r="8">
          <cell r="A8">
            <v>1.1000000000000001</v>
          </cell>
          <cell r="B8" t="str">
            <v>Localizacion, Trazado y Replanteo - Zona Muro - Cancha Deportiva</v>
          </cell>
          <cell r="C8" t="str">
            <v>ML</v>
          </cell>
        </row>
        <row r="9">
          <cell r="A9">
            <v>1.2000000000000002</v>
          </cell>
          <cell r="B9" t="str">
            <v xml:space="preserve">Suministro e Instalacion de Señalizacion Preventiva e Informativa para la Zonas a Intervenir </v>
          </cell>
          <cell r="C9" t="str">
            <v>GL</v>
          </cell>
        </row>
        <row r="10">
          <cell r="A10">
            <v>1.3000000000000003</v>
          </cell>
          <cell r="B10" t="str">
            <v>Desmonte de Cerramiento Existente - Zona Cancha - Incluye: Mallas y Tuberia HG</v>
          </cell>
          <cell r="C10" t="str">
            <v>M2</v>
          </cell>
        </row>
        <row r="11">
          <cell r="A11">
            <v>1.4000000000000004</v>
          </cell>
          <cell r="B11" t="str">
            <v>Retiro de Material y Limpieza General</v>
          </cell>
        </row>
        <row r="12">
          <cell r="A12">
            <v>2</v>
          </cell>
          <cell r="B12" t="str">
            <v>EXCAVACIONES Y RELLENOS</v>
          </cell>
        </row>
        <row r="13">
          <cell r="A13">
            <v>2.1</v>
          </cell>
          <cell r="B13" t="str">
            <v>Excavacion Manual Lineal de 30x30 para Viga de Cimientos - Muro - Incluye: Cargue y Retiro  del Material de Excavacion</v>
          </cell>
          <cell r="C13" t="str">
            <v>ML</v>
          </cell>
        </row>
        <row r="14">
          <cell r="A14">
            <v>2.2000000000000002</v>
          </cell>
          <cell r="B14" t="str">
            <v>Excavacion Manual de 0,4x0,4x0,8 para Zapatas del Muro - Incluye: Cargue y Retiro  del Material de Excavacion</v>
          </cell>
          <cell r="C14" t="str">
            <v>M3</v>
          </cell>
        </row>
        <row r="16">
          <cell r="A16">
            <v>3.1</v>
          </cell>
          <cell r="B16" t="str">
            <v>Solado de Limpieza en Concreto de 2000 psi con espesor de 5 cms para Zona Muro (Zapatas y Viga Cimiento)</v>
          </cell>
          <cell r="C16" t="str">
            <v>M2</v>
          </cell>
        </row>
        <row r="17">
          <cell r="A17">
            <v>3.2</v>
          </cell>
          <cell r="B17" t="str">
            <v>ZAPATAS EN CONCRETO DE 3000 PSI, DE 0,4x0,4x0.6 INCLUYE DOBLE PARRILLA EN AMBOS SENTIDO - 3 VARILLAS DE D= 1/2", A CADA 0.20 MTS (ZONA MURO)</v>
          </cell>
          <cell r="C17" t="str">
            <v>UND</v>
          </cell>
        </row>
        <row r="18">
          <cell r="A18">
            <v>3.3000000000000003</v>
          </cell>
          <cell r="B18" t="str">
            <v>VIGA DE CIMIENTO EN CONCRETO DE 3000 PSI, DE O,30 X O,30 MTS, INCLUYE 4 VARILLAS DE D= 1/2" , ESTRIBOS DE 3/8" A CADA 0.15 MTS - (ZONA MURO)</v>
          </cell>
          <cell r="C18" t="str">
            <v>ML</v>
          </cell>
        </row>
        <row r="19">
          <cell r="A19">
            <v>3.4000000000000004</v>
          </cell>
          <cell r="B19" t="str">
            <v>COLUMNAS ENTRE MUROS EN CONCRETO DE 3000 PSI, DE O,20 X O,20 MTS, INCLUYE 4 VARILLAS DE D= 1/2", ESTRIBOS DE 3/8" A CADA 0.15 MTS Y JUNTA DE DILATACION VERTICAL - (ZONA MURO)</v>
          </cell>
          <cell r="C19" t="str">
            <v>ML</v>
          </cell>
        </row>
        <row r="20">
          <cell r="A20">
            <v>3.5000000000000004</v>
          </cell>
          <cell r="B20" t="str">
            <v>VIGA DE AMARRE SOBRE MURO EN CONCRETO DE 3000 PSI DE 0.20 X 0.20 METROS, INCLUYE ACERO DE REFUERZO 4 VARILLAS D = 1/2", ESTRIBOS D = 3/8" A CADA 0.15 METROS Y JUNTA DE DILATACION LONGITUDINAL - (ZONA MURO)</v>
          </cell>
          <cell r="C20" t="str">
            <v>ML</v>
          </cell>
        </row>
        <row r="22">
          <cell r="A22">
            <v>4.0999999999999996</v>
          </cell>
          <cell r="B22" t="str">
            <v>Levante de Muro Rayado en Bloque Abuzardado de 20x20x40 - H= 2.4 mts - Zona Muro - Mortero de Pega 1:4</v>
          </cell>
          <cell r="C22" t="str">
            <v>M2</v>
          </cell>
        </row>
        <row r="23">
          <cell r="A23">
            <v>4.1999999999999993</v>
          </cell>
          <cell r="B23" t="str">
            <v>SUMINISTRO Y APLICACIÓN DE PINTURA INTERIOR EN VINILO TIPO CORAZA, SOBRE COLUMNAS Y VIGAS, A DOS MANOS - COLOR GRIS BASALTO</v>
          </cell>
          <cell r="C23" t="str">
            <v>ML</v>
          </cell>
        </row>
        <row r="25">
          <cell r="A25">
            <v>5.0999999999999996</v>
          </cell>
          <cell r="B25" t="str">
            <v>Suministro y Montaje de Postes en Tuberia HG de 2" y una H= 4,5 mts mas 1,5 de empotramiento en la Columna del Muro para Soporte de Malla Nylon - Incluye: Guayas, Elementos para su correcta Instalacion, Accesorios, Traslapo y Aros de Sujecion</v>
          </cell>
          <cell r="C25" t="str">
            <v>UND</v>
          </cell>
        </row>
        <row r="26">
          <cell r="A26">
            <v>5.2</v>
          </cell>
          <cell r="B26" t="str">
            <v xml:space="preserve">Suministro y Montaje de Mallas de Seguridad tipo Nylon Material Monofilamento con Filtro UV para Proteccion de Salida de Balon </v>
          </cell>
          <cell r="C26" t="str">
            <v>M2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4D3E0-BC8E-4584-977A-F057F019D78C}">
  <dimension ref="A1:H609"/>
  <sheetViews>
    <sheetView tabSelected="1" workbookViewId="0">
      <selection activeCell="J601" sqref="J601"/>
    </sheetView>
  </sheetViews>
  <sheetFormatPr baseColWidth="10" defaultRowHeight="12.75" x14ac:dyDescent="0.2"/>
  <cols>
    <col min="1" max="1" width="11.5703125" style="78" bestFit="1" customWidth="1"/>
    <col min="2" max="2" width="43.5703125" style="1" customWidth="1"/>
    <col min="3" max="3" width="9.7109375" style="78" bestFit="1" customWidth="1"/>
    <col min="4" max="4" width="8.140625" style="1" bestFit="1" customWidth="1"/>
    <col min="5" max="5" width="18.140625" style="1" bestFit="1" customWidth="1"/>
    <col min="6" max="6" width="17.7109375" style="1" bestFit="1" customWidth="1"/>
    <col min="7" max="7" width="5" style="1" customWidth="1"/>
    <col min="8" max="8" width="15.5703125" style="1" customWidth="1"/>
    <col min="9" max="9" width="11.42578125" style="1"/>
    <col min="10" max="10" width="15.5703125" style="1" customWidth="1"/>
    <col min="11" max="16384" width="11.42578125" style="1"/>
  </cols>
  <sheetData>
    <row r="1" spans="1:6" x14ac:dyDescent="0.2">
      <c r="A1" s="108" t="str">
        <f>'[1]Datos del Proyecto'!$C$10</f>
        <v>REPÚBLICA DE COLOMBIA</v>
      </c>
      <c r="B1" s="109"/>
      <c r="C1" s="109"/>
      <c r="D1" s="109"/>
      <c r="E1" s="109"/>
      <c r="F1" s="110"/>
    </row>
    <row r="2" spans="1:6" x14ac:dyDescent="0.2">
      <c r="A2" s="111" t="str">
        <f>CONCATENATE('[1]Datos del Proyecto'!$C$12," ",'[1]Datos del Proyecto'!$C$11)</f>
        <v>BARRANQUILLA ATLÁNTICO</v>
      </c>
      <c r="B2" s="112"/>
      <c r="C2" s="112"/>
      <c r="D2" s="112"/>
      <c r="E2" s="112"/>
      <c r="F2" s="113"/>
    </row>
    <row r="3" spans="1:6" ht="12" customHeight="1" x14ac:dyDescent="0.2">
      <c r="A3" s="114"/>
      <c r="B3" s="115"/>
      <c r="C3" s="116"/>
      <c r="D3" s="117"/>
      <c r="E3" s="117"/>
      <c r="F3" s="118"/>
    </row>
    <row r="4" spans="1:6" ht="12" customHeight="1" x14ac:dyDescent="0.2">
      <c r="A4" s="111"/>
      <c r="B4" s="119"/>
      <c r="C4" s="120"/>
      <c r="D4" s="121"/>
      <c r="E4" s="121"/>
      <c r="F4" s="122"/>
    </row>
    <row r="5" spans="1:6" ht="12" customHeight="1" x14ac:dyDescent="0.2">
      <c r="A5" s="111"/>
      <c r="B5" s="119"/>
      <c r="C5" s="120" t="s">
        <v>4</v>
      </c>
      <c r="D5" s="121"/>
      <c r="E5" s="121"/>
      <c r="F5" s="122"/>
    </row>
    <row r="6" spans="1:6" ht="12" customHeight="1" x14ac:dyDescent="0.2">
      <c r="A6" s="111"/>
      <c r="B6" s="119"/>
      <c r="C6" s="120"/>
      <c r="D6" s="121"/>
      <c r="E6" s="121"/>
      <c r="F6" s="122"/>
    </row>
    <row r="7" spans="1:6" ht="12" customHeight="1" x14ac:dyDescent="0.2">
      <c r="A7" s="111"/>
      <c r="B7" s="119"/>
      <c r="C7" s="123" t="s">
        <v>5</v>
      </c>
      <c r="D7" s="121"/>
      <c r="E7" s="121"/>
      <c r="F7" s="122"/>
    </row>
    <row r="8" spans="1:6" ht="12" customHeight="1" x14ac:dyDescent="0.2">
      <c r="A8" s="111"/>
      <c r="B8" s="119"/>
      <c r="C8" s="123" t="s">
        <v>6</v>
      </c>
      <c r="D8" s="121"/>
      <c r="E8" s="121"/>
      <c r="F8" s="122"/>
    </row>
    <row r="9" spans="1:6" ht="12" customHeight="1" x14ac:dyDescent="0.2">
      <c r="A9" s="111"/>
      <c r="B9" s="119"/>
      <c r="C9" s="120"/>
      <c r="D9" s="121"/>
      <c r="E9" s="121"/>
      <c r="F9" s="122"/>
    </row>
    <row r="10" spans="1:6" ht="12" customHeight="1" thickBot="1" x14ac:dyDescent="0.25">
      <c r="A10" s="124"/>
      <c r="B10" s="125"/>
      <c r="C10" s="126" t="s">
        <v>7</v>
      </c>
      <c r="D10" s="127"/>
      <c r="E10" s="127"/>
      <c r="F10" s="128"/>
    </row>
    <row r="11" spans="1:6" ht="29.25" customHeight="1" thickBot="1" x14ac:dyDescent="0.25">
      <c r="A11" s="6">
        <f>'[1]PRESU MURO SENA'!A8</f>
        <v>1.1000000000000001</v>
      </c>
      <c r="B11" s="106" t="str">
        <f>'[1]PRESU MURO SENA'!B8</f>
        <v>Localizacion, Trazado y Replanteo - Zona Muro - Cancha Deportiva</v>
      </c>
      <c r="C11" s="8" t="str">
        <f>'[1]PRESU MURO SENA'!C8</f>
        <v>ML</v>
      </c>
      <c r="D11" s="9"/>
      <c r="E11" s="10" t="s">
        <v>11</v>
      </c>
      <c r="F11" s="107">
        <f>F24+F32+F40+F48</f>
        <v>0</v>
      </c>
    </row>
    <row r="12" spans="1:6" ht="13.5" thickBot="1" x14ac:dyDescent="0.25">
      <c r="A12" s="12"/>
      <c r="B12" s="13"/>
      <c r="C12" s="14"/>
      <c r="D12" s="15"/>
      <c r="E12" s="13"/>
      <c r="F12" s="16"/>
    </row>
    <row r="13" spans="1:6" x14ac:dyDescent="0.2">
      <c r="A13" s="17"/>
      <c r="B13" s="18" t="s">
        <v>1</v>
      </c>
      <c r="C13" s="19"/>
      <c r="D13" s="20"/>
      <c r="E13" s="20"/>
      <c r="F13" s="21"/>
    </row>
    <row r="14" spans="1:6" x14ac:dyDescent="0.2">
      <c r="A14" s="22" t="s">
        <v>12</v>
      </c>
      <c r="B14" s="23" t="s">
        <v>13</v>
      </c>
      <c r="C14" s="23" t="s">
        <v>2</v>
      </c>
      <c r="D14" s="23" t="s">
        <v>3</v>
      </c>
      <c r="E14" s="24" t="s">
        <v>14</v>
      </c>
      <c r="F14" s="25" t="s">
        <v>15</v>
      </c>
    </row>
    <row r="15" spans="1:6" x14ac:dyDescent="0.2">
      <c r="A15" s="26"/>
      <c r="B15" s="27" t="str">
        <f>IF(A15="","",VLOOKUP(A15,[1]INSUMOS!$A:$D,2))</f>
        <v/>
      </c>
      <c r="C15" s="28" t="str">
        <f>IF(A15="","",VLOOKUP(A15,[1]INSUMOS!$A:$D,3))</f>
        <v/>
      </c>
      <c r="D15" s="29"/>
      <c r="E15" s="30" t="str">
        <f>IF(A15="","",VLOOKUP(A15,[1]INSUMOS!$A:$D,4))</f>
        <v/>
      </c>
      <c r="F15" s="31" t="str">
        <f t="shared" ref="F15:F16" si="0">IF(B15="","",D15*E15)</f>
        <v/>
      </c>
    </row>
    <row r="16" spans="1:6" x14ac:dyDescent="0.2">
      <c r="A16" s="26"/>
      <c r="B16" s="27" t="str">
        <f>IF(A16="","",VLOOKUP(A16,[1]INSUMOS!$A:$D,2))</f>
        <v/>
      </c>
      <c r="C16" s="28" t="str">
        <f>IF(A16="","",VLOOKUP(A16,[1]INSUMOS!$A:$D,3))</f>
        <v/>
      </c>
      <c r="D16" s="29"/>
      <c r="E16" s="30" t="str">
        <f>IF(A16="","",VLOOKUP(A16,[1]INSUMOS!$A:$D,4))</f>
        <v/>
      </c>
      <c r="F16" s="31" t="str">
        <f t="shared" si="0"/>
        <v/>
      </c>
    </row>
    <row r="17" spans="1:6" x14ac:dyDescent="0.2">
      <c r="A17" s="26"/>
      <c r="B17" s="27" t="str">
        <f>IF(A17="","",VLOOKUP(A17,[1]INSUMOS!$A:$D,2))</f>
        <v/>
      </c>
      <c r="C17" s="28" t="str">
        <f>IF(A17="","",VLOOKUP(A17,[1]INSUMOS!$A:$D,3))</f>
        <v/>
      </c>
      <c r="D17" s="29"/>
      <c r="E17" s="30" t="str">
        <f>IF(A17="","",VLOOKUP(A17,[1]INSUMOS!$A:$D,4))</f>
        <v/>
      </c>
      <c r="F17" s="31" t="str">
        <f>IF(B17="","",D17*E17)</f>
        <v/>
      </c>
    </row>
    <row r="18" spans="1:6" x14ac:dyDescent="0.2">
      <c r="A18" s="32"/>
      <c r="B18" s="27" t="str">
        <f>IF(A18="","",VLOOKUP(A18,[1]INSUMOS!$A:$D,2))</f>
        <v/>
      </c>
      <c r="C18" s="28" t="str">
        <f>IF(A18="","",VLOOKUP(A18,[1]INSUMOS!$A:$D,3))</f>
        <v/>
      </c>
      <c r="D18" s="33"/>
      <c r="E18" s="30" t="str">
        <f>IF(A18="","",VLOOKUP(A18,[1]INSUMOS!$A:$D,4))</f>
        <v/>
      </c>
      <c r="F18" s="31" t="str">
        <f>IF(B18="","",D18*E18)</f>
        <v/>
      </c>
    </row>
    <row r="19" spans="1:6" x14ac:dyDescent="0.2">
      <c r="A19" s="32"/>
      <c r="B19" s="27" t="str">
        <f>IF(A19="","",VLOOKUP(A19,[1]INSUMOS!$A:$D,2))</f>
        <v/>
      </c>
      <c r="C19" s="28" t="str">
        <f>IF(A19="","",VLOOKUP(A19,[1]INSUMOS!$A:$D,3))</f>
        <v/>
      </c>
      <c r="D19" s="33"/>
      <c r="E19" s="30" t="str">
        <f>IF(A19="","",VLOOKUP(A19,[1]INSUMOS!$A:$D,4))</f>
        <v/>
      </c>
      <c r="F19" s="31" t="str">
        <f>IF(B19="","",D19*E19)</f>
        <v/>
      </c>
    </row>
    <row r="20" spans="1:6" x14ac:dyDescent="0.2">
      <c r="A20" s="32"/>
      <c r="B20" s="27" t="str">
        <f>IF(A20="","",VLOOKUP(A20,[1]INSUMOS!$A:$D,2))</f>
        <v/>
      </c>
      <c r="C20" s="28" t="str">
        <f>IF(A20="","",VLOOKUP(A20,[1]INSUMOS!$A:$D,3))</f>
        <v/>
      </c>
      <c r="D20" s="33"/>
      <c r="E20" s="30"/>
      <c r="F20" s="31"/>
    </row>
    <row r="21" spans="1:6" x14ac:dyDescent="0.2">
      <c r="A21" s="32"/>
      <c r="B21" s="27" t="str">
        <f>IF(A21="","",VLOOKUP(A21,[1]INSUMOS!$A:$D,2))</f>
        <v/>
      </c>
      <c r="C21" s="28" t="str">
        <f>IF(A21="","",VLOOKUP(A21,[1]INSUMOS!$A:$D,3))</f>
        <v/>
      </c>
      <c r="D21" s="33"/>
      <c r="E21" s="30"/>
      <c r="F21" s="31"/>
    </row>
    <row r="22" spans="1:6" x14ac:dyDescent="0.2">
      <c r="A22" s="32"/>
      <c r="B22" s="27" t="str">
        <f>IF(A22="","",VLOOKUP(A22,[1]INSUMOS!$A:$D,2))</f>
        <v/>
      </c>
      <c r="C22" s="28" t="str">
        <f>IF(A22="","",VLOOKUP(A22,[1]INSUMOS!$A:$D,3))</f>
        <v/>
      </c>
      <c r="D22" s="33"/>
      <c r="E22" s="30" t="str">
        <f>IF(A22="","",VLOOKUP(A22,[1]INSUMOS!$A:$D,4))</f>
        <v/>
      </c>
      <c r="F22" s="31"/>
    </row>
    <row r="23" spans="1:6" x14ac:dyDescent="0.2">
      <c r="A23" s="34"/>
      <c r="B23" s="35"/>
      <c r="C23" s="36"/>
      <c r="D23" s="37"/>
      <c r="E23" s="38" t="s">
        <v>16</v>
      </c>
      <c r="F23" s="39"/>
    </row>
    <row r="24" spans="1:6" ht="13.5" thickBot="1" x14ac:dyDescent="0.25">
      <c r="A24" s="40"/>
      <c r="B24" s="41" t="s">
        <v>17</v>
      </c>
      <c r="C24" s="42"/>
      <c r="D24" s="41"/>
      <c r="E24" s="43"/>
      <c r="F24" s="44">
        <f>SUM(F15:F23)</f>
        <v>0</v>
      </c>
    </row>
    <row r="25" spans="1:6" x14ac:dyDescent="0.2">
      <c r="A25" s="17"/>
      <c r="B25" s="18" t="s">
        <v>8</v>
      </c>
      <c r="C25" s="19"/>
      <c r="D25" s="20"/>
      <c r="E25" s="20"/>
      <c r="F25" s="21"/>
    </row>
    <row r="26" spans="1:6" x14ac:dyDescent="0.2">
      <c r="A26" s="45" t="s">
        <v>12</v>
      </c>
      <c r="B26" s="46" t="s">
        <v>13</v>
      </c>
      <c r="C26" s="47" t="s">
        <v>2</v>
      </c>
      <c r="D26" s="47" t="s">
        <v>18</v>
      </c>
      <c r="E26" s="48" t="s">
        <v>14</v>
      </c>
      <c r="F26" s="49" t="s">
        <v>15</v>
      </c>
    </row>
    <row r="27" spans="1:6" x14ac:dyDescent="0.2">
      <c r="A27" s="50">
        <v>2007</v>
      </c>
      <c r="B27" s="51" t="str">
        <f>IF(A27="","",VLOOKUP(A27,[1]INSUMOS!$F:$I,2))</f>
        <v>Cuadrilla No. 8 (Comisión de Topografía)</v>
      </c>
      <c r="C27" s="28" t="str">
        <f>IF(A27="","",VLOOKUP(A27,[1]INSUMOS!$F:$I,3))</f>
        <v>Día</v>
      </c>
      <c r="D27" s="52">
        <v>8.653305E-3</v>
      </c>
      <c r="E27" s="53"/>
      <c r="F27" s="31">
        <f>IF(B27="","",D27*E27)</f>
        <v>0</v>
      </c>
    </row>
    <row r="28" spans="1:6" x14ac:dyDescent="0.2">
      <c r="A28" s="32"/>
      <c r="B28" s="51" t="str">
        <f>IF(A28="","",VLOOKUP(A28,[1]INSUMOS!$F:$I,2))</f>
        <v/>
      </c>
      <c r="C28" s="28" t="str">
        <f>IF(A28="","",VLOOKUP(A28,[1]INSUMOS!$F:$I,3))</f>
        <v/>
      </c>
      <c r="D28" s="54"/>
      <c r="E28" s="53" t="str">
        <f>IF(A28="","",VLOOKUP(A28,[1]INSUMOS!$F:$I,4))</f>
        <v/>
      </c>
      <c r="F28" s="31" t="str">
        <f t="shared" ref="F28:F31" si="1">IF(B28="","",D28*E28)</f>
        <v/>
      </c>
    </row>
    <row r="29" spans="1:6" x14ac:dyDescent="0.2">
      <c r="A29" s="32"/>
      <c r="B29" s="51" t="str">
        <f>IF(A29="","",VLOOKUP(A29,[1]INSUMOS!$F:$I,2))</f>
        <v/>
      </c>
      <c r="C29" s="28" t="str">
        <f>IF(A29="","",VLOOKUP(A29,[1]INSUMOS!$F:$I,3))</f>
        <v/>
      </c>
      <c r="D29" s="54"/>
      <c r="E29" s="53" t="str">
        <f>IF(A29="","",VLOOKUP(A29,[1]INSUMOS!$F:$I,4))</f>
        <v/>
      </c>
      <c r="F29" s="31" t="str">
        <f t="shared" si="1"/>
        <v/>
      </c>
    </row>
    <row r="30" spans="1:6" x14ac:dyDescent="0.2">
      <c r="A30" s="32"/>
      <c r="B30" s="51" t="str">
        <f>IF(A29="","",VLOOKUP(A29,[1]INSUMOS!$F:$I,2))</f>
        <v/>
      </c>
      <c r="C30" s="28" t="str">
        <f>IF(A30="","",VLOOKUP(A30,[1]INSUMOS!$F:$I,3))</f>
        <v/>
      </c>
      <c r="D30" s="54"/>
      <c r="E30" s="53" t="str">
        <f>IF(A30="","",VLOOKUP(A30,[1]INSUMOS!$F:$I,4))</f>
        <v/>
      </c>
      <c r="F30" s="31" t="str">
        <f t="shared" si="1"/>
        <v/>
      </c>
    </row>
    <row r="31" spans="1:6" x14ac:dyDescent="0.2">
      <c r="A31" s="55"/>
      <c r="B31" s="56" t="str">
        <f>IF(A31="","",VLOOKUP(A31,#REF!,2))</f>
        <v/>
      </c>
      <c r="C31" s="28" t="str">
        <f>IF(A31="","",VLOOKUP(A31,[1]INSUMOS!$F:$I,3))</f>
        <v/>
      </c>
      <c r="D31" s="57"/>
      <c r="E31" s="53" t="str">
        <f>IF(A31="","",VLOOKUP(A31,[1]INSUMOS!$F:$I,4))</f>
        <v/>
      </c>
      <c r="F31" s="31" t="str">
        <f t="shared" si="1"/>
        <v/>
      </c>
    </row>
    <row r="32" spans="1:6" ht="13.5" thickBot="1" x14ac:dyDescent="0.25">
      <c r="A32" s="40"/>
      <c r="B32" s="41" t="s">
        <v>19</v>
      </c>
      <c r="C32" s="42"/>
      <c r="D32" s="58"/>
      <c r="E32" s="43"/>
      <c r="F32" s="44">
        <f>SUM(F27:F31)</f>
        <v>0</v>
      </c>
    </row>
    <row r="33" spans="1:6" x14ac:dyDescent="0.2">
      <c r="A33" s="59"/>
      <c r="B33" s="60" t="s">
        <v>20</v>
      </c>
      <c r="C33" s="61"/>
      <c r="D33" s="62"/>
      <c r="E33" s="63"/>
      <c r="F33" s="64"/>
    </row>
    <row r="34" spans="1:6" x14ac:dyDescent="0.2">
      <c r="A34" s="45" t="s">
        <v>12</v>
      </c>
      <c r="B34" s="46" t="s">
        <v>13</v>
      </c>
      <c r="C34" s="47" t="s">
        <v>2</v>
      </c>
      <c r="D34" s="65" t="s">
        <v>18</v>
      </c>
      <c r="E34" s="48" t="s">
        <v>14</v>
      </c>
      <c r="F34" s="49" t="s">
        <v>15</v>
      </c>
    </row>
    <row r="35" spans="1:6" x14ac:dyDescent="0.2">
      <c r="A35" s="50"/>
      <c r="B35" s="27" t="str">
        <f>IF(A35="","",VLOOKUP(A35,[1]INSUMOS!$K:$N,2))</f>
        <v/>
      </c>
      <c r="C35" s="28" t="str">
        <f>IF(A35="","",VLOOKUP(A35,[1]INSUMOS!$K:$N,3))</f>
        <v/>
      </c>
      <c r="D35" s="66"/>
      <c r="E35" s="67" t="str">
        <f>IF(A35="","",VLOOKUP(A35,[1]INSUMOS!$K:$N,4))</f>
        <v/>
      </c>
      <c r="F35" s="31" t="str">
        <f>IF(B35="","",D35*E35)</f>
        <v/>
      </c>
    </row>
    <row r="36" spans="1:6" x14ac:dyDescent="0.2">
      <c r="A36" s="32"/>
      <c r="B36" s="27" t="str">
        <f>IF(A36="","",VLOOKUP(A36,[1]INSUMOS!$K:$N,2))</f>
        <v/>
      </c>
      <c r="C36" s="28" t="str">
        <f>IF(A36="","",VLOOKUP(A36,[1]INSUMOS!$K:$N,3))</f>
        <v/>
      </c>
      <c r="D36" s="68"/>
      <c r="E36" s="67" t="str">
        <f>IF(A36="","",VLOOKUP(A36,[1]INSUMOS!$K:$N,4))</f>
        <v/>
      </c>
      <c r="F36" s="31" t="str">
        <f t="shared" ref="F36:F39" si="2">IF(B36="","",D36*E36)</f>
        <v/>
      </c>
    </row>
    <row r="37" spans="1:6" x14ac:dyDescent="0.2">
      <c r="A37" s="32"/>
      <c r="B37" s="27" t="str">
        <f>IF(A37="","",VLOOKUP(A37,[1]INSUMOS!$K:$N,2))</f>
        <v/>
      </c>
      <c r="C37" s="28" t="str">
        <f>IF(A37="","",VLOOKUP(A37,[1]INSUMOS!$K:$N,3))</f>
        <v/>
      </c>
      <c r="D37" s="68"/>
      <c r="E37" s="67" t="str">
        <f>IF(A37="","",VLOOKUP(A37,[1]INSUMOS!$K:$N,4))</f>
        <v/>
      </c>
      <c r="F37" s="31" t="str">
        <f t="shared" si="2"/>
        <v/>
      </c>
    </row>
    <row r="38" spans="1:6" x14ac:dyDescent="0.2">
      <c r="A38" s="32"/>
      <c r="B38" s="27" t="str">
        <f>IF(A38="","",VLOOKUP(A38,[1]INSUMOS!$K:$N,2))</f>
        <v/>
      </c>
      <c r="C38" s="28" t="str">
        <f>IF(A38="","",VLOOKUP(A38,[1]INSUMOS!$K:$N,3))</f>
        <v/>
      </c>
      <c r="D38" s="68"/>
      <c r="E38" s="67" t="str">
        <f>IF(A38="","",VLOOKUP(A38,[1]INSUMOS!$K:$N,4))</f>
        <v/>
      </c>
      <c r="F38" s="31" t="str">
        <f t="shared" si="2"/>
        <v/>
      </c>
    </row>
    <row r="39" spans="1:6" x14ac:dyDescent="0.2">
      <c r="A39" s="55"/>
      <c r="B39" s="27" t="str">
        <f>IF(A39="","",VLOOKUP(A39,[1]INSUMOS!$K:$N,2))</f>
        <v/>
      </c>
      <c r="C39" s="28" t="str">
        <f>IF(A39="","",VLOOKUP(A39,[1]INSUMOS!$K:$N,3))</f>
        <v/>
      </c>
      <c r="D39" s="69"/>
      <c r="E39" s="67" t="str">
        <f>IF(A39="","",VLOOKUP(A39,[1]INSUMOS!$K:$N,4))</f>
        <v/>
      </c>
      <c r="F39" s="31" t="str">
        <f t="shared" si="2"/>
        <v/>
      </c>
    </row>
    <row r="40" spans="1:6" ht="13.5" thickBot="1" x14ac:dyDescent="0.25">
      <c r="A40" s="40"/>
      <c r="B40" s="41" t="s">
        <v>21</v>
      </c>
      <c r="C40" s="42"/>
      <c r="D40" s="58"/>
      <c r="E40" s="43"/>
      <c r="F40" s="44">
        <f>SUM(F35:F39)</f>
        <v>0</v>
      </c>
    </row>
    <row r="41" spans="1:6" x14ac:dyDescent="0.2">
      <c r="A41" s="17"/>
      <c r="B41" s="70" t="s">
        <v>22</v>
      </c>
      <c r="C41" s="19"/>
      <c r="D41" s="71"/>
      <c r="E41" s="20"/>
      <c r="F41" s="21"/>
    </row>
    <row r="42" spans="1:6" x14ac:dyDescent="0.2">
      <c r="A42" s="45" t="s">
        <v>12</v>
      </c>
      <c r="B42" s="46" t="s">
        <v>13</v>
      </c>
      <c r="C42" s="47" t="s">
        <v>2</v>
      </c>
      <c r="D42" s="65" t="s">
        <v>18</v>
      </c>
      <c r="E42" s="48" t="s">
        <v>14</v>
      </c>
      <c r="F42" s="49" t="s">
        <v>15</v>
      </c>
    </row>
    <row r="43" spans="1:6" x14ac:dyDescent="0.2">
      <c r="A43" s="50">
        <v>4006</v>
      </c>
      <c r="B43" s="72" t="str">
        <f>IF(A43="","",VLOOKUP(A43,[1]INSUMOS!$P:$S,2))</f>
        <v>Herramientas Menores</v>
      </c>
      <c r="C43" s="73" t="str">
        <f>IF(A43="","",VLOOKUP(A43,[1]INSUMOS!$P:$S,3))</f>
        <v>GL</v>
      </c>
      <c r="D43" s="28">
        <v>0.1</v>
      </c>
      <c r="E43" s="53"/>
      <c r="F43" s="31">
        <f>IF(B43="","",D43*E43)</f>
        <v>0</v>
      </c>
    </row>
    <row r="44" spans="1:6" x14ac:dyDescent="0.2">
      <c r="A44" s="32">
        <v>4002</v>
      </c>
      <c r="B44" s="72" t="str">
        <f>IF(A44="","",VLOOKUP(A44,[1]INSUMOS!$P:$S,2))</f>
        <v>Equipo de Nivelación</v>
      </c>
      <c r="C44" s="73" t="str">
        <f>IF(A44="","",VLOOKUP(A44,[1]INSUMOS!$P:$S,3))</f>
        <v>Hora</v>
      </c>
      <c r="D44" s="54">
        <v>0.1</v>
      </c>
      <c r="E44" s="53"/>
      <c r="F44" s="31">
        <f>IF(B44="","",D44*E44)</f>
        <v>0</v>
      </c>
    </row>
    <row r="45" spans="1:6" x14ac:dyDescent="0.2">
      <c r="A45" s="32"/>
      <c r="B45" s="72" t="str">
        <f>IF(A45="","",VLOOKUP(A45,[1]INSUMOS!$P:$S,2))</f>
        <v/>
      </c>
      <c r="C45" s="73" t="str">
        <f>IF(A45="","",VLOOKUP(A45,[1]INSUMOS!$P:$S,3))</f>
        <v/>
      </c>
      <c r="D45" s="74"/>
      <c r="E45" s="53" t="str">
        <f>IF(A45="","",VLOOKUP(A45,[1]INSUMOS!$P:$S,4))</f>
        <v/>
      </c>
      <c r="F45" s="31" t="str">
        <f>IF(B45="","",D45*E45)</f>
        <v/>
      </c>
    </row>
    <row r="46" spans="1:6" x14ac:dyDescent="0.2">
      <c r="A46" s="32"/>
      <c r="B46" s="72" t="str">
        <f>IF(A46="","",VLOOKUP(A46,[1]INSUMOS!$P:$S,2))</f>
        <v/>
      </c>
      <c r="C46" s="73" t="str">
        <f>IF(A46="","",VLOOKUP(A46,[1]INSUMOS!$P:$S,3))</f>
        <v/>
      </c>
      <c r="D46" s="68"/>
      <c r="E46" s="53" t="str">
        <f>IF(A46="","",VLOOKUP(A46,[1]INSUMOS!$P:$S,4))</f>
        <v/>
      </c>
      <c r="F46" s="31" t="str">
        <f>IF(B46="","",D46*E46)</f>
        <v/>
      </c>
    </row>
    <row r="47" spans="1:6" x14ac:dyDescent="0.2">
      <c r="A47" s="55"/>
      <c r="B47" s="72" t="str">
        <f>IF(A47="","",VLOOKUP(A47,[1]INSUMOS!$P:$S,2))</f>
        <v/>
      </c>
      <c r="C47" s="73" t="str">
        <f>IF(A47="","",VLOOKUP(A47,[1]INSUMOS!$P:$S,3))</f>
        <v/>
      </c>
      <c r="D47" s="57"/>
      <c r="E47" s="53" t="str">
        <f>IF(A47="","",VLOOKUP(A47,[1]INSUMOS!$P:$S,4))</f>
        <v/>
      </c>
      <c r="F47" s="75" t="str">
        <f>IF(B47="","",D47*E47)</f>
        <v/>
      </c>
    </row>
    <row r="48" spans="1:6" ht="13.5" thickBot="1" x14ac:dyDescent="0.25">
      <c r="A48" s="40"/>
      <c r="B48" s="41" t="s">
        <v>23</v>
      </c>
      <c r="C48" s="42"/>
      <c r="D48" s="58"/>
      <c r="E48" s="43"/>
      <c r="F48" s="44">
        <f>SUM(F43:F47)</f>
        <v>0</v>
      </c>
    </row>
    <row r="49" spans="1:6" ht="4.5" customHeight="1" thickBot="1" x14ac:dyDescent="0.25">
      <c r="A49" s="2"/>
      <c r="B49" s="3"/>
      <c r="C49" s="3"/>
      <c r="D49" s="3"/>
      <c r="E49" s="4"/>
      <c r="F49" s="5"/>
    </row>
    <row r="50" spans="1:6" ht="30" customHeight="1" thickBot="1" x14ac:dyDescent="0.25">
      <c r="A50" s="6">
        <f>'[1]PRESU MURO SENA'!A9</f>
        <v>1.2000000000000002</v>
      </c>
      <c r="B50" s="7" t="str">
        <f>'[1]PRESU MURO SENA'!B9</f>
        <v xml:space="preserve">Suministro e Instalacion de Señalizacion Preventiva e Informativa para la Zonas a Intervenir </v>
      </c>
      <c r="C50" s="8" t="str">
        <f>'[1]PRESU MURO SENA'!C9</f>
        <v>GL</v>
      </c>
      <c r="D50" s="9"/>
      <c r="E50" s="10" t="s">
        <v>11</v>
      </c>
      <c r="F50" s="11">
        <f>(F61+F69+F77+F85)</f>
        <v>0</v>
      </c>
    </row>
    <row r="51" spans="1:6" ht="13.5" thickBot="1" x14ac:dyDescent="0.25">
      <c r="A51" s="12"/>
      <c r="B51" s="13"/>
      <c r="C51" s="14"/>
      <c r="D51" s="15"/>
      <c r="E51" s="13"/>
      <c r="F51" s="16"/>
    </row>
    <row r="52" spans="1:6" x14ac:dyDescent="0.2">
      <c r="A52" s="17"/>
      <c r="B52" s="18" t="s">
        <v>1</v>
      </c>
      <c r="C52" s="19"/>
      <c r="D52" s="20"/>
      <c r="E52" s="20"/>
      <c r="F52" s="21"/>
    </row>
    <row r="53" spans="1:6" x14ac:dyDescent="0.2">
      <c r="A53" s="22" t="s">
        <v>12</v>
      </c>
      <c r="B53" s="23" t="s">
        <v>13</v>
      </c>
      <c r="C53" s="23" t="s">
        <v>2</v>
      </c>
      <c r="D53" s="23" t="s">
        <v>3</v>
      </c>
      <c r="E53" s="24" t="s">
        <v>14</v>
      </c>
      <c r="F53" s="25" t="s">
        <v>15</v>
      </c>
    </row>
    <row r="54" spans="1:6" x14ac:dyDescent="0.2">
      <c r="A54" s="26">
        <v>1123</v>
      </c>
      <c r="B54" s="27" t="str">
        <f>IF(A54="","",VLOOKUP(A54,[1]INSUMOS!$A:$D,2))</f>
        <v>Kit Avisos para Señalizacion Preventiva</v>
      </c>
      <c r="C54" s="28" t="str">
        <f>IF(A54="","",VLOOKUP(A54,[1]INSUMOS!$A:$D,3))</f>
        <v>UND</v>
      </c>
      <c r="D54" s="29">
        <v>1</v>
      </c>
      <c r="E54" s="30"/>
      <c r="F54" s="31">
        <f>IF(B54="","",D54*E54)</f>
        <v>0</v>
      </c>
    </row>
    <row r="56" spans="1:6" x14ac:dyDescent="0.2">
      <c r="A56" s="26">
        <v>1124</v>
      </c>
      <c r="B56" s="27" t="str">
        <f>IF(A56="","",VLOOKUP(A56,[1]INSUMOS!$A:$D,2))</f>
        <v>Kit Avisos para Señalizacion Informativa</v>
      </c>
      <c r="C56" s="28" t="str">
        <f>IF(A56="","",VLOOKUP(A56,[1]INSUMOS!$A:$D,3))</f>
        <v>UND</v>
      </c>
      <c r="D56" s="29">
        <v>1</v>
      </c>
      <c r="E56" s="30"/>
      <c r="F56" s="31">
        <f t="shared" ref="F56:F59" si="3">IF(B56="","",D56*E56)</f>
        <v>0</v>
      </c>
    </row>
    <row r="57" spans="1:6" x14ac:dyDescent="0.2">
      <c r="A57" s="26">
        <v>1125</v>
      </c>
      <c r="B57" s="27" t="str">
        <f>IF(A57="","",VLOOKUP(A57,[1]INSUMOS!$A:$D,2))</f>
        <v xml:space="preserve">Rollo Cinta tipo Peligro de 500 mts Preventiva </v>
      </c>
      <c r="C57" s="28" t="str">
        <f>IF(A57="","",VLOOKUP(A57,[1]INSUMOS!$A:$D,3))</f>
        <v>UND</v>
      </c>
      <c r="D57" s="29">
        <v>1.5</v>
      </c>
      <c r="E57" s="30"/>
      <c r="F57" s="31">
        <f t="shared" si="3"/>
        <v>0</v>
      </c>
    </row>
    <row r="58" spans="1:6" x14ac:dyDescent="0.2">
      <c r="A58" s="32"/>
      <c r="B58" s="27" t="str">
        <f>IF(A58="","",VLOOKUP(A58,[1]INSUMOS!$A:$D,2))</f>
        <v/>
      </c>
      <c r="C58" s="28" t="str">
        <f>IF(A58="","",VLOOKUP(A58,[1]INSUMOS!$A:$D,3))</f>
        <v/>
      </c>
      <c r="D58" s="33"/>
      <c r="E58" s="30" t="str">
        <f>IF(A58="","",VLOOKUP(A58,[1]INSUMOS!$A:$D,4))</f>
        <v/>
      </c>
      <c r="F58" s="31" t="str">
        <f t="shared" si="3"/>
        <v/>
      </c>
    </row>
    <row r="59" spans="1:6" x14ac:dyDescent="0.2">
      <c r="A59" s="32"/>
      <c r="B59" s="27" t="str">
        <f>IF(A59="","",VLOOKUP(A59,[1]INSUMOS!$A:$D,2))</f>
        <v/>
      </c>
      <c r="C59" s="28" t="str">
        <f>IF(A59="","",VLOOKUP(A59,[1]INSUMOS!$A:$D,3))</f>
        <v/>
      </c>
      <c r="D59" s="76"/>
      <c r="E59" s="30" t="str">
        <f>IF(A59="","",VLOOKUP(A59,[1]INSUMOS!$A:$D,4))</f>
        <v/>
      </c>
      <c r="F59" s="75" t="str">
        <f t="shared" si="3"/>
        <v/>
      </c>
    </row>
    <row r="60" spans="1:6" x14ac:dyDescent="0.2">
      <c r="A60" s="34"/>
      <c r="B60" s="35"/>
      <c r="C60" s="36"/>
      <c r="D60" s="37"/>
      <c r="E60" s="38" t="s">
        <v>16</v>
      </c>
      <c r="F60" s="39">
        <f>SUM(F54:F59)*5%</f>
        <v>0</v>
      </c>
    </row>
    <row r="61" spans="1:6" ht="13.5" thickBot="1" x14ac:dyDescent="0.25">
      <c r="A61" s="40"/>
      <c r="B61" s="41" t="s">
        <v>17</v>
      </c>
      <c r="C61" s="42"/>
      <c r="D61" s="41"/>
      <c r="E61" s="43"/>
      <c r="F61" s="44">
        <f>SUM(F54:F60)</f>
        <v>0</v>
      </c>
    </row>
    <row r="62" spans="1:6" x14ac:dyDescent="0.2">
      <c r="A62" s="17"/>
      <c r="B62" s="18" t="s">
        <v>8</v>
      </c>
      <c r="C62" s="19"/>
      <c r="D62" s="20"/>
      <c r="E62" s="20"/>
      <c r="F62" s="21"/>
    </row>
    <row r="63" spans="1:6" x14ac:dyDescent="0.2">
      <c r="A63" s="45" t="s">
        <v>12</v>
      </c>
      <c r="B63" s="46" t="s">
        <v>13</v>
      </c>
      <c r="C63" s="47" t="s">
        <v>2</v>
      </c>
      <c r="D63" s="47" t="s">
        <v>18</v>
      </c>
      <c r="E63" s="48" t="s">
        <v>14</v>
      </c>
      <c r="F63" s="49" t="s">
        <v>15</v>
      </c>
    </row>
    <row r="64" spans="1:6" x14ac:dyDescent="0.2">
      <c r="A64" s="50">
        <v>2001</v>
      </c>
      <c r="B64" s="51" t="str">
        <f>IF(A64="","",VLOOKUP(A64,[1]INSUMOS!$F:$I,2))</f>
        <v>Cuadrilla No. 2 (1 Of + 1 Ayudante)</v>
      </c>
      <c r="C64" s="28" t="str">
        <f>IF(A64="","",VLOOKUP(A64,[1]INSUMOS!$F:$I,3))</f>
        <v>Día</v>
      </c>
      <c r="D64" s="77">
        <v>1.2266360000000001</v>
      </c>
      <c r="E64" s="53"/>
      <c r="F64" s="31">
        <f>IF(B64="","",D64*E64)</f>
        <v>0</v>
      </c>
    </row>
    <row r="65" spans="1:6" x14ac:dyDescent="0.2">
      <c r="A65" s="32"/>
      <c r="B65" s="51" t="str">
        <f>IF(A65="","",VLOOKUP(A65,[1]INSUMOS!$F:$I,2))</f>
        <v/>
      </c>
      <c r="C65" s="28" t="str">
        <f>IF(A65="","",VLOOKUP(A65,[1]INSUMOS!$F:$I,3))</f>
        <v/>
      </c>
      <c r="D65" s="54"/>
      <c r="E65" s="53" t="str">
        <f>IF(A65="","",VLOOKUP(A65,[1]INSUMOS!$F:$I,4))</f>
        <v/>
      </c>
      <c r="F65" s="31" t="str">
        <f t="shared" ref="F65:F68" si="4">IF(B65="","",D65*E65)</f>
        <v/>
      </c>
    </row>
    <row r="66" spans="1:6" x14ac:dyDescent="0.2">
      <c r="A66" s="32"/>
      <c r="B66" s="51" t="str">
        <f>IF(A66="","",VLOOKUP(A66,[1]INSUMOS!$F:$I,2))</f>
        <v/>
      </c>
      <c r="C66" s="28" t="str">
        <f>IF(A66="","",VLOOKUP(A66,[1]INSUMOS!$F:$I,3))</f>
        <v/>
      </c>
      <c r="D66" s="54"/>
      <c r="E66" s="53" t="str">
        <f>IF(A66="","",VLOOKUP(A66,[1]INSUMOS!$F:$I,4))</f>
        <v/>
      </c>
      <c r="F66" s="31" t="str">
        <f t="shared" si="4"/>
        <v/>
      </c>
    </row>
    <row r="67" spans="1:6" x14ac:dyDescent="0.2">
      <c r="A67" s="32"/>
      <c r="B67" s="51" t="str">
        <f>IF(A66="","",VLOOKUP(A66,[1]INSUMOS!$F:$I,2))</f>
        <v/>
      </c>
      <c r="C67" s="28" t="str">
        <f>IF(A67="","",VLOOKUP(A67,[1]INSUMOS!$F:$I,3))</f>
        <v/>
      </c>
      <c r="D67" s="54"/>
      <c r="E67" s="53" t="str">
        <f>IF(A67="","",VLOOKUP(A67,[1]INSUMOS!$F:$I,4))</f>
        <v/>
      </c>
      <c r="F67" s="31" t="str">
        <f t="shared" si="4"/>
        <v/>
      </c>
    </row>
    <row r="68" spans="1:6" x14ac:dyDescent="0.2">
      <c r="A68" s="55"/>
      <c r="B68" s="56" t="str">
        <f>IF(A68="","",VLOOKUP(A68,#REF!,2))</f>
        <v/>
      </c>
      <c r="C68" s="28" t="str">
        <f>IF(A68="","",VLOOKUP(A68,[1]INSUMOS!$F:$I,3))</f>
        <v/>
      </c>
      <c r="D68" s="57"/>
      <c r="E68" s="53" t="str">
        <f>IF(A68="","",VLOOKUP(A68,[1]INSUMOS!$F:$I,4))</f>
        <v/>
      </c>
      <c r="F68" s="31" t="str">
        <f t="shared" si="4"/>
        <v/>
      </c>
    </row>
    <row r="69" spans="1:6" ht="13.5" thickBot="1" x14ac:dyDescent="0.25">
      <c r="A69" s="40"/>
      <c r="B69" s="41" t="s">
        <v>19</v>
      </c>
      <c r="C69" s="42"/>
      <c r="D69" s="58"/>
      <c r="E69" s="43"/>
      <c r="F69" s="44">
        <f>SUM(F64:F68)</f>
        <v>0</v>
      </c>
    </row>
    <row r="70" spans="1:6" x14ac:dyDescent="0.2">
      <c r="A70" s="59"/>
      <c r="B70" s="60" t="s">
        <v>20</v>
      </c>
      <c r="C70" s="61"/>
      <c r="D70" s="62"/>
      <c r="E70" s="63"/>
      <c r="F70" s="64"/>
    </row>
    <row r="71" spans="1:6" x14ac:dyDescent="0.2">
      <c r="A71" s="45" t="s">
        <v>12</v>
      </c>
      <c r="B71" s="46" t="s">
        <v>13</v>
      </c>
      <c r="C71" s="47" t="s">
        <v>2</v>
      </c>
      <c r="D71" s="65" t="s">
        <v>18</v>
      </c>
      <c r="E71" s="48" t="s">
        <v>14</v>
      </c>
      <c r="F71" s="49" t="s">
        <v>15</v>
      </c>
    </row>
    <row r="72" spans="1:6" x14ac:dyDescent="0.2">
      <c r="A72" s="50"/>
      <c r="B72" s="27" t="str">
        <f>IF(A72="","",VLOOKUP(A72,[1]INSUMOS!$K:$N,2))</f>
        <v/>
      </c>
      <c r="C72" s="28" t="str">
        <f>IF(A72="","",VLOOKUP(A72,[1]INSUMOS!$K:$N,3))</f>
        <v/>
      </c>
      <c r="D72" s="66"/>
      <c r="E72" s="67" t="str">
        <f>IF(A72="","",VLOOKUP(A72,[1]INSUMOS!$K:$N,4))</f>
        <v/>
      </c>
      <c r="F72" s="31" t="str">
        <f>IF(B72="","",D72*E72)</f>
        <v/>
      </c>
    </row>
    <row r="73" spans="1:6" x14ac:dyDescent="0.2">
      <c r="A73" s="32"/>
      <c r="B73" s="27" t="str">
        <f>IF(A73="","",VLOOKUP(A73,[1]INSUMOS!$K:$N,2))</f>
        <v/>
      </c>
      <c r="C73" s="28" t="str">
        <f>IF(A73="","",VLOOKUP(A73,[1]INSUMOS!$K:$N,3))</f>
        <v/>
      </c>
      <c r="D73" s="68"/>
      <c r="E73" s="67" t="str">
        <f>IF(A73="","",VLOOKUP(A73,[1]INSUMOS!$K:$N,4))</f>
        <v/>
      </c>
      <c r="F73" s="31" t="str">
        <f t="shared" ref="F73:F76" si="5">IF(B73="","",D73*E73)</f>
        <v/>
      </c>
    </row>
    <row r="74" spans="1:6" x14ac:dyDescent="0.2">
      <c r="A74" s="32"/>
      <c r="B74" s="27" t="str">
        <f>IF(A74="","",VLOOKUP(A74,[1]INSUMOS!$K:$N,2))</f>
        <v/>
      </c>
      <c r="C74" s="28" t="str">
        <f>IF(A74="","",VLOOKUP(A74,[1]INSUMOS!$K:$N,3))</f>
        <v/>
      </c>
      <c r="D74" s="68"/>
      <c r="E74" s="67" t="str">
        <f>IF(A74="","",VLOOKUP(A74,[1]INSUMOS!$K:$N,4))</f>
        <v/>
      </c>
      <c r="F74" s="31" t="str">
        <f t="shared" si="5"/>
        <v/>
      </c>
    </row>
    <row r="75" spans="1:6" x14ac:dyDescent="0.2">
      <c r="A75" s="32"/>
      <c r="B75" s="27" t="str">
        <f>IF(A75="","",VLOOKUP(A75,[1]INSUMOS!$K:$N,2))</f>
        <v/>
      </c>
      <c r="C75" s="28" t="str">
        <f>IF(A75="","",VLOOKUP(A75,[1]INSUMOS!$K:$N,3))</f>
        <v/>
      </c>
      <c r="D75" s="68"/>
      <c r="E75" s="67" t="str">
        <f>IF(A75="","",VLOOKUP(A75,[1]INSUMOS!$K:$N,4))</f>
        <v/>
      </c>
      <c r="F75" s="31" t="str">
        <f t="shared" si="5"/>
        <v/>
      </c>
    </row>
    <row r="76" spans="1:6" x14ac:dyDescent="0.2">
      <c r="A76" s="55"/>
      <c r="B76" s="27" t="str">
        <f>IF(A76="","",VLOOKUP(A76,[1]INSUMOS!$K:$N,2))</f>
        <v/>
      </c>
      <c r="C76" s="28" t="str">
        <f>IF(A76="","",VLOOKUP(A76,[1]INSUMOS!$K:$N,3))</f>
        <v/>
      </c>
      <c r="D76" s="69"/>
      <c r="E76" s="67" t="str">
        <f>IF(A76="","",VLOOKUP(A76,[1]INSUMOS!$K:$N,4))</f>
        <v/>
      </c>
      <c r="F76" s="31" t="str">
        <f t="shared" si="5"/>
        <v/>
      </c>
    </row>
    <row r="77" spans="1:6" ht="13.5" thickBot="1" x14ac:dyDescent="0.25">
      <c r="A77" s="40"/>
      <c r="B77" s="41" t="s">
        <v>21</v>
      </c>
      <c r="C77" s="42"/>
      <c r="D77" s="58"/>
      <c r="E77" s="43"/>
      <c r="F77" s="44">
        <f>SUM(F72:F76)</f>
        <v>0</v>
      </c>
    </row>
    <row r="78" spans="1:6" x14ac:dyDescent="0.2">
      <c r="A78" s="17"/>
      <c r="B78" s="70" t="s">
        <v>22</v>
      </c>
      <c r="C78" s="19"/>
      <c r="D78" s="71"/>
      <c r="E78" s="20"/>
      <c r="F78" s="21"/>
    </row>
    <row r="79" spans="1:6" x14ac:dyDescent="0.2">
      <c r="A79" s="45" t="s">
        <v>12</v>
      </c>
      <c r="B79" s="46" t="s">
        <v>13</v>
      </c>
      <c r="C79" s="47" t="s">
        <v>2</v>
      </c>
      <c r="D79" s="65" t="s">
        <v>18</v>
      </c>
      <c r="E79" s="48" t="s">
        <v>14</v>
      </c>
      <c r="F79" s="49" t="s">
        <v>15</v>
      </c>
    </row>
    <row r="80" spans="1:6" x14ac:dyDescent="0.2">
      <c r="A80" s="50">
        <v>4006</v>
      </c>
      <c r="B80" s="72" t="str">
        <f>IF(A80="","",VLOOKUP(A80,[1]INSUMOS!$P:$S,2))</f>
        <v>Herramientas Menores</v>
      </c>
      <c r="C80" s="73" t="str">
        <f>IF(A80="","",VLOOKUP(A80,[1]INSUMOS!$P:$S,3))</f>
        <v>GL</v>
      </c>
      <c r="D80" s="28">
        <v>4</v>
      </c>
      <c r="E80" s="53"/>
      <c r="F80" s="31">
        <f>IF(B80="","",D80*E80)</f>
        <v>0</v>
      </c>
    </row>
    <row r="81" spans="1:6" x14ac:dyDescent="0.2">
      <c r="A81" s="32"/>
      <c r="B81" s="72" t="str">
        <f>IF(A81="","",VLOOKUP(A81,[1]INSUMOS!$P:$S,2))</f>
        <v/>
      </c>
      <c r="C81" s="73" t="str">
        <f>IF(A81="","",VLOOKUP(A81,[1]INSUMOS!$P:$S,3))</f>
        <v/>
      </c>
      <c r="D81" s="54"/>
      <c r="E81" s="53" t="str">
        <f>IF(A81="","",VLOOKUP(A81,[1]INSUMOS!$P:$S,4))</f>
        <v/>
      </c>
      <c r="F81" s="31" t="str">
        <f>IF(B81="","",D81*E81)</f>
        <v/>
      </c>
    </row>
    <row r="82" spans="1:6" x14ac:dyDescent="0.2">
      <c r="A82" s="32"/>
      <c r="B82" s="72" t="str">
        <f>IF(A82="","",VLOOKUP(A82,[1]INSUMOS!$P:$S,2))</f>
        <v/>
      </c>
      <c r="C82" s="73" t="str">
        <f>IF(A82="","",VLOOKUP(A82,[1]INSUMOS!$P:$S,3))</f>
        <v/>
      </c>
      <c r="D82" s="74"/>
      <c r="E82" s="53" t="str">
        <f>IF(A82="","",VLOOKUP(A82,[1]INSUMOS!$P:$S,4))</f>
        <v/>
      </c>
      <c r="F82" s="31" t="str">
        <f>IF(B82="","",D82*E82)</f>
        <v/>
      </c>
    </row>
    <row r="83" spans="1:6" x14ac:dyDescent="0.2">
      <c r="A83" s="32"/>
      <c r="B83" s="72" t="str">
        <f>IF(A83="","",VLOOKUP(A83,[1]INSUMOS!$P:$S,2))</f>
        <v/>
      </c>
      <c r="C83" s="73" t="str">
        <f>IF(A83="","",VLOOKUP(A83,[1]INSUMOS!$P:$S,3))</f>
        <v/>
      </c>
      <c r="D83" s="68"/>
      <c r="E83" s="53" t="str">
        <f>IF(A83="","",VLOOKUP(A83,[1]INSUMOS!$P:$S,4))</f>
        <v/>
      </c>
      <c r="F83" s="31" t="str">
        <f>IF(B83="","",D83*E83)</f>
        <v/>
      </c>
    </row>
    <row r="84" spans="1:6" x14ac:dyDescent="0.2">
      <c r="A84" s="55"/>
      <c r="B84" s="72" t="str">
        <f>IF(A84="","",VLOOKUP(A84,[1]INSUMOS!$P:$S,2))</f>
        <v/>
      </c>
      <c r="C84" s="73" t="str">
        <f>IF(A84="","",VLOOKUP(A84,[1]INSUMOS!$P:$S,3))</f>
        <v/>
      </c>
      <c r="D84" s="57"/>
      <c r="E84" s="53" t="str">
        <f>IF(A84="","",VLOOKUP(A84,[1]INSUMOS!$P:$S,4))</f>
        <v/>
      </c>
      <c r="F84" s="75" t="str">
        <f>IF(B84="","",D84*E84)</f>
        <v/>
      </c>
    </row>
    <row r="85" spans="1:6" ht="13.5" thickBot="1" x14ac:dyDescent="0.25">
      <c r="A85" s="40"/>
      <c r="B85" s="41" t="s">
        <v>23</v>
      </c>
      <c r="C85" s="42"/>
      <c r="D85" s="41"/>
      <c r="E85" s="43"/>
      <c r="F85" s="44">
        <f>SUM(F80:F84)</f>
        <v>0</v>
      </c>
    </row>
    <row r="86" spans="1:6" ht="13.5" thickBot="1" x14ac:dyDescent="0.25"/>
    <row r="87" spans="1:6" ht="31.5" customHeight="1" thickBot="1" x14ac:dyDescent="0.25">
      <c r="A87" s="79">
        <f>'[1]PRESU MURO SENA'!A10</f>
        <v>1.3000000000000003</v>
      </c>
      <c r="B87" s="80" t="str">
        <f>'[1]PRESU MURO SENA'!B10</f>
        <v>Desmonte de Cerramiento Existente - Zona Cancha - Incluye: Mallas y Tuberia HG</v>
      </c>
      <c r="C87" s="81" t="str">
        <f>'[1]PRESU MURO SENA'!C10</f>
        <v>M2</v>
      </c>
      <c r="D87" s="82"/>
      <c r="E87" s="83" t="s">
        <v>11</v>
      </c>
      <c r="F87" s="11">
        <f>(F100+F108+F116+F124)</f>
        <v>0</v>
      </c>
    </row>
    <row r="88" spans="1:6" ht="13.5" thickBot="1" x14ac:dyDescent="0.25">
      <c r="A88" s="12"/>
      <c r="B88" s="13"/>
      <c r="C88" s="14"/>
      <c r="D88" s="15"/>
      <c r="E88" s="13"/>
      <c r="F88" s="16"/>
    </row>
    <row r="89" spans="1:6" x14ac:dyDescent="0.2">
      <c r="A89" s="17"/>
      <c r="B89" s="18" t="s">
        <v>1</v>
      </c>
      <c r="C89" s="19"/>
      <c r="D89" s="20"/>
      <c r="E89" s="20"/>
      <c r="F89" s="21"/>
    </row>
    <row r="90" spans="1:6" x14ac:dyDescent="0.2">
      <c r="A90" s="22" t="s">
        <v>12</v>
      </c>
      <c r="B90" s="23" t="s">
        <v>13</v>
      </c>
      <c r="C90" s="23" t="s">
        <v>2</v>
      </c>
      <c r="D90" s="23" t="s">
        <v>3</v>
      </c>
      <c r="E90" s="24" t="s">
        <v>14</v>
      </c>
      <c r="F90" s="25" t="s">
        <v>15</v>
      </c>
    </row>
    <row r="91" spans="1:6" x14ac:dyDescent="0.2">
      <c r="A91" s="26"/>
      <c r="B91" s="27" t="str">
        <f>IF(A91="","",VLOOKUP(A91,[1]INSUMOS!$A:$D,2))</f>
        <v/>
      </c>
      <c r="C91" s="28" t="str">
        <f>IF(A91="","",VLOOKUP(A91,[1]INSUMOS!$A:$D,3))</f>
        <v/>
      </c>
      <c r="D91" s="84"/>
      <c r="E91" s="30" t="str">
        <f>IF(A91="","",VLOOKUP(A91,[1]INSUMOS!$A:$D,4))</f>
        <v/>
      </c>
      <c r="F91" s="31" t="str">
        <f>IF(B91="","",D91*E91)</f>
        <v/>
      </c>
    </row>
    <row r="92" spans="1:6" x14ac:dyDescent="0.2">
      <c r="A92" s="32"/>
      <c r="B92" s="27" t="str">
        <f>IF(A92="","",VLOOKUP(A92,[1]INSUMOS!$A:$D,2))</f>
        <v/>
      </c>
      <c r="C92" s="28" t="str">
        <f>IF(A92="","",VLOOKUP(A92,[1]INSUMOS!$A:$D,3))</f>
        <v/>
      </c>
      <c r="D92" s="33"/>
      <c r="E92" s="30" t="str">
        <f>IF(A92="","",VLOOKUP(A92,[1]INSUMOS!$A:$D,4))</f>
        <v/>
      </c>
      <c r="F92" s="31" t="str">
        <f t="shared" ref="F92:F97" si="6">IF(B92="","",D92*E92)</f>
        <v/>
      </c>
    </row>
    <row r="93" spans="1:6" x14ac:dyDescent="0.2">
      <c r="A93" s="32"/>
      <c r="B93" s="27" t="str">
        <f>IF(A93="","",VLOOKUP(A93,[1]INSUMOS!$A:$D,2))</f>
        <v/>
      </c>
      <c r="C93" s="28" t="str">
        <f>IF(A93="","",VLOOKUP(A93,[1]INSUMOS!$A:$D,3))</f>
        <v/>
      </c>
      <c r="D93" s="33"/>
      <c r="E93" s="30" t="str">
        <f>IF(A93="","",VLOOKUP(A93,[1]INSUMOS!$A:$D,4))</f>
        <v/>
      </c>
      <c r="F93" s="31" t="str">
        <f t="shared" si="6"/>
        <v/>
      </c>
    </row>
    <row r="94" spans="1:6" x14ac:dyDescent="0.2">
      <c r="A94" s="32"/>
      <c r="B94" s="27" t="str">
        <f>IF(A94="","",VLOOKUP(A94,[1]INSUMOS!$A:$D,2))</f>
        <v/>
      </c>
      <c r="C94" s="28" t="str">
        <f>IF(A94="","",VLOOKUP(A94,[1]INSUMOS!$A:$D,3))</f>
        <v/>
      </c>
      <c r="D94" s="33"/>
      <c r="E94" s="30" t="str">
        <f>IF(A94="","",VLOOKUP(A94,[1]INSUMOS!$A:$D,4))</f>
        <v/>
      </c>
      <c r="F94" s="31" t="str">
        <f t="shared" si="6"/>
        <v/>
      </c>
    </row>
    <row r="95" spans="1:6" x14ac:dyDescent="0.2">
      <c r="A95" s="32"/>
      <c r="B95" s="27" t="str">
        <f>IF(A95="","",VLOOKUP(A95,[1]INSUMOS!$A:$D,2))</f>
        <v/>
      </c>
      <c r="C95" s="28" t="str">
        <f>IF(A95="","",VLOOKUP(A95,[1]INSUMOS!$A:$D,3))</f>
        <v/>
      </c>
      <c r="D95" s="33"/>
      <c r="E95" s="30" t="str">
        <f>IF(A95="","",VLOOKUP(A95,[1]INSUMOS!$A:$D,4))</f>
        <v/>
      </c>
      <c r="F95" s="31" t="str">
        <f t="shared" si="6"/>
        <v/>
      </c>
    </row>
    <row r="96" spans="1:6" x14ac:dyDescent="0.2">
      <c r="A96" s="32"/>
      <c r="B96" s="27" t="str">
        <f>IF(A96="","",VLOOKUP(A96,[1]INSUMOS!$A:$D,2))</f>
        <v/>
      </c>
      <c r="C96" s="28" t="str">
        <f>IF(A96="","",VLOOKUP(A96,[1]INSUMOS!$A:$D,3))</f>
        <v/>
      </c>
      <c r="D96" s="33"/>
      <c r="E96" s="30" t="str">
        <f>IF(A96="","",VLOOKUP(A96,[1]INSUMOS!$A:$D,4))</f>
        <v/>
      </c>
      <c r="F96" s="31" t="str">
        <f t="shared" si="6"/>
        <v/>
      </c>
    </row>
    <row r="97" spans="1:6" x14ac:dyDescent="0.2">
      <c r="A97" s="32"/>
      <c r="B97" s="27" t="str">
        <f>IF(A97="","",VLOOKUP(A97,[1]INSUMOS!$A:$D,2))</f>
        <v/>
      </c>
      <c r="C97" s="28" t="str">
        <f>IF(A97="","",VLOOKUP(A97,[1]INSUMOS!$A:$D,3))</f>
        <v/>
      </c>
      <c r="D97" s="33"/>
      <c r="E97" s="30" t="str">
        <f>IF(A97="","",VLOOKUP(A97,[1]INSUMOS!$A:$D,4))</f>
        <v/>
      </c>
      <c r="F97" s="31" t="str">
        <f t="shared" si="6"/>
        <v/>
      </c>
    </row>
    <row r="98" spans="1:6" x14ac:dyDescent="0.2">
      <c r="A98" s="55"/>
      <c r="B98" s="27" t="str">
        <f>IF(A98="","",VLOOKUP(A98,[1]INSUMOS!$A:$D,2))</f>
        <v/>
      </c>
      <c r="C98" s="28" t="str">
        <f>IF(A98="","",VLOOKUP(A98,[1]INSUMOS!$A:$D,3))</f>
        <v/>
      </c>
      <c r="D98" s="76"/>
      <c r="E98" s="30" t="str">
        <f>IF(A98="","",VLOOKUP(A98,[1]INSUMOS!$A:$D,4))</f>
        <v/>
      </c>
      <c r="F98" s="75"/>
    </row>
    <row r="99" spans="1:6" x14ac:dyDescent="0.2">
      <c r="A99" s="34"/>
      <c r="B99" s="35"/>
      <c r="C99" s="36"/>
      <c r="D99" s="37"/>
      <c r="E99" s="38" t="s">
        <v>16</v>
      </c>
      <c r="F99" s="39">
        <f>SUM(F91:F98)*5%</f>
        <v>0</v>
      </c>
    </row>
    <row r="100" spans="1:6" ht="13.5" thickBot="1" x14ac:dyDescent="0.25">
      <c r="A100" s="40"/>
      <c r="B100" s="41" t="s">
        <v>17</v>
      </c>
      <c r="C100" s="42"/>
      <c r="D100" s="41"/>
      <c r="E100" s="43"/>
      <c r="F100" s="44">
        <f>SUM(F91:F99)</f>
        <v>0</v>
      </c>
    </row>
    <row r="101" spans="1:6" x14ac:dyDescent="0.2">
      <c r="A101" s="17"/>
      <c r="B101" s="18" t="s">
        <v>8</v>
      </c>
      <c r="C101" s="19"/>
      <c r="D101" s="20"/>
      <c r="E101" s="20"/>
      <c r="F101" s="21"/>
    </row>
    <row r="102" spans="1:6" x14ac:dyDescent="0.2">
      <c r="A102" s="45" t="s">
        <v>12</v>
      </c>
      <c r="B102" s="46" t="s">
        <v>13</v>
      </c>
      <c r="C102" s="47" t="s">
        <v>2</v>
      </c>
      <c r="D102" s="47" t="s">
        <v>18</v>
      </c>
      <c r="E102" s="48" t="s">
        <v>14</v>
      </c>
      <c r="F102" s="49" t="s">
        <v>15</v>
      </c>
    </row>
    <row r="103" spans="1:6" x14ac:dyDescent="0.2">
      <c r="A103" s="50">
        <v>2002</v>
      </c>
      <c r="B103" s="51" t="str">
        <f>IF(A103="","",VLOOKUP(A103,[1]INSUMOS!$F:$I,2))</f>
        <v>Cuadrilla No. 3 (1 Of + 2 Ayudantes)</v>
      </c>
      <c r="C103" s="28" t="str">
        <f>IF(A103="","",VLOOKUP(A103,[1]INSUMOS!$F:$I,3))</f>
        <v>Día</v>
      </c>
      <c r="D103" s="85">
        <v>0.02</v>
      </c>
      <c r="E103" s="53"/>
      <c r="F103" s="31">
        <f>IF(B103="","",D103*E103)</f>
        <v>0</v>
      </c>
    </row>
    <row r="104" spans="1:6" x14ac:dyDescent="0.2">
      <c r="A104" s="32"/>
      <c r="B104" s="51" t="str">
        <f>IF(A104="","",VLOOKUP(A104,[1]INSUMOS!$F:$I,2))</f>
        <v/>
      </c>
      <c r="C104" s="28" t="str">
        <f>IF(A104="","",VLOOKUP(A104,[1]INSUMOS!$F:$I,3))</f>
        <v/>
      </c>
      <c r="D104" s="54"/>
      <c r="E104" s="53" t="str">
        <f>IF(A104="","",VLOOKUP(A104,[1]INSUMOS!$F:$I,4))</f>
        <v/>
      </c>
      <c r="F104" s="31" t="str">
        <f t="shared" ref="F104:F107" si="7">IF(B104="","",D104*E104)</f>
        <v/>
      </c>
    </row>
    <row r="105" spans="1:6" x14ac:dyDescent="0.2">
      <c r="A105" s="32"/>
      <c r="B105" s="51" t="str">
        <f>IF(A105="","",VLOOKUP(A105,[1]INSUMOS!$F:$I,2))</f>
        <v/>
      </c>
      <c r="C105" s="28" t="str">
        <f>IF(A105="","",VLOOKUP(A105,[1]INSUMOS!$F:$I,3))</f>
        <v/>
      </c>
      <c r="D105" s="54"/>
      <c r="E105" s="53" t="str">
        <f>IF(A105="","",VLOOKUP(A105,[1]INSUMOS!$F:$I,4))</f>
        <v/>
      </c>
      <c r="F105" s="31" t="str">
        <f t="shared" si="7"/>
        <v/>
      </c>
    </row>
    <row r="106" spans="1:6" x14ac:dyDescent="0.2">
      <c r="A106" s="32"/>
      <c r="B106" s="51" t="str">
        <f>IF(A105="","",VLOOKUP(A105,[1]INSUMOS!$F:$I,2))</f>
        <v/>
      </c>
      <c r="C106" s="28" t="str">
        <f>IF(A106="","",VLOOKUP(A106,[1]INSUMOS!$F:$I,3))</f>
        <v/>
      </c>
      <c r="D106" s="54"/>
      <c r="E106" s="53" t="str">
        <f>IF(A106="","",VLOOKUP(A106,[1]INSUMOS!$F:$I,4))</f>
        <v/>
      </c>
      <c r="F106" s="31" t="str">
        <f t="shared" si="7"/>
        <v/>
      </c>
    </row>
    <row r="107" spans="1:6" x14ac:dyDescent="0.2">
      <c r="A107" s="55"/>
      <c r="B107" s="56" t="str">
        <f>IF(A107="","",VLOOKUP(A107,#REF!,2))</f>
        <v/>
      </c>
      <c r="C107" s="28" t="str">
        <f>IF(A107="","",VLOOKUP(A107,[1]INSUMOS!$F:$I,3))</f>
        <v/>
      </c>
      <c r="D107" s="57"/>
      <c r="E107" s="53" t="str">
        <f>IF(A107="","",VLOOKUP(A107,[1]INSUMOS!$F:$I,4))</f>
        <v/>
      </c>
      <c r="F107" s="31" t="str">
        <f t="shared" si="7"/>
        <v/>
      </c>
    </row>
    <row r="108" spans="1:6" ht="13.5" thickBot="1" x14ac:dyDescent="0.25">
      <c r="A108" s="40"/>
      <c r="B108" s="41" t="s">
        <v>19</v>
      </c>
      <c r="C108" s="42"/>
      <c r="D108" s="58"/>
      <c r="E108" s="43"/>
      <c r="F108" s="44">
        <f>SUM(F103:F107)</f>
        <v>0</v>
      </c>
    </row>
    <row r="109" spans="1:6" x14ac:dyDescent="0.2">
      <c r="A109" s="59"/>
      <c r="B109" s="60" t="s">
        <v>20</v>
      </c>
      <c r="C109" s="61"/>
      <c r="D109" s="62"/>
      <c r="E109" s="63"/>
      <c r="F109" s="64"/>
    </row>
    <row r="110" spans="1:6" x14ac:dyDescent="0.2">
      <c r="A110" s="45" t="s">
        <v>12</v>
      </c>
      <c r="B110" s="46" t="s">
        <v>13</v>
      </c>
      <c r="C110" s="47" t="s">
        <v>2</v>
      </c>
      <c r="D110" s="65" t="s">
        <v>18</v>
      </c>
      <c r="E110" s="48" t="s">
        <v>14</v>
      </c>
      <c r="F110" s="49" t="s">
        <v>15</v>
      </c>
    </row>
    <row r="111" spans="1:6" x14ac:dyDescent="0.2">
      <c r="A111" s="50"/>
      <c r="B111" s="27" t="str">
        <f>IF(A111="","",VLOOKUP(A111,[1]INSUMOS!$K:$N,2))</f>
        <v/>
      </c>
      <c r="C111" s="28" t="str">
        <f>IF(A111="","",VLOOKUP(A111,[1]INSUMOS!$K:$N,3))</f>
        <v/>
      </c>
      <c r="D111" s="66"/>
      <c r="E111" s="67" t="str">
        <f>IF(A111="","",VLOOKUP(A111,[1]INSUMOS!$K:$N,4))</f>
        <v/>
      </c>
      <c r="F111" s="31" t="str">
        <f>IF(B111="","",D111*E111)</f>
        <v/>
      </c>
    </row>
    <row r="112" spans="1:6" x14ac:dyDescent="0.2">
      <c r="A112" s="32"/>
      <c r="B112" s="27" t="str">
        <f>IF(A112="","",VLOOKUP(A112,[1]INSUMOS!$K:$N,2))</f>
        <v/>
      </c>
      <c r="C112" s="28" t="str">
        <f>IF(A112="","",VLOOKUP(A112,[1]INSUMOS!$K:$N,3))</f>
        <v/>
      </c>
      <c r="D112" s="68"/>
      <c r="E112" s="67" t="str">
        <f>IF(A112="","",VLOOKUP(A112,[1]INSUMOS!$K:$N,4))</f>
        <v/>
      </c>
      <c r="F112" s="31" t="str">
        <f t="shared" ref="F112:F115" si="8">IF(B112="","",D112*E112)</f>
        <v/>
      </c>
    </row>
    <row r="113" spans="1:8" x14ac:dyDescent="0.2">
      <c r="A113" s="32"/>
      <c r="B113" s="27" t="str">
        <f>IF(A113="","",VLOOKUP(A113,[1]INSUMOS!$K:$N,2))</f>
        <v/>
      </c>
      <c r="C113" s="28" t="str">
        <f>IF(A113="","",VLOOKUP(A113,[1]INSUMOS!$K:$N,3))</f>
        <v/>
      </c>
      <c r="D113" s="68"/>
      <c r="E113" s="67" t="str">
        <f>IF(A113="","",VLOOKUP(A113,[1]INSUMOS!$K:$N,4))</f>
        <v/>
      </c>
      <c r="F113" s="31" t="str">
        <f t="shared" si="8"/>
        <v/>
      </c>
    </row>
    <row r="114" spans="1:8" x14ac:dyDescent="0.2">
      <c r="A114" s="32"/>
      <c r="B114" s="27" t="str">
        <f>IF(A114="","",VLOOKUP(A114,[1]INSUMOS!$K:$N,2))</f>
        <v/>
      </c>
      <c r="C114" s="28" t="str">
        <f>IF(A114="","",VLOOKUP(A114,[1]INSUMOS!$K:$N,3))</f>
        <v/>
      </c>
      <c r="D114" s="68"/>
      <c r="E114" s="67" t="str">
        <f>IF(A114="","",VLOOKUP(A114,[1]INSUMOS!$K:$N,4))</f>
        <v/>
      </c>
      <c r="F114" s="31" t="str">
        <f t="shared" si="8"/>
        <v/>
      </c>
    </row>
    <row r="115" spans="1:8" x14ac:dyDescent="0.2">
      <c r="A115" s="55"/>
      <c r="B115" s="27" t="str">
        <f>IF(A115="","",VLOOKUP(A115,[1]INSUMOS!$K:$N,2))</f>
        <v/>
      </c>
      <c r="C115" s="28" t="str">
        <f>IF(A115="","",VLOOKUP(A115,[1]INSUMOS!$K:$N,3))</f>
        <v/>
      </c>
      <c r="D115" s="69"/>
      <c r="E115" s="67" t="str">
        <f>IF(A115="","",VLOOKUP(A115,[1]INSUMOS!$K:$N,4))</f>
        <v/>
      </c>
      <c r="F115" s="31" t="str">
        <f t="shared" si="8"/>
        <v/>
      </c>
    </row>
    <row r="116" spans="1:8" ht="13.5" thickBot="1" x14ac:dyDescent="0.25">
      <c r="A116" s="40"/>
      <c r="B116" s="41" t="s">
        <v>21</v>
      </c>
      <c r="C116" s="42"/>
      <c r="D116" s="58"/>
      <c r="E116" s="43"/>
      <c r="F116" s="44">
        <f>SUM(F111:F115)</f>
        <v>0</v>
      </c>
    </row>
    <row r="117" spans="1:8" x14ac:dyDescent="0.2">
      <c r="A117" s="17"/>
      <c r="B117" s="70" t="s">
        <v>22</v>
      </c>
      <c r="C117" s="19"/>
      <c r="D117" s="71"/>
      <c r="E117" s="20"/>
      <c r="F117" s="21"/>
    </row>
    <row r="118" spans="1:8" x14ac:dyDescent="0.2">
      <c r="A118" s="45" t="s">
        <v>12</v>
      </c>
      <c r="B118" s="46" t="s">
        <v>13</v>
      </c>
      <c r="C118" s="47" t="s">
        <v>2</v>
      </c>
      <c r="D118" s="65" t="s">
        <v>18</v>
      </c>
      <c r="E118" s="48" t="s">
        <v>14</v>
      </c>
      <c r="F118" s="49" t="s">
        <v>15</v>
      </c>
    </row>
    <row r="119" spans="1:8" x14ac:dyDescent="0.2">
      <c r="A119" s="50">
        <v>4006</v>
      </c>
      <c r="B119" s="72" t="str">
        <f>IF(A119="","",VLOOKUP(A119,[1]INSUMOS!$P:$S,2))</f>
        <v>Herramientas Menores</v>
      </c>
      <c r="C119" s="73" t="str">
        <f>IF(A119="","",VLOOKUP(A119,[1]INSUMOS!$P:$S,3))</f>
        <v>GL</v>
      </c>
      <c r="D119" s="85">
        <v>4.7E-2</v>
      </c>
      <c r="E119" s="53"/>
      <c r="F119" s="31">
        <f>IF(B119="","",D119*E119)</f>
        <v>0</v>
      </c>
    </row>
    <row r="120" spans="1:8" x14ac:dyDescent="0.2">
      <c r="A120" s="32"/>
      <c r="B120" s="72" t="str">
        <f>IF(A120="","",VLOOKUP(A120,[1]INSUMOS!$P:$S,2))</f>
        <v/>
      </c>
      <c r="C120" s="73" t="str">
        <f>IF(A120="","",VLOOKUP(A120,[1]INSUMOS!$P:$S,3))</f>
        <v/>
      </c>
      <c r="D120" s="54"/>
      <c r="E120" s="53" t="str">
        <f>IF(A120="","",VLOOKUP(A120,[1]INSUMOS!$P:$S,4))</f>
        <v/>
      </c>
      <c r="F120" s="31" t="str">
        <f>IF(B120="","",D120*E120)</f>
        <v/>
      </c>
    </row>
    <row r="121" spans="1:8" x14ac:dyDescent="0.2">
      <c r="A121" s="32"/>
      <c r="B121" s="72" t="str">
        <f>IF(A121="","",VLOOKUP(A121,[1]INSUMOS!$P:$S,2))</f>
        <v/>
      </c>
      <c r="C121" s="73" t="str">
        <f>IF(A121="","",VLOOKUP(A121,[1]INSUMOS!$P:$S,3))</f>
        <v/>
      </c>
      <c r="D121" s="74"/>
      <c r="E121" s="53" t="str">
        <f>IF(A121="","",VLOOKUP(A121,[1]INSUMOS!$P:$S,4))</f>
        <v/>
      </c>
      <c r="F121" s="31" t="str">
        <f>IF(B121="","",D121*E121)</f>
        <v/>
      </c>
    </row>
    <row r="122" spans="1:8" x14ac:dyDescent="0.2">
      <c r="A122" s="32"/>
      <c r="B122" s="72" t="str">
        <f>IF(A122="","",VLOOKUP(A122,[1]INSUMOS!$P:$S,2))</f>
        <v/>
      </c>
      <c r="C122" s="73" t="str">
        <f>IF(A122="","",VLOOKUP(A122,[1]INSUMOS!$P:$S,3))</f>
        <v/>
      </c>
      <c r="D122" s="68"/>
      <c r="E122" s="53" t="str">
        <f>IF(A122="","",VLOOKUP(A122,[1]INSUMOS!$P:$S,4))</f>
        <v/>
      </c>
      <c r="F122" s="31" t="str">
        <f>IF(B122="","",D122*E122)</f>
        <v/>
      </c>
    </row>
    <row r="123" spans="1:8" x14ac:dyDescent="0.2">
      <c r="A123" s="55"/>
      <c r="B123" s="72" t="str">
        <f>IF(A123="","",VLOOKUP(A123,[1]INSUMOS!$P:$S,2))</f>
        <v/>
      </c>
      <c r="C123" s="73" t="str">
        <f>IF(A123="","",VLOOKUP(A123,[1]INSUMOS!$P:$S,3))</f>
        <v/>
      </c>
      <c r="D123" s="57"/>
      <c r="E123" s="53" t="str">
        <f>IF(A123="","",VLOOKUP(A123,[1]INSUMOS!$P:$S,4))</f>
        <v/>
      </c>
      <c r="F123" s="75" t="str">
        <f>IF(B123="","",D123*E123)</f>
        <v/>
      </c>
    </row>
    <row r="124" spans="1:8" ht="13.5" thickBot="1" x14ac:dyDescent="0.25">
      <c r="A124" s="40"/>
      <c r="B124" s="41" t="s">
        <v>23</v>
      </c>
      <c r="C124" s="42"/>
      <c r="D124" s="41"/>
      <c r="E124" s="43"/>
      <c r="F124" s="44">
        <f>SUM(F119:F123)</f>
        <v>0</v>
      </c>
    </row>
    <row r="125" spans="1:8" ht="13.5" thickBot="1" x14ac:dyDescent="0.25"/>
    <row r="126" spans="1:8" ht="13.5" thickBot="1" x14ac:dyDescent="0.25">
      <c r="A126" s="79">
        <f>'[1]PRESU MURO SENA'!A11</f>
        <v>1.4000000000000004</v>
      </c>
      <c r="B126" s="80" t="str">
        <f>'[1]PRESU MURO SENA'!B11</f>
        <v>Retiro de Material y Limpieza General</v>
      </c>
      <c r="C126" s="81" t="s">
        <v>0</v>
      </c>
      <c r="D126" s="82"/>
      <c r="E126" s="83" t="s">
        <v>11</v>
      </c>
      <c r="F126" s="11">
        <v>93333.411704401879</v>
      </c>
    </row>
    <row r="127" spans="1:8" ht="13.5" thickBot="1" x14ac:dyDescent="0.25">
      <c r="A127" s="12"/>
      <c r="B127" s="13"/>
      <c r="C127" s="14"/>
      <c r="D127" s="15"/>
      <c r="E127" s="13"/>
      <c r="F127" s="16"/>
    </row>
    <row r="128" spans="1:8" x14ac:dyDescent="0.2">
      <c r="A128" s="17"/>
      <c r="B128" s="18" t="s">
        <v>1</v>
      </c>
      <c r="C128" s="19"/>
      <c r="D128" s="20"/>
      <c r="E128" s="20"/>
      <c r="F128" s="21"/>
      <c r="H128" s="86"/>
    </row>
    <row r="129" spans="1:6" x14ac:dyDescent="0.2">
      <c r="A129" s="22" t="s">
        <v>12</v>
      </c>
      <c r="B129" s="23" t="s">
        <v>13</v>
      </c>
      <c r="C129" s="23" t="s">
        <v>2</v>
      </c>
      <c r="D129" s="23" t="s">
        <v>3</v>
      </c>
      <c r="E129" s="24" t="s">
        <v>14</v>
      </c>
      <c r="F129" s="25" t="s">
        <v>15</v>
      </c>
    </row>
    <row r="130" spans="1:6" x14ac:dyDescent="0.2">
      <c r="A130" s="26"/>
      <c r="B130" s="27" t="str">
        <f>IF(A130="","",VLOOKUP(A130,[1]INSUMOS!$A:$D,2))</f>
        <v/>
      </c>
      <c r="C130" s="28" t="str">
        <f>IF(A130="","",VLOOKUP(A130,[1]INSUMOS!$A:$D,3))</f>
        <v/>
      </c>
      <c r="D130" s="29"/>
      <c r="E130" s="30" t="str">
        <f>IF(A130="","",VLOOKUP(A130,[1]INSUMOS!$A:$D,4))</f>
        <v/>
      </c>
      <c r="F130" s="31" t="str">
        <f>IF(B130="","",D130*E130)</f>
        <v/>
      </c>
    </row>
    <row r="131" spans="1:6" x14ac:dyDescent="0.2">
      <c r="A131" s="32"/>
      <c r="B131" s="27" t="str">
        <f>IF(A131="","",VLOOKUP(A131,[1]INSUMOS!$A:$D,2))</f>
        <v/>
      </c>
      <c r="C131" s="28" t="str">
        <f>IF(A131="","",VLOOKUP(A131,[1]INSUMOS!$A:$D,3))</f>
        <v/>
      </c>
      <c r="D131" s="29"/>
      <c r="E131" s="30" t="str">
        <f>IF(A131="","",VLOOKUP(A131,[1]INSUMOS!$A:$D,4))</f>
        <v/>
      </c>
      <c r="F131" s="31" t="str">
        <f t="shared" ref="F131:F137" si="9">IF(B131="","",D131*E131)</f>
        <v/>
      </c>
    </row>
    <row r="132" spans="1:6" x14ac:dyDescent="0.2">
      <c r="A132" s="32"/>
      <c r="B132" s="27" t="str">
        <f>IF(A132="","",VLOOKUP(A132,[1]INSUMOS!$A:$D,2))</f>
        <v/>
      </c>
      <c r="C132" s="28" t="str">
        <f>IF(A132="","",VLOOKUP(A132,[1]INSUMOS!$A:$D,3))</f>
        <v/>
      </c>
      <c r="D132" s="29"/>
      <c r="E132" s="30" t="str">
        <f>IF(A132="","",VLOOKUP(A132,[1]INSUMOS!$A:$D,4))</f>
        <v/>
      </c>
      <c r="F132" s="31" t="str">
        <f t="shared" si="9"/>
        <v/>
      </c>
    </row>
    <row r="133" spans="1:6" x14ac:dyDescent="0.2">
      <c r="A133" s="32"/>
      <c r="B133" s="27" t="str">
        <f>IF(A133="","",VLOOKUP(A133,[1]INSUMOS!$A:$D,2))</f>
        <v/>
      </c>
      <c r="C133" s="28" t="str">
        <f>IF(A133="","",VLOOKUP(A133,[1]INSUMOS!$A:$D,3))</f>
        <v/>
      </c>
      <c r="D133" s="29"/>
      <c r="E133" s="30" t="str">
        <f>IF(A133="","",VLOOKUP(A133,[1]INSUMOS!$A:$D,4))</f>
        <v/>
      </c>
      <c r="F133" s="31" t="str">
        <f t="shared" si="9"/>
        <v/>
      </c>
    </row>
    <row r="134" spans="1:6" x14ac:dyDescent="0.2">
      <c r="A134" s="32"/>
      <c r="B134" s="27" t="str">
        <f>IF(A134="","",VLOOKUP(A134,[1]INSUMOS!$A:$D,2))</f>
        <v/>
      </c>
      <c r="C134" s="28" t="str">
        <f>IF(A134="","",VLOOKUP(A134,[1]INSUMOS!$A:$D,3))</f>
        <v/>
      </c>
      <c r="D134" s="33"/>
      <c r="E134" s="30" t="str">
        <f>IF(A134="","",VLOOKUP(A134,[1]INSUMOS!$A:$D,4))</f>
        <v/>
      </c>
      <c r="F134" s="31" t="str">
        <f t="shared" si="9"/>
        <v/>
      </c>
    </row>
    <row r="135" spans="1:6" x14ac:dyDescent="0.2">
      <c r="A135" s="32"/>
      <c r="B135" s="27" t="str">
        <f>IF(A135="","",VLOOKUP(A135,[1]INSUMOS!$A:$D,2))</f>
        <v/>
      </c>
      <c r="C135" s="28" t="str">
        <f>IF(A135="","",VLOOKUP(A135,[1]INSUMOS!$A:$D,3))</f>
        <v/>
      </c>
      <c r="D135" s="33"/>
      <c r="E135" s="30" t="str">
        <f>IF(A135="","",VLOOKUP(A135,[1]INSUMOS!$A:$D,4))</f>
        <v/>
      </c>
      <c r="F135" s="31" t="str">
        <f t="shared" si="9"/>
        <v/>
      </c>
    </row>
    <row r="136" spans="1:6" x14ac:dyDescent="0.2">
      <c r="A136" s="32"/>
      <c r="B136" s="27" t="str">
        <f>IF(A136="","",VLOOKUP(A136,[1]INSUMOS!$A:$D,2))</f>
        <v/>
      </c>
      <c r="C136" s="28" t="str">
        <f>IF(A136="","",VLOOKUP(A136,[1]INSUMOS!$A:$D,3))</f>
        <v/>
      </c>
      <c r="D136" s="33"/>
      <c r="E136" s="30" t="str">
        <f>IF(A136="","",VLOOKUP(A136,[1]INSUMOS!$A:$D,4))</f>
        <v/>
      </c>
      <c r="F136" s="31" t="str">
        <f t="shared" si="9"/>
        <v/>
      </c>
    </row>
    <row r="137" spans="1:6" x14ac:dyDescent="0.2">
      <c r="A137" s="32"/>
      <c r="B137" s="27" t="str">
        <f>IF(A137="","",VLOOKUP(A137,[1]INSUMOS!$A:$D,2))</f>
        <v/>
      </c>
      <c r="C137" s="28" t="str">
        <f>IF(A137="","",VLOOKUP(A137,[1]INSUMOS!$A:$D,3))</f>
        <v/>
      </c>
      <c r="D137" s="33"/>
      <c r="E137" s="30" t="str">
        <f>IF(A137="","",VLOOKUP(A137,[1]INSUMOS!$A:$D,4))</f>
        <v/>
      </c>
      <c r="F137" s="31" t="str">
        <f t="shared" si="9"/>
        <v/>
      </c>
    </row>
    <row r="138" spans="1:6" x14ac:dyDescent="0.2">
      <c r="A138" s="34"/>
      <c r="B138" s="35"/>
      <c r="C138" s="36"/>
      <c r="D138" s="37"/>
      <c r="E138" s="38" t="s">
        <v>16</v>
      </c>
      <c r="F138" s="39">
        <f>SUM(F130:F137)*5%</f>
        <v>0</v>
      </c>
    </row>
    <row r="139" spans="1:6" ht="13.5" thickBot="1" x14ac:dyDescent="0.25">
      <c r="A139" s="40"/>
      <c r="B139" s="41" t="s">
        <v>17</v>
      </c>
      <c r="C139" s="42"/>
      <c r="D139" s="41"/>
      <c r="E139" s="43"/>
      <c r="F139" s="44">
        <f>SUM(F130:F138)</f>
        <v>0</v>
      </c>
    </row>
    <row r="140" spans="1:6" x14ac:dyDescent="0.2">
      <c r="A140" s="17"/>
      <c r="B140" s="18" t="s">
        <v>8</v>
      </c>
      <c r="C140" s="19"/>
      <c r="D140" s="20"/>
      <c r="E140" s="20"/>
      <c r="F140" s="21"/>
    </row>
    <row r="141" spans="1:6" x14ac:dyDescent="0.2">
      <c r="A141" s="45" t="s">
        <v>12</v>
      </c>
      <c r="B141" s="46" t="s">
        <v>13</v>
      </c>
      <c r="C141" s="47" t="s">
        <v>2</v>
      </c>
      <c r="D141" s="47" t="s">
        <v>18</v>
      </c>
      <c r="E141" s="48" t="s">
        <v>14</v>
      </c>
      <c r="F141" s="49" t="s">
        <v>15</v>
      </c>
    </row>
    <row r="142" spans="1:6" x14ac:dyDescent="0.2">
      <c r="A142" s="50">
        <v>2001</v>
      </c>
      <c r="B142" s="51" t="str">
        <f>IF(A142="","",VLOOKUP(A142,[1]INSUMOS!$F:$I,2))</f>
        <v>Cuadrilla No. 2 (1 Of + 1 Ayudante)</v>
      </c>
      <c r="C142" s="28" t="str">
        <f>IF(A142="","",VLOOKUP(A142,[1]INSUMOS!$F:$I,3))</f>
        <v>Día</v>
      </c>
      <c r="D142" s="85">
        <v>7.4189000000000005E-2</v>
      </c>
      <c r="E142" s="53"/>
      <c r="F142" s="31">
        <f>IF(B142="","",D142*E142)</f>
        <v>0</v>
      </c>
    </row>
    <row r="143" spans="1:6" x14ac:dyDescent="0.2">
      <c r="A143" s="32"/>
      <c r="B143" s="51" t="str">
        <f>IF(A143="","",VLOOKUP(A143,[1]INSUMOS!$F:$I,2))</f>
        <v/>
      </c>
      <c r="C143" s="28" t="str">
        <f>IF(A143="","",VLOOKUP(A143,[1]INSUMOS!$F:$I,3))</f>
        <v/>
      </c>
      <c r="D143" s="54"/>
      <c r="E143" s="53" t="str">
        <f>IF(A143="","",VLOOKUP(A143,[1]INSUMOS!$F:$I,4))</f>
        <v/>
      </c>
      <c r="F143" s="31" t="str">
        <f t="shared" ref="F143:F145" si="10">IF(B143="","",D143*E143)</f>
        <v/>
      </c>
    </row>
    <row r="144" spans="1:6" x14ac:dyDescent="0.2">
      <c r="A144" s="32"/>
      <c r="B144" s="51" t="str">
        <f>IF(A144="","",VLOOKUP(A144,[1]INSUMOS!$F:$I,2))</f>
        <v/>
      </c>
      <c r="C144" s="28" t="str">
        <f>IF(A144="","",VLOOKUP(A144,[1]INSUMOS!$F:$I,3))</f>
        <v/>
      </c>
      <c r="D144" s="54"/>
      <c r="E144" s="53" t="str">
        <f>IF(A144="","",VLOOKUP(A144,[1]INSUMOS!$F:$I,4))</f>
        <v/>
      </c>
      <c r="F144" s="31" t="str">
        <f t="shared" si="10"/>
        <v/>
      </c>
    </row>
    <row r="145" spans="1:6" x14ac:dyDescent="0.2">
      <c r="A145" s="55"/>
      <c r="B145" s="56" t="str">
        <f>IF(A145="","",VLOOKUP(A145,#REF!,2))</f>
        <v/>
      </c>
      <c r="C145" s="28" t="str">
        <f>IF(A145="","",VLOOKUP(A145,[1]INSUMOS!$F:$I,3))</f>
        <v/>
      </c>
      <c r="D145" s="57"/>
      <c r="E145" s="53" t="str">
        <f>IF(A145="","",VLOOKUP(A145,[1]INSUMOS!$F:$I,4))</f>
        <v/>
      </c>
      <c r="F145" s="31" t="str">
        <f t="shared" si="10"/>
        <v/>
      </c>
    </row>
    <row r="146" spans="1:6" ht="13.5" thickBot="1" x14ac:dyDescent="0.25">
      <c r="A146" s="40"/>
      <c r="B146" s="41" t="s">
        <v>19</v>
      </c>
      <c r="C146" s="42"/>
      <c r="D146" s="58"/>
      <c r="E146" s="43"/>
      <c r="F146" s="44">
        <f>SUM(F142:F145)</f>
        <v>0</v>
      </c>
    </row>
    <row r="147" spans="1:6" x14ac:dyDescent="0.2">
      <c r="A147" s="59"/>
      <c r="B147" s="60" t="s">
        <v>20</v>
      </c>
      <c r="C147" s="61"/>
      <c r="D147" s="62"/>
      <c r="E147" s="63"/>
      <c r="F147" s="64"/>
    </row>
    <row r="148" spans="1:6" x14ac:dyDescent="0.2">
      <c r="A148" s="45" t="s">
        <v>12</v>
      </c>
      <c r="B148" s="46" t="s">
        <v>13</v>
      </c>
      <c r="C148" s="47" t="s">
        <v>2</v>
      </c>
      <c r="D148" s="65" t="s">
        <v>18</v>
      </c>
      <c r="E148" s="48" t="s">
        <v>14</v>
      </c>
      <c r="F148" s="49" t="s">
        <v>15</v>
      </c>
    </row>
    <row r="149" spans="1:6" x14ac:dyDescent="0.2">
      <c r="A149" s="50">
        <v>3000</v>
      </c>
      <c r="B149" s="27" t="str">
        <f>IF(A149="","",VLOOKUP(A149,[1]INSUMOS!$K:$N,2))</f>
        <v>Volteo de 8 m3</v>
      </c>
      <c r="C149" s="28" t="s">
        <v>0</v>
      </c>
      <c r="D149" s="87">
        <v>1.05</v>
      </c>
      <c r="E149" s="67"/>
      <c r="F149" s="31">
        <f>IF(B149="","",D149*E149)</f>
        <v>0</v>
      </c>
    </row>
    <row r="150" spans="1:6" x14ac:dyDescent="0.2">
      <c r="A150" s="32"/>
      <c r="B150" s="27" t="str">
        <f>IF(A150="","",VLOOKUP(A150,[1]INSUMOS!$K:$N,2))</f>
        <v/>
      </c>
      <c r="C150" s="28" t="str">
        <f>IF(A150="","",VLOOKUP(A150,[1]INSUMOS!$K:$N,3))</f>
        <v/>
      </c>
      <c r="D150" s="68"/>
      <c r="E150" s="67" t="str">
        <f>IF(A150="","",VLOOKUP(A150,[1]INSUMOS!$K:$N,4))</f>
        <v/>
      </c>
      <c r="F150" s="31" t="str">
        <f t="shared" ref="F150:F151" si="11">IF(B150="","",D150*E150)</f>
        <v/>
      </c>
    </row>
    <row r="151" spans="1:6" x14ac:dyDescent="0.2">
      <c r="A151" s="55"/>
      <c r="B151" s="27" t="str">
        <f>IF(A151="","",VLOOKUP(A151,[1]INSUMOS!$K:$N,2))</f>
        <v/>
      </c>
      <c r="C151" s="28" t="str">
        <f>IF(A151="","",VLOOKUP(A151,[1]INSUMOS!$K:$N,3))</f>
        <v/>
      </c>
      <c r="D151" s="69"/>
      <c r="E151" s="67" t="str">
        <f>IF(A151="","",VLOOKUP(A151,[1]INSUMOS!$K:$N,4))</f>
        <v/>
      </c>
      <c r="F151" s="31" t="str">
        <f t="shared" si="11"/>
        <v/>
      </c>
    </row>
    <row r="152" spans="1:6" ht="13.5" thickBot="1" x14ac:dyDescent="0.25">
      <c r="A152" s="40"/>
      <c r="B152" s="41" t="s">
        <v>21</v>
      </c>
      <c r="C152" s="42"/>
      <c r="D152" s="58"/>
      <c r="E152" s="43"/>
      <c r="F152" s="44">
        <f>SUM(F149:F151)</f>
        <v>0</v>
      </c>
    </row>
    <row r="153" spans="1:6" x14ac:dyDescent="0.2">
      <c r="A153" s="17"/>
      <c r="B153" s="70" t="s">
        <v>22</v>
      </c>
      <c r="C153" s="19"/>
      <c r="D153" s="71"/>
      <c r="E153" s="20"/>
      <c r="F153" s="21"/>
    </row>
    <row r="154" spans="1:6" x14ac:dyDescent="0.2">
      <c r="A154" s="45" t="s">
        <v>12</v>
      </c>
      <c r="B154" s="46" t="s">
        <v>13</v>
      </c>
      <c r="C154" s="47" t="s">
        <v>2</v>
      </c>
      <c r="D154" s="65" t="s">
        <v>18</v>
      </c>
      <c r="E154" s="48" t="s">
        <v>14</v>
      </c>
      <c r="F154" s="49" t="s">
        <v>15</v>
      </c>
    </row>
    <row r="155" spans="1:6" x14ac:dyDescent="0.2">
      <c r="A155" s="50">
        <v>4006</v>
      </c>
      <c r="B155" s="72" t="str">
        <f>IF(A155="","",VLOOKUP(A155,[1]INSUMOS!$P:$S,2))</f>
        <v>Herramientas Menores</v>
      </c>
      <c r="C155" s="73" t="str">
        <f>IF(A155="","",VLOOKUP(A155,[1]INSUMOS!$P:$S,3))</f>
        <v>GL</v>
      </c>
      <c r="D155" s="28">
        <v>1</v>
      </c>
      <c r="E155" s="53"/>
      <c r="F155" s="31">
        <f>IF(B155="","",D155*E155)</f>
        <v>0</v>
      </c>
    </row>
    <row r="156" spans="1:6" x14ac:dyDescent="0.2">
      <c r="A156" s="32"/>
      <c r="B156" s="72" t="str">
        <f>IF(A156="","",VLOOKUP(A156,[1]INSUMOS!$P:$S,2))</f>
        <v/>
      </c>
      <c r="C156" s="73" t="str">
        <f>IF(A156="","",VLOOKUP(A156,[1]INSUMOS!$P:$S,3))</f>
        <v/>
      </c>
      <c r="D156" s="54"/>
      <c r="E156" s="53" t="str">
        <f>IF(A156="","",VLOOKUP(A156,[1]INSUMOS!$P:$S,4))</f>
        <v/>
      </c>
      <c r="F156" s="31" t="str">
        <f>IF(B156="","",D156*E156)</f>
        <v/>
      </c>
    </row>
    <row r="157" spans="1:6" x14ac:dyDescent="0.2">
      <c r="A157" s="32"/>
      <c r="B157" s="72" t="str">
        <f>IF(A157="","",VLOOKUP(A157,[1]INSUMOS!$P:$S,2))</f>
        <v/>
      </c>
      <c r="C157" s="73" t="str">
        <f>IF(A157="","",VLOOKUP(A157,[1]INSUMOS!$P:$S,3))</f>
        <v/>
      </c>
      <c r="D157" s="74"/>
      <c r="E157" s="53" t="str">
        <f>IF(A157="","",VLOOKUP(A157,[1]INSUMOS!$P:$S,4))</f>
        <v/>
      </c>
      <c r="F157" s="31" t="str">
        <f>IF(B157="","",D157*E157)</f>
        <v/>
      </c>
    </row>
    <row r="158" spans="1:6" x14ac:dyDescent="0.2">
      <c r="A158" s="55"/>
      <c r="B158" s="72" t="str">
        <f>IF(A158="","",VLOOKUP(A158,[1]INSUMOS!$P:$S,2))</f>
        <v/>
      </c>
      <c r="C158" s="73" t="str">
        <f>IF(A158="","",VLOOKUP(A158,[1]INSUMOS!$P:$S,3))</f>
        <v/>
      </c>
      <c r="D158" s="57"/>
      <c r="E158" s="53" t="str">
        <f>IF(A158="","",VLOOKUP(A158,[1]INSUMOS!$P:$S,4))</f>
        <v/>
      </c>
      <c r="F158" s="75" t="str">
        <f>IF(B158="","",D158*E158)</f>
        <v/>
      </c>
    </row>
    <row r="159" spans="1:6" ht="13.5" thickBot="1" x14ac:dyDescent="0.25">
      <c r="A159" s="40"/>
      <c r="B159" s="41" t="s">
        <v>23</v>
      </c>
      <c r="C159" s="42"/>
      <c r="D159" s="41"/>
      <c r="E159" s="43"/>
      <c r="F159" s="44">
        <f>SUM(F155:F158)</f>
        <v>0</v>
      </c>
    </row>
    <row r="162" spans="1:6" ht="13.5" thickBot="1" x14ac:dyDescent="0.25">
      <c r="A162" s="88">
        <f>'[1]PRESU MURO SENA'!A12</f>
        <v>2</v>
      </c>
      <c r="B162" s="89" t="str">
        <f>'[1]PRESU MURO SENA'!B12</f>
        <v>EXCAVACIONES Y RELLENOS</v>
      </c>
      <c r="C162" s="8"/>
      <c r="D162" s="90"/>
      <c r="E162" s="91"/>
      <c r="F162" s="92"/>
    </row>
    <row r="163" spans="1:6" ht="26.25" thickBot="1" x14ac:dyDescent="0.25">
      <c r="A163" s="6">
        <f>'[1]PRESU MURO SENA'!A13</f>
        <v>2.1</v>
      </c>
      <c r="B163" s="7" t="str">
        <f>'[1]PRESU MURO SENA'!B13</f>
        <v>Excavacion Manual Lineal de 30x30 para Viga de Cimientos - Muro - Incluye: Cargue y Retiro  del Material de Excavacion</v>
      </c>
      <c r="C163" s="8" t="str">
        <f>'[1]PRESU MURO SENA'!C13</f>
        <v>ML</v>
      </c>
      <c r="D163" s="9"/>
      <c r="E163" s="10" t="s">
        <v>11</v>
      </c>
      <c r="F163" s="11">
        <f>(F176+F184+F192+F200)</f>
        <v>0</v>
      </c>
    </row>
    <row r="164" spans="1:6" ht="13.5" thickBot="1" x14ac:dyDescent="0.25">
      <c r="A164" s="12"/>
      <c r="B164" s="13"/>
      <c r="C164" s="14"/>
      <c r="D164" s="15"/>
      <c r="E164" s="13"/>
      <c r="F164" s="16"/>
    </row>
    <row r="165" spans="1:6" x14ac:dyDescent="0.2">
      <c r="A165" s="17"/>
      <c r="B165" s="18" t="s">
        <v>1</v>
      </c>
      <c r="C165" s="19"/>
      <c r="D165" s="20"/>
      <c r="E165" s="20"/>
      <c r="F165" s="21"/>
    </row>
    <row r="166" spans="1:6" x14ac:dyDescent="0.2">
      <c r="A166" s="22" t="s">
        <v>12</v>
      </c>
      <c r="B166" s="23" t="s">
        <v>13</v>
      </c>
      <c r="C166" s="23" t="s">
        <v>2</v>
      </c>
      <c r="D166" s="23" t="s">
        <v>3</v>
      </c>
      <c r="E166" s="24" t="s">
        <v>14</v>
      </c>
      <c r="F166" s="25" t="s">
        <v>15</v>
      </c>
    </row>
    <row r="167" spans="1:6" x14ac:dyDescent="0.2">
      <c r="A167" s="26"/>
      <c r="B167" s="27" t="str">
        <f>IF(A167="","",VLOOKUP(A167,[1]INSUMOS!$A:$D,2))</f>
        <v/>
      </c>
      <c r="C167" s="28" t="str">
        <f>IF(A167="","",VLOOKUP(A167,[1]INSUMOS!$A:$D,3))</f>
        <v/>
      </c>
      <c r="D167" s="29"/>
      <c r="E167" s="30" t="str">
        <f>IF(A167="","",VLOOKUP(A167,[1]INSUMOS!$A:$D,4))</f>
        <v/>
      </c>
      <c r="F167" s="31" t="str">
        <f>IF(B167="","",D167*E167)</f>
        <v/>
      </c>
    </row>
    <row r="168" spans="1:6" x14ac:dyDescent="0.2">
      <c r="A168" s="26"/>
      <c r="B168" s="27" t="str">
        <f>IF(A168="","",VLOOKUP(A168,[1]INSUMOS!$A:$D,2))</f>
        <v/>
      </c>
      <c r="C168" s="28" t="str">
        <f>IF(A168="","",VLOOKUP(A168,[1]INSUMOS!$A:$D,3))</f>
        <v/>
      </c>
      <c r="D168" s="29"/>
      <c r="E168" s="30" t="str">
        <f>IF(A168="","",VLOOKUP(A168,[1]INSUMOS!$A:$D,4))</f>
        <v/>
      </c>
      <c r="F168" s="31" t="str">
        <f>IF(B168="","",D168*E168)</f>
        <v/>
      </c>
    </row>
    <row r="169" spans="1:6" x14ac:dyDescent="0.2">
      <c r="A169" s="26"/>
      <c r="B169" s="27" t="str">
        <f>IF(A169="","",VLOOKUP(A169,[1]INSUMOS!$A:$D,2))</f>
        <v/>
      </c>
      <c r="C169" s="28" t="str">
        <f>IF(A169="","",VLOOKUP(A169,[1]INSUMOS!$A:$D,3))</f>
        <v/>
      </c>
      <c r="D169" s="29"/>
      <c r="E169" s="30" t="str">
        <f>IF(A169="","",VLOOKUP(A169,[1]INSUMOS!$A:$D,4))</f>
        <v/>
      </c>
      <c r="F169" s="31" t="str">
        <f>IF(B169="","",D169*E169)</f>
        <v/>
      </c>
    </row>
    <row r="170" spans="1:6" x14ac:dyDescent="0.2">
      <c r="A170" s="32"/>
      <c r="B170" s="27" t="str">
        <f>IF(A170="","",VLOOKUP(A170,[1]INSUMOS!$A:$D,2))</f>
        <v/>
      </c>
      <c r="C170" s="28" t="str">
        <f>IF(A170="","",VLOOKUP(A170,[1]INSUMOS!$A:$D,3))</f>
        <v/>
      </c>
      <c r="D170" s="33"/>
      <c r="E170" s="30" t="str">
        <f>IF(A170="","",VLOOKUP(A170,[1]INSUMOS!$A:$D,4))</f>
        <v/>
      </c>
      <c r="F170" s="31" t="str">
        <f>IF(B170="","",D170*E170)</f>
        <v/>
      </c>
    </row>
    <row r="171" spans="1:6" x14ac:dyDescent="0.2">
      <c r="A171" s="32"/>
      <c r="B171" s="27" t="str">
        <f>IF(A171="","",VLOOKUP(A171,[1]INSUMOS!$A:$D,2))</f>
        <v/>
      </c>
      <c r="C171" s="28" t="str">
        <f>IF(A171="","",VLOOKUP(A171,[1]INSUMOS!$A:$D,3))</f>
        <v/>
      </c>
      <c r="D171" s="33"/>
      <c r="E171" s="30" t="str">
        <f>IF(A171="","",VLOOKUP(A171,[1]INSUMOS!$A:$D,4))</f>
        <v/>
      </c>
      <c r="F171" s="31" t="str">
        <f>IF(B171="","",D171*E171)</f>
        <v/>
      </c>
    </row>
    <row r="172" spans="1:6" x14ac:dyDescent="0.2">
      <c r="A172" s="32"/>
      <c r="B172" s="27" t="str">
        <f>IF(A172="","",VLOOKUP(A172,[1]INSUMOS!$A:$D,2))</f>
        <v/>
      </c>
      <c r="C172" s="28" t="str">
        <f>IF(A172="","",VLOOKUP(A172,[1]INSUMOS!$A:$D,3))</f>
        <v/>
      </c>
      <c r="D172" s="33"/>
      <c r="E172" s="30"/>
      <c r="F172" s="31"/>
    </row>
    <row r="173" spans="1:6" x14ac:dyDescent="0.2">
      <c r="A173" s="32"/>
      <c r="B173" s="27" t="str">
        <f>IF(A173="","",VLOOKUP(A173,[1]INSUMOS!$A:$D,2))</f>
        <v/>
      </c>
      <c r="C173" s="28" t="str">
        <f>IF(A173="","",VLOOKUP(A173,[1]INSUMOS!$A:$D,3))</f>
        <v/>
      </c>
      <c r="D173" s="33"/>
      <c r="E173" s="30"/>
      <c r="F173" s="31"/>
    </row>
    <row r="174" spans="1:6" x14ac:dyDescent="0.2">
      <c r="A174" s="32"/>
      <c r="B174" s="27" t="str">
        <f>IF(A174="","",VLOOKUP(A174,[1]INSUMOS!$A:$D,2))</f>
        <v/>
      </c>
      <c r="C174" s="28" t="str">
        <f>IF(A174="","",VLOOKUP(A174,[1]INSUMOS!$A:$D,3))</f>
        <v/>
      </c>
      <c r="D174" s="33"/>
      <c r="E174" s="30" t="str">
        <f>IF(A174="","",VLOOKUP(A174,[1]INSUMOS!$A:$D,4))</f>
        <v/>
      </c>
      <c r="F174" s="31"/>
    </row>
    <row r="175" spans="1:6" x14ac:dyDescent="0.2">
      <c r="A175" s="34"/>
      <c r="B175" s="35"/>
      <c r="C175" s="36"/>
      <c r="D175" s="37"/>
      <c r="E175" s="38" t="s">
        <v>16</v>
      </c>
      <c r="F175" s="39"/>
    </row>
    <row r="176" spans="1:6" ht="13.5" thickBot="1" x14ac:dyDescent="0.25">
      <c r="A176" s="40"/>
      <c r="B176" s="41" t="s">
        <v>17</v>
      </c>
      <c r="C176" s="42"/>
      <c r="D176" s="41"/>
      <c r="E176" s="43"/>
      <c r="F176" s="44">
        <f>SUM(F167:F175)</f>
        <v>0</v>
      </c>
    </row>
    <row r="177" spans="1:6" x14ac:dyDescent="0.2">
      <c r="A177" s="17"/>
      <c r="B177" s="18" t="s">
        <v>8</v>
      </c>
      <c r="C177" s="19"/>
      <c r="D177" s="20"/>
      <c r="E177" s="20"/>
      <c r="F177" s="21"/>
    </row>
    <row r="178" spans="1:6" x14ac:dyDescent="0.2">
      <c r="A178" s="45" t="s">
        <v>12</v>
      </c>
      <c r="B178" s="46" t="s">
        <v>13</v>
      </c>
      <c r="C178" s="47" t="s">
        <v>2</v>
      </c>
      <c r="D178" s="47" t="s">
        <v>18</v>
      </c>
      <c r="E178" s="48" t="s">
        <v>14</v>
      </c>
      <c r="F178" s="49" t="s">
        <v>15</v>
      </c>
    </row>
    <row r="179" spans="1:6" x14ac:dyDescent="0.2">
      <c r="A179" s="50">
        <v>2001</v>
      </c>
      <c r="B179" s="51" t="str">
        <f>IF(A179="","",VLOOKUP(A179,[1]INSUMOS!$F:$I,2))</f>
        <v>Cuadrilla No. 2 (1 Of + 1 Ayudante)</v>
      </c>
      <c r="C179" s="28" t="str">
        <f>IF(A179="","",VLOOKUP(A179,[1]INSUMOS!$F:$I,3))</f>
        <v>Día</v>
      </c>
      <c r="D179" s="77">
        <v>0.1</v>
      </c>
      <c r="E179" s="53"/>
      <c r="F179" s="31">
        <f>IF(B179="","",D179*E179)</f>
        <v>0</v>
      </c>
    </row>
    <row r="180" spans="1:6" x14ac:dyDescent="0.2">
      <c r="A180" s="32"/>
      <c r="B180" s="51" t="str">
        <f>IF(A180="","",VLOOKUP(A180,[1]INSUMOS!$F:$I,2))</f>
        <v/>
      </c>
      <c r="C180" s="28" t="str">
        <f>IF(A180="","",VLOOKUP(A180,[1]INSUMOS!$F:$I,3))</f>
        <v/>
      </c>
      <c r="D180" s="54"/>
      <c r="E180" s="53" t="str">
        <f>IF(A180="","",VLOOKUP(A180,[1]INSUMOS!$F:$I,4))</f>
        <v/>
      </c>
      <c r="F180" s="31" t="str">
        <f>IF(B180="","",D180*E180)</f>
        <v/>
      </c>
    </row>
    <row r="181" spans="1:6" x14ac:dyDescent="0.2">
      <c r="A181" s="32"/>
      <c r="B181" s="51" t="str">
        <f>IF(A181="","",VLOOKUP(A181,[1]INSUMOS!$F:$I,2))</f>
        <v/>
      </c>
      <c r="C181" s="28" t="str">
        <f>IF(A181="","",VLOOKUP(A181,[1]INSUMOS!$F:$I,3))</f>
        <v/>
      </c>
      <c r="D181" s="54"/>
      <c r="E181" s="53" t="str">
        <f>IF(A181="","",VLOOKUP(A181,[1]INSUMOS!$F:$I,4))</f>
        <v/>
      </c>
      <c r="F181" s="31" t="str">
        <f>IF(B181="","",D181*E181)</f>
        <v/>
      </c>
    </row>
    <row r="182" spans="1:6" x14ac:dyDescent="0.2">
      <c r="A182" s="32"/>
      <c r="B182" s="51" t="str">
        <f>IF(A181="","",VLOOKUP(A181,[1]INSUMOS!$F:$I,2))</f>
        <v/>
      </c>
      <c r="C182" s="28" t="str">
        <f>IF(A182="","",VLOOKUP(A182,[1]INSUMOS!$F:$I,3))</f>
        <v/>
      </c>
      <c r="D182" s="54"/>
      <c r="E182" s="53" t="str">
        <f>IF(A182="","",VLOOKUP(A182,[1]INSUMOS!$F:$I,4))</f>
        <v/>
      </c>
      <c r="F182" s="31" t="str">
        <f>IF(B182="","",D182*E182)</f>
        <v/>
      </c>
    </row>
    <row r="183" spans="1:6" x14ac:dyDescent="0.2">
      <c r="A183" s="55"/>
      <c r="B183" s="56" t="str">
        <f>IF(A183="","",VLOOKUP(A183,#REF!,2))</f>
        <v/>
      </c>
      <c r="C183" s="28" t="str">
        <f>IF(A183="","",VLOOKUP(A183,[1]INSUMOS!$F:$I,3))</f>
        <v/>
      </c>
      <c r="D183" s="57"/>
      <c r="E183" s="53" t="str">
        <f>IF(A183="","",VLOOKUP(A183,[1]INSUMOS!$F:$I,4))</f>
        <v/>
      </c>
      <c r="F183" s="31" t="str">
        <f>IF(B183="","",D183*E183)</f>
        <v/>
      </c>
    </row>
    <row r="184" spans="1:6" ht="13.5" thickBot="1" x14ac:dyDescent="0.25">
      <c r="A184" s="40"/>
      <c r="B184" s="41" t="s">
        <v>19</v>
      </c>
      <c r="C184" s="42"/>
      <c r="D184" s="58"/>
      <c r="E184" s="43"/>
      <c r="F184" s="44">
        <f>SUM(F179:F183)</f>
        <v>0</v>
      </c>
    </row>
    <row r="185" spans="1:6" x14ac:dyDescent="0.2">
      <c r="A185" s="59"/>
      <c r="B185" s="60" t="s">
        <v>20</v>
      </c>
      <c r="C185" s="61"/>
      <c r="D185" s="62"/>
      <c r="E185" s="63"/>
      <c r="F185" s="64"/>
    </row>
    <row r="186" spans="1:6" x14ac:dyDescent="0.2">
      <c r="A186" s="45" t="s">
        <v>12</v>
      </c>
      <c r="B186" s="46" t="s">
        <v>13</v>
      </c>
      <c r="C186" s="47" t="s">
        <v>2</v>
      </c>
      <c r="D186" s="65" t="s">
        <v>18</v>
      </c>
      <c r="E186" s="48" t="s">
        <v>14</v>
      </c>
      <c r="F186" s="49" t="s">
        <v>15</v>
      </c>
    </row>
    <row r="187" spans="1:6" x14ac:dyDescent="0.2">
      <c r="A187" s="50"/>
      <c r="B187" s="27" t="str">
        <f>IF(A187="","",VLOOKUP(A187,[1]INSUMOS!$K:$N,2))</f>
        <v/>
      </c>
      <c r="C187" s="28" t="str">
        <f>IF(A187="","",VLOOKUP(A187,[1]INSUMOS!$K:$N,3))</f>
        <v/>
      </c>
      <c r="D187" s="66"/>
      <c r="E187" s="67" t="str">
        <f>IF(A187="","",VLOOKUP(A187,[1]INSUMOS!$K:$N,4))</f>
        <v/>
      </c>
      <c r="F187" s="31" t="str">
        <f>IF(B187="","",D187*E187)</f>
        <v/>
      </c>
    </row>
    <row r="188" spans="1:6" x14ac:dyDescent="0.2">
      <c r="A188" s="32"/>
      <c r="B188" s="27" t="str">
        <f>IF(A188="","",VLOOKUP(A188,[1]INSUMOS!$K:$N,2))</f>
        <v/>
      </c>
      <c r="C188" s="28" t="str">
        <f>IF(A188="","",VLOOKUP(A188,[1]INSUMOS!$K:$N,3))</f>
        <v/>
      </c>
      <c r="D188" s="68"/>
      <c r="E188" s="67" t="str">
        <f>IF(A188="","",VLOOKUP(A188,[1]INSUMOS!$K:$N,4))</f>
        <v/>
      </c>
      <c r="F188" s="31" t="str">
        <f>IF(B188="","",D188*E188)</f>
        <v/>
      </c>
    </row>
    <row r="189" spans="1:6" x14ac:dyDescent="0.2">
      <c r="A189" s="32"/>
      <c r="B189" s="27" t="str">
        <f>IF(A189="","",VLOOKUP(A189,[1]INSUMOS!$K:$N,2))</f>
        <v/>
      </c>
      <c r="C189" s="28" t="str">
        <f>IF(A189="","",VLOOKUP(A189,[1]INSUMOS!$K:$N,3))</f>
        <v/>
      </c>
      <c r="D189" s="68"/>
      <c r="E189" s="67" t="str">
        <f>IF(A189="","",VLOOKUP(A189,[1]INSUMOS!$K:$N,4))</f>
        <v/>
      </c>
      <c r="F189" s="31" t="str">
        <f>IF(B189="","",D189*E189)</f>
        <v/>
      </c>
    </row>
    <row r="190" spans="1:6" x14ac:dyDescent="0.2">
      <c r="A190" s="32"/>
      <c r="B190" s="27" t="str">
        <f>IF(A190="","",VLOOKUP(A190,[1]INSUMOS!$K:$N,2))</f>
        <v/>
      </c>
      <c r="C190" s="28" t="str">
        <f>IF(A190="","",VLOOKUP(A190,[1]INSUMOS!$K:$N,3))</f>
        <v/>
      </c>
      <c r="D190" s="68"/>
      <c r="E190" s="67" t="str">
        <f>IF(A190="","",VLOOKUP(A190,[1]INSUMOS!$K:$N,4))</f>
        <v/>
      </c>
      <c r="F190" s="31" t="str">
        <f>IF(B190="","",D190*E190)</f>
        <v/>
      </c>
    </row>
    <row r="191" spans="1:6" x14ac:dyDescent="0.2">
      <c r="A191" s="55"/>
      <c r="B191" s="27" t="str">
        <f>IF(A191="","",VLOOKUP(A191,[1]INSUMOS!$K:$N,2))</f>
        <v/>
      </c>
      <c r="C191" s="28" t="str">
        <f>IF(A191="","",VLOOKUP(A191,[1]INSUMOS!$K:$N,3))</f>
        <v/>
      </c>
      <c r="D191" s="69"/>
      <c r="E191" s="67" t="str">
        <f>IF(A191="","",VLOOKUP(A191,[1]INSUMOS!$K:$N,4))</f>
        <v/>
      </c>
      <c r="F191" s="31" t="str">
        <f>IF(B191="","",D191*E191)</f>
        <v/>
      </c>
    </row>
    <row r="192" spans="1:6" ht="13.5" thickBot="1" x14ac:dyDescent="0.25">
      <c r="A192" s="40"/>
      <c r="B192" s="41" t="s">
        <v>21</v>
      </c>
      <c r="C192" s="42"/>
      <c r="D192" s="58"/>
      <c r="E192" s="43"/>
      <c r="F192" s="44">
        <f>SUM(F187:F191)</f>
        <v>0</v>
      </c>
    </row>
    <row r="193" spans="1:6" x14ac:dyDescent="0.2">
      <c r="A193" s="17"/>
      <c r="B193" s="70" t="s">
        <v>22</v>
      </c>
      <c r="C193" s="19"/>
      <c r="D193" s="71"/>
      <c r="E193" s="20"/>
      <c r="F193" s="21"/>
    </row>
    <row r="194" spans="1:6" x14ac:dyDescent="0.2">
      <c r="A194" s="45" t="s">
        <v>12</v>
      </c>
      <c r="B194" s="46" t="s">
        <v>13</v>
      </c>
      <c r="C194" s="47" t="s">
        <v>2</v>
      </c>
      <c r="D194" s="65" t="s">
        <v>18</v>
      </c>
      <c r="E194" s="48" t="s">
        <v>14</v>
      </c>
      <c r="F194" s="49" t="s">
        <v>15</v>
      </c>
    </row>
    <row r="195" spans="1:6" x14ac:dyDescent="0.2">
      <c r="A195" s="50">
        <v>4006</v>
      </c>
      <c r="B195" s="72" t="str">
        <f>IF(A195="","",VLOOKUP(A195,[1]INSUMOS!$P:$S,2))</f>
        <v>Herramientas Menores</v>
      </c>
      <c r="C195" s="73" t="str">
        <f>IF(A195="","",VLOOKUP(A195,[1]INSUMOS!$P:$S,3))</f>
        <v>GL</v>
      </c>
      <c r="D195" s="28">
        <v>1.2500000000000001E-2</v>
      </c>
      <c r="E195" s="53"/>
      <c r="F195" s="31">
        <f>IF(B195="","",D195*E195)</f>
        <v>0</v>
      </c>
    </row>
    <row r="196" spans="1:6" x14ac:dyDescent="0.2">
      <c r="A196" s="32"/>
      <c r="B196" s="72" t="str">
        <f>IF(A196="","",VLOOKUP(A196,[1]INSUMOS!$P:$S,2))</f>
        <v/>
      </c>
      <c r="C196" s="73" t="str">
        <f>IF(A196="","",VLOOKUP(A196,[1]INSUMOS!$P:$S,3))</f>
        <v/>
      </c>
      <c r="D196" s="54"/>
      <c r="E196" s="53" t="str">
        <f>IF(A196="","",VLOOKUP(A196,[1]INSUMOS!$P:$S,4))</f>
        <v/>
      </c>
      <c r="F196" s="31" t="str">
        <f>IF(B196="","",D196*E196)</f>
        <v/>
      </c>
    </row>
    <row r="197" spans="1:6" x14ac:dyDescent="0.2">
      <c r="A197" s="32"/>
      <c r="B197" s="72" t="str">
        <f>IF(A197="","",VLOOKUP(A197,[1]INSUMOS!$P:$S,2))</f>
        <v/>
      </c>
      <c r="C197" s="73" t="str">
        <f>IF(A197="","",VLOOKUP(A197,[1]INSUMOS!$P:$S,3))</f>
        <v/>
      </c>
      <c r="D197" s="74"/>
      <c r="E197" s="53" t="str">
        <f>IF(A197="","",VLOOKUP(A197,[1]INSUMOS!$P:$S,4))</f>
        <v/>
      </c>
      <c r="F197" s="31" t="str">
        <f>IF(B197="","",D197*E197)</f>
        <v/>
      </c>
    </row>
    <row r="198" spans="1:6" x14ac:dyDescent="0.2">
      <c r="A198" s="32"/>
      <c r="B198" s="72" t="str">
        <f>IF(A198="","",VLOOKUP(A198,[1]INSUMOS!$P:$S,2))</f>
        <v/>
      </c>
      <c r="C198" s="73" t="str">
        <f>IF(A198="","",VLOOKUP(A198,[1]INSUMOS!$P:$S,3))</f>
        <v/>
      </c>
      <c r="D198" s="68"/>
      <c r="E198" s="53" t="str">
        <f>IF(A198="","",VLOOKUP(A198,[1]INSUMOS!$P:$S,4))</f>
        <v/>
      </c>
      <c r="F198" s="31" t="str">
        <f>IF(B198="","",D198*E198)</f>
        <v/>
      </c>
    </row>
    <row r="199" spans="1:6" x14ac:dyDescent="0.2">
      <c r="A199" s="55"/>
      <c r="B199" s="72" t="str">
        <f>IF(A199="","",VLOOKUP(A199,[1]INSUMOS!$P:$S,2))</f>
        <v/>
      </c>
      <c r="C199" s="73" t="str">
        <f>IF(A199="","",VLOOKUP(A199,[1]INSUMOS!$P:$S,3))</f>
        <v/>
      </c>
      <c r="D199" s="57"/>
      <c r="E199" s="53" t="str">
        <f>IF(A199="","",VLOOKUP(A199,[1]INSUMOS!$P:$S,4))</f>
        <v/>
      </c>
      <c r="F199" s="75" t="str">
        <f>IF(B199="","",D199*E199)</f>
        <v/>
      </c>
    </row>
    <row r="200" spans="1:6" ht="13.5" thickBot="1" x14ac:dyDescent="0.25">
      <c r="A200" s="40"/>
      <c r="B200" s="41" t="s">
        <v>23</v>
      </c>
      <c r="C200" s="42"/>
      <c r="D200" s="41"/>
      <c r="E200" s="43"/>
      <c r="F200" s="44">
        <f>SUM(F195:F199)</f>
        <v>0</v>
      </c>
    </row>
    <row r="201" spans="1:6" ht="13.5" thickBot="1" x14ac:dyDescent="0.25"/>
    <row r="202" spans="1:6" ht="26.25" thickBot="1" x14ac:dyDescent="0.25">
      <c r="A202" s="93">
        <f>'[1]PRESU MURO SENA'!A14</f>
        <v>2.2000000000000002</v>
      </c>
      <c r="B202" s="7" t="str">
        <f>'[1]PRESU MURO SENA'!B14</f>
        <v>Excavacion Manual de 0,4x0,4x0,8 para Zapatas del Muro - Incluye: Cargue y Retiro  del Material de Excavacion</v>
      </c>
      <c r="C202" s="8" t="str">
        <f>'[1]PRESU MURO SENA'!C14</f>
        <v>M3</v>
      </c>
      <c r="D202" s="9"/>
      <c r="E202" s="10" t="s">
        <v>11</v>
      </c>
      <c r="F202" s="11">
        <f>(F212+F220+F228+F236)</f>
        <v>0</v>
      </c>
    </row>
    <row r="203" spans="1:6" ht="13.5" thickBot="1" x14ac:dyDescent="0.25">
      <c r="A203" s="12"/>
      <c r="B203" s="13"/>
      <c r="C203" s="14"/>
      <c r="D203" s="15"/>
      <c r="E203" s="13"/>
      <c r="F203" s="16"/>
    </row>
    <row r="204" spans="1:6" x14ac:dyDescent="0.2">
      <c r="A204" s="17"/>
      <c r="B204" s="18" t="s">
        <v>1</v>
      </c>
      <c r="C204" s="19"/>
      <c r="D204" s="20"/>
      <c r="E204" s="20"/>
      <c r="F204" s="21"/>
    </row>
    <row r="205" spans="1:6" x14ac:dyDescent="0.2">
      <c r="A205" s="22" t="s">
        <v>12</v>
      </c>
      <c r="B205" s="23" t="s">
        <v>13</v>
      </c>
      <c r="C205" s="23" t="s">
        <v>2</v>
      </c>
      <c r="D205" s="23" t="s">
        <v>3</v>
      </c>
      <c r="E205" s="24" t="s">
        <v>14</v>
      </c>
      <c r="F205" s="25" t="s">
        <v>15</v>
      </c>
    </row>
    <row r="206" spans="1:6" x14ac:dyDescent="0.2">
      <c r="A206" s="26"/>
      <c r="B206" s="27" t="str">
        <f>IF(A206="","",VLOOKUP(A206,[1]INSUMOS!$A:$D,2))</f>
        <v/>
      </c>
      <c r="C206" s="28" t="str">
        <f>IF(A206="","",VLOOKUP(A206,[1]INSUMOS!$A:$D,3))</f>
        <v/>
      </c>
      <c r="D206" s="29"/>
      <c r="E206" s="30" t="str">
        <f>IF(A206="","",VLOOKUP(A206,[1]INSUMOS!$A:$D,4))</f>
        <v/>
      </c>
      <c r="F206" s="31" t="str">
        <f>IF(B206="","",D206*E206)</f>
        <v/>
      </c>
    </row>
    <row r="207" spans="1:6" x14ac:dyDescent="0.2">
      <c r="A207" s="26"/>
      <c r="B207" s="27" t="str">
        <f>IF(A207="","",VLOOKUP(A207,[1]INSUMOS!$A:$D,2))</f>
        <v/>
      </c>
      <c r="C207" s="28" t="str">
        <f>IF(A207="","",VLOOKUP(A207,[1]INSUMOS!$A:$D,3))</f>
        <v/>
      </c>
      <c r="D207" s="29"/>
      <c r="E207" s="30" t="str">
        <f>IF(A207="","",VLOOKUP(A207,[1]INSUMOS!$A:$D,4))</f>
        <v/>
      </c>
      <c r="F207" s="31" t="str">
        <f>IF(B207="","",D207*E207)</f>
        <v/>
      </c>
    </row>
    <row r="208" spans="1:6" x14ac:dyDescent="0.2">
      <c r="A208" s="26"/>
      <c r="B208" s="27" t="str">
        <f>IF(A208="","",VLOOKUP(A208,[1]INSUMOS!$A:$D,2))</f>
        <v/>
      </c>
      <c r="C208" s="28" t="str">
        <f>IF(A208="","",VLOOKUP(A208,[1]INSUMOS!$A:$D,3))</f>
        <v/>
      </c>
      <c r="D208" s="29"/>
      <c r="E208" s="30" t="str">
        <f>IF(A208="","",VLOOKUP(A208,[1]INSUMOS!$A:$D,4))</f>
        <v/>
      </c>
      <c r="F208" s="31" t="str">
        <f>IF(B208="","",D208*E208)</f>
        <v/>
      </c>
    </row>
    <row r="209" spans="1:6" x14ac:dyDescent="0.2">
      <c r="A209" s="32"/>
      <c r="B209" s="27" t="str">
        <f>IF(A209="","",VLOOKUP(A209,[1]INSUMOS!$A:$D,2))</f>
        <v/>
      </c>
      <c r="C209" s="28" t="str">
        <f>IF(A209="","",VLOOKUP(A209,[1]INSUMOS!$A:$D,3))</f>
        <v/>
      </c>
      <c r="D209" s="33"/>
      <c r="E209" s="30" t="str">
        <f>IF(A209="","",VLOOKUP(A209,[1]INSUMOS!$A:$D,4))</f>
        <v/>
      </c>
      <c r="F209" s="31" t="str">
        <f>IF(B209="","",D209*E209)</f>
        <v/>
      </c>
    </row>
    <row r="210" spans="1:6" x14ac:dyDescent="0.2">
      <c r="A210" s="32"/>
      <c r="B210" s="27" t="str">
        <f>IF(A210="","",VLOOKUP(A210,[1]INSUMOS!$A:$D,2))</f>
        <v/>
      </c>
      <c r="C210" s="28" t="str">
        <f>IF(A210="","",VLOOKUP(A210,[1]INSUMOS!$A:$D,3))</f>
        <v/>
      </c>
      <c r="D210" s="33"/>
      <c r="E210" s="30" t="str">
        <f>IF(A210="","",VLOOKUP(A210,[1]INSUMOS!$A:$D,4))</f>
        <v/>
      </c>
      <c r="F210" s="31" t="str">
        <f>IF(B210="","",D210*E210)</f>
        <v/>
      </c>
    </row>
    <row r="211" spans="1:6" x14ac:dyDescent="0.2">
      <c r="A211" s="34"/>
      <c r="B211" s="35"/>
      <c r="C211" s="36"/>
      <c r="D211" s="37"/>
      <c r="E211" s="38" t="s">
        <v>16</v>
      </c>
      <c r="F211" s="39">
        <f>SUM(F206:F210)*5%</f>
        <v>0</v>
      </c>
    </row>
    <row r="212" spans="1:6" ht="13.5" thickBot="1" x14ac:dyDescent="0.25">
      <c r="A212" s="40"/>
      <c r="B212" s="41" t="s">
        <v>17</v>
      </c>
      <c r="C212" s="42"/>
      <c r="D212" s="41"/>
      <c r="E212" s="43"/>
      <c r="F212" s="44">
        <f>SUM(F206:F211)</f>
        <v>0</v>
      </c>
    </row>
    <row r="213" spans="1:6" x14ac:dyDescent="0.2">
      <c r="A213" s="17"/>
      <c r="B213" s="18" t="s">
        <v>8</v>
      </c>
      <c r="C213" s="19"/>
      <c r="D213" s="20"/>
      <c r="E213" s="20"/>
      <c r="F213" s="21"/>
    </row>
    <row r="214" spans="1:6" x14ac:dyDescent="0.2">
      <c r="A214" s="45" t="s">
        <v>12</v>
      </c>
      <c r="B214" s="46" t="s">
        <v>13</v>
      </c>
      <c r="C214" s="47" t="s">
        <v>2</v>
      </c>
      <c r="D214" s="47" t="s">
        <v>18</v>
      </c>
      <c r="E214" s="48" t="s">
        <v>14</v>
      </c>
      <c r="F214" s="49" t="s">
        <v>15</v>
      </c>
    </row>
    <row r="215" spans="1:6" x14ac:dyDescent="0.2">
      <c r="A215" s="50">
        <v>2001</v>
      </c>
      <c r="B215" s="51" t="str">
        <f>IF(A215="","",VLOOKUP(A215,[1]INSUMOS!$F:$I,2))</f>
        <v>Cuadrilla No. 2 (1 Of + 1 Ayudante)</v>
      </c>
      <c r="C215" s="28" t="str">
        <f>IF(A215="","",VLOOKUP(A215,[1]INSUMOS!$F:$I,3))</f>
        <v>Día</v>
      </c>
      <c r="D215" s="77">
        <v>0.27900000000000003</v>
      </c>
      <c r="E215" s="53"/>
      <c r="F215" s="31">
        <f>IF(B215="","",D215*E215)</f>
        <v>0</v>
      </c>
    </row>
    <row r="216" spans="1:6" x14ac:dyDescent="0.2">
      <c r="A216" s="32"/>
      <c r="B216" s="51" t="str">
        <f>IF(A216="","",VLOOKUP(A216,[1]INSUMOS!$F:$I,2))</f>
        <v/>
      </c>
      <c r="C216" s="28" t="str">
        <f>IF(A216="","",VLOOKUP(A216,[1]INSUMOS!$F:$I,3))</f>
        <v/>
      </c>
      <c r="D216" s="54"/>
      <c r="E216" s="53" t="str">
        <f>IF(A216="","",VLOOKUP(A216,[1]INSUMOS!$F:$I,4))</f>
        <v/>
      </c>
      <c r="F216" s="31" t="str">
        <f>IF(B216="","",D216*E216)</f>
        <v/>
      </c>
    </row>
    <row r="217" spans="1:6" x14ac:dyDescent="0.2">
      <c r="A217" s="32"/>
      <c r="B217" s="51" t="str">
        <f>IF(A217="","",VLOOKUP(A217,[1]INSUMOS!$F:$I,2))</f>
        <v/>
      </c>
      <c r="C217" s="28" t="str">
        <f>IF(A217="","",VLOOKUP(A217,[1]INSUMOS!$F:$I,3))</f>
        <v/>
      </c>
      <c r="D217" s="54"/>
      <c r="E217" s="53" t="str">
        <f>IF(A217="","",VLOOKUP(A217,[1]INSUMOS!$F:$I,4))</f>
        <v/>
      </c>
      <c r="F217" s="31" t="str">
        <f>IF(B217="","",D217*E217)</f>
        <v/>
      </c>
    </row>
    <row r="218" spans="1:6" x14ac:dyDescent="0.2">
      <c r="A218" s="32"/>
      <c r="B218" s="51" t="str">
        <f>IF(A217="","",VLOOKUP(A217,[1]INSUMOS!$F:$I,2))</f>
        <v/>
      </c>
      <c r="C218" s="28" t="str">
        <f>IF(A218="","",VLOOKUP(A218,[1]INSUMOS!$F:$I,3))</f>
        <v/>
      </c>
      <c r="D218" s="54"/>
      <c r="E218" s="53" t="str">
        <f>IF(A218="","",VLOOKUP(A218,[1]INSUMOS!$F:$I,4))</f>
        <v/>
      </c>
      <c r="F218" s="31" t="str">
        <f>IF(B218="","",D218*E218)</f>
        <v/>
      </c>
    </row>
    <row r="219" spans="1:6" x14ac:dyDescent="0.2">
      <c r="A219" s="55"/>
      <c r="B219" s="56" t="str">
        <f>IF(A219="","",VLOOKUP(A219,#REF!,2))</f>
        <v/>
      </c>
      <c r="C219" s="28" t="str">
        <f>IF(A219="","",VLOOKUP(A219,[1]INSUMOS!$F:$I,3))</f>
        <v/>
      </c>
      <c r="D219" s="57"/>
      <c r="E219" s="53" t="str">
        <f>IF(A219="","",VLOOKUP(A219,[1]INSUMOS!$F:$I,4))</f>
        <v/>
      </c>
      <c r="F219" s="31" t="str">
        <f>IF(B219="","",D219*E219)</f>
        <v/>
      </c>
    </row>
    <row r="220" spans="1:6" ht="13.5" thickBot="1" x14ac:dyDescent="0.25">
      <c r="A220" s="40"/>
      <c r="B220" s="41" t="s">
        <v>19</v>
      </c>
      <c r="C220" s="42"/>
      <c r="D220" s="58"/>
      <c r="E220" s="43"/>
      <c r="F220" s="44">
        <f>SUM(F215:F219)</f>
        <v>0</v>
      </c>
    </row>
    <row r="221" spans="1:6" x14ac:dyDescent="0.2">
      <c r="A221" s="59"/>
      <c r="B221" s="60" t="s">
        <v>20</v>
      </c>
      <c r="C221" s="61"/>
      <c r="D221" s="62"/>
      <c r="E221" s="63"/>
      <c r="F221" s="64"/>
    </row>
    <row r="222" spans="1:6" x14ac:dyDescent="0.2">
      <c r="A222" s="45" t="s">
        <v>12</v>
      </c>
      <c r="B222" s="46" t="s">
        <v>13</v>
      </c>
      <c r="C222" s="47" t="s">
        <v>2</v>
      </c>
      <c r="D222" s="65" t="s">
        <v>18</v>
      </c>
      <c r="E222" s="48" t="s">
        <v>14</v>
      </c>
      <c r="F222" s="49" t="s">
        <v>15</v>
      </c>
    </row>
    <row r="223" spans="1:6" x14ac:dyDescent="0.2">
      <c r="A223" s="50"/>
      <c r="B223" s="27" t="str">
        <f>IF(A223="","",VLOOKUP(A223,[1]INSUMOS!$K:$N,2))</f>
        <v/>
      </c>
      <c r="C223" s="28" t="str">
        <f>IF(A223="","",VLOOKUP(A223,[1]INSUMOS!$K:$N,3))</f>
        <v/>
      </c>
      <c r="D223" s="66"/>
      <c r="E223" s="67" t="str">
        <f>IF(A223="","",VLOOKUP(A223,[1]INSUMOS!$K:$N,4))</f>
        <v/>
      </c>
      <c r="F223" s="31" t="str">
        <f>IF(B223="","",D223*E223)</f>
        <v/>
      </c>
    </row>
    <row r="224" spans="1:6" x14ac:dyDescent="0.2">
      <c r="A224" s="32"/>
      <c r="B224" s="27" t="str">
        <f>IF(A224="","",VLOOKUP(A224,[1]INSUMOS!$K:$N,2))</f>
        <v/>
      </c>
      <c r="C224" s="28" t="str">
        <f>IF(A224="","",VLOOKUP(A224,[1]INSUMOS!$K:$N,3))</f>
        <v/>
      </c>
      <c r="D224" s="68"/>
      <c r="E224" s="67" t="str">
        <f>IF(A224="","",VLOOKUP(A224,[1]INSUMOS!$K:$N,4))</f>
        <v/>
      </c>
      <c r="F224" s="31" t="str">
        <f>IF(B224="","",D224*E224)</f>
        <v/>
      </c>
    </row>
    <row r="225" spans="1:6" x14ac:dyDescent="0.2">
      <c r="A225" s="32"/>
      <c r="B225" s="27" t="str">
        <f>IF(A225="","",VLOOKUP(A225,[1]INSUMOS!$K:$N,2))</f>
        <v/>
      </c>
      <c r="C225" s="28" t="str">
        <f>IF(A225="","",VLOOKUP(A225,[1]INSUMOS!$K:$N,3))</f>
        <v/>
      </c>
      <c r="D225" s="68"/>
      <c r="E225" s="67" t="str">
        <f>IF(A225="","",VLOOKUP(A225,[1]INSUMOS!$K:$N,4))</f>
        <v/>
      </c>
      <c r="F225" s="31" t="str">
        <f>IF(B225="","",D225*E225)</f>
        <v/>
      </c>
    </row>
    <row r="226" spans="1:6" x14ac:dyDescent="0.2">
      <c r="A226" s="32"/>
      <c r="B226" s="27" t="str">
        <f>IF(A226="","",VLOOKUP(A226,[1]INSUMOS!$K:$N,2))</f>
        <v/>
      </c>
      <c r="C226" s="28" t="str">
        <f>IF(A226="","",VLOOKUP(A226,[1]INSUMOS!$K:$N,3))</f>
        <v/>
      </c>
      <c r="D226" s="68"/>
      <c r="E226" s="67" t="str">
        <f>IF(A226="","",VLOOKUP(A226,[1]INSUMOS!$K:$N,4))</f>
        <v/>
      </c>
      <c r="F226" s="31" t="str">
        <f>IF(B226="","",D226*E226)</f>
        <v/>
      </c>
    </row>
    <row r="227" spans="1:6" x14ac:dyDescent="0.2">
      <c r="A227" s="55"/>
      <c r="B227" s="27" t="str">
        <f>IF(A227="","",VLOOKUP(A227,[1]INSUMOS!$K:$N,2))</f>
        <v/>
      </c>
      <c r="C227" s="28" t="str">
        <f>IF(A227="","",VLOOKUP(A227,[1]INSUMOS!$K:$N,3))</f>
        <v/>
      </c>
      <c r="D227" s="69"/>
      <c r="E227" s="67" t="str">
        <f>IF(A227="","",VLOOKUP(A227,[1]INSUMOS!$K:$N,4))</f>
        <v/>
      </c>
      <c r="F227" s="31" t="str">
        <f>IF(B227="","",D227*E227)</f>
        <v/>
      </c>
    </row>
    <row r="228" spans="1:6" ht="13.5" thickBot="1" x14ac:dyDescent="0.25">
      <c r="A228" s="40"/>
      <c r="B228" s="41" t="s">
        <v>21</v>
      </c>
      <c r="C228" s="42"/>
      <c r="D228" s="58"/>
      <c r="E228" s="43"/>
      <c r="F228" s="44">
        <f>SUM(F223:F227)</f>
        <v>0</v>
      </c>
    </row>
    <row r="229" spans="1:6" x14ac:dyDescent="0.2">
      <c r="A229" s="17"/>
      <c r="B229" s="70" t="s">
        <v>22</v>
      </c>
      <c r="C229" s="19"/>
      <c r="D229" s="71"/>
      <c r="E229" s="20"/>
      <c r="F229" s="21"/>
    </row>
    <row r="230" spans="1:6" x14ac:dyDescent="0.2">
      <c r="A230" s="45" t="s">
        <v>12</v>
      </c>
      <c r="B230" s="46" t="s">
        <v>13</v>
      </c>
      <c r="C230" s="47" t="s">
        <v>2</v>
      </c>
      <c r="D230" s="65" t="s">
        <v>18</v>
      </c>
      <c r="E230" s="48" t="s">
        <v>14</v>
      </c>
      <c r="F230" s="49" t="s">
        <v>15</v>
      </c>
    </row>
    <row r="231" spans="1:6" x14ac:dyDescent="0.2">
      <c r="A231" s="50">
        <v>4006</v>
      </c>
      <c r="B231" s="72" t="str">
        <f>IF(A231="","",VLOOKUP(A231,[1]INSUMOS!$P:$S,2))</f>
        <v>Herramientas Menores</v>
      </c>
      <c r="C231" s="73" t="str">
        <f>IF(A231="","",VLOOKUP(A231,[1]INSUMOS!$P:$S,3))</f>
        <v>GL</v>
      </c>
      <c r="D231" s="77">
        <v>0.59940000000000004</v>
      </c>
      <c r="E231" s="53"/>
      <c r="F231" s="31">
        <f>IF(B231="","",D231*E231)</f>
        <v>0</v>
      </c>
    </row>
    <row r="232" spans="1:6" x14ac:dyDescent="0.2">
      <c r="A232" s="32"/>
      <c r="B232" s="72" t="str">
        <f>IF(A232="","",VLOOKUP(A232,[1]INSUMOS!$P:$S,2))</f>
        <v/>
      </c>
      <c r="C232" s="73" t="str">
        <f>IF(A232="","",VLOOKUP(A232,[1]INSUMOS!$P:$S,3))</f>
        <v/>
      </c>
      <c r="D232" s="54"/>
      <c r="E232" s="53" t="str">
        <f>IF(A232="","",VLOOKUP(A232,[1]INSUMOS!$P:$S,4))</f>
        <v/>
      </c>
      <c r="F232" s="31" t="str">
        <f>IF(B232="","",D232*E232)</f>
        <v/>
      </c>
    </row>
    <row r="233" spans="1:6" x14ac:dyDescent="0.2">
      <c r="A233" s="32"/>
      <c r="B233" s="72" t="str">
        <f>IF(A233="","",VLOOKUP(A233,[1]INSUMOS!$P:$S,2))</f>
        <v/>
      </c>
      <c r="C233" s="73" t="str">
        <f>IF(A233="","",VLOOKUP(A233,[1]INSUMOS!$P:$S,3))</f>
        <v/>
      </c>
      <c r="D233" s="74"/>
      <c r="E233" s="53" t="str">
        <f>IF(A233="","",VLOOKUP(A233,[1]INSUMOS!$P:$S,4))</f>
        <v/>
      </c>
      <c r="F233" s="31" t="str">
        <f>IF(B233="","",D233*E233)</f>
        <v/>
      </c>
    </row>
    <row r="234" spans="1:6" x14ac:dyDescent="0.2">
      <c r="A234" s="32"/>
      <c r="B234" s="72" t="str">
        <f>IF(A234="","",VLOOKUP(A234,[1]INSUMOS!$P:$S,2))</f>
        <v/>
      </c>
      <c r="C234" s="73" t="str">
        <f>IF(A234="","",VLOOKUP(A234,[1]INSUMOS!$P:$S,3))</f>
        <v/>
      </c>
      <c r="D234" s="68"/>
      <c r="E234" s="53" t="str">
        <f>IF(A234="","",VLOOKUP(A234,[1]INSUMOS!$P:$S,4))</f>
        <v/>
      </c>
      <c r="F234" s="31" t="str">
        <f>IF(B234="","",D234*E234)</f>
        <v/>
      </c>
    </row>
    <row r="235" spans="1:6" x14ac:dyDescent="0.2">
      <c r="A235" s="55"/>
      <c r="B235" s="72" t="str">
        <f>IF(A235="","",VLOOKUP(A235,[1]INSUMOS!$P:$S,2))</f>
        <v/>
      </c>
      <c r="C235" s="73" t="str">
        <f>IF(A235="","",VLOOKUP(A235,[1]INSUMOS!$P:$S,3))</f>
        <v/>
      </c>
      <c r="D235" s="57"/>
      <c r="E235" s="53" t="str">
        <f>IF(A235="","",VLOOKUP(A235,[1]INSUMOS!$P:$S,4))</f>
        <v/>
      </c>
      <c r="F235" s="75" t="str">
        <f>IF(B235="","",D235*E235)</f>
        <v/>
      </c>
    </row>
    <row r="236" spans="1:6" ht="13.5" thickBot="1" x14ac:dyDescent="0.25">
      <c r="A236" s="40"/>
      <c r="B236" s="41" t="s">
        <v>23</v>
      </c>
      <c r="C236" s="42"/>
      <c r="D236" s="41"/>
      <c r="E236" s="43"/>
      <c r="F236" s="44">
        <f>SUM(F231:F235)</f>
        <v>0</v>
      </c>
    </row>
    <row r="237" spans="1:6" ht="13.5" thickBot="1" x14ac:dyDescent="0.25"/>
    <row r="238" spans="1:6" ht="26.25" thickBot="1" x14ac:dyDescent="0.25">
      <c r="A238" s="6">
        <f>'[1]PRESU MURO SENA'!A16</f>
        <v>3.1</v>
      </c>
      <c r="B238" s="94" t="str">
        <f>'[1]PRESU MURO SENA'!B16</f>
        <v>Solado de Limpieza en Concreto de 2000 psi con espesor de 5 cms para Zona Muro (Zapatas y Viga Cimiento)</v>
      </c>
      <c r="C238" s="8" t="str">
        <f>'[1]PRESU MURO SENA'!C16</f>
        <v>M2</v>
      </c>
      <c r="D238" s="9"/>
      <c r="E238" s="10" t="s">
        <v>11</v>
      </c>
      <c r="F238" s="95">
        <f>(F252+F260+F268+F276)</f>
        <v>0</v>
      </c>
    </row>
    <row r="239" spans="1:6" ht="13.5" thickBot="1" x14ac:dyDescent="0.25">
      <c r="A239" s="12"/>
      <c r="B239" s="13"/>
      <c r="C239" s="14"/>
      <c r="D239" s="15"/>
      <c r="E239" s="13"/>
      <c r="F239" s="16"/>
    </row>
    <row r="240" spans="1:6" x14ac:dyDescent="0.2">
      <c r="A240" s="17"/>
      <c r="B240" s="18" t="s">
        <v>1</v>
      </c>
      <c r="C240" s="19"/>
      <c r="D240" s="20"/>
      <c r="E240" s="20"/>
      <c r="F240" s="21"/>
    </row>
    <row r="241" spans="1:6" x14ac:dyDescent="0.2">
      <c r="A241" s="22" t="s">
        <v>12</v>
      </c>
      <c r="B241" s="23" t="s">
        <v>13</v>
      </c>
      <c r="C241" s="23" t="s">
        <v>2</v>
      </c>
      <c r="D241" s="23" t="s">
        <v>3</v>
      </c>
      <c r="E241" s="24" t="s">
        <v>14</v>
      </c>
      <c r="F241" s="25" t="s">
        <v>15</v>
      </c>
    </row>
    <row r="242" spans="1:6" x14ac:dyDescent="0.2">
      <c r="A242" s="26">
        <v>1112</v>
      </c>
      <c r="B242" s="27" t="str">
        <f>IF(A242="","",VLOOKUP(A242,[1]INSUMOS!$A:$D,2))</f>
        <v>Concreto de 2000 psi en Obra</v>
      </c>
      <c r="C242" s="28" t="str">
        <f>IF(A242="","",VLOOKUP(A242,[1]INSUMOS!$A:$D,3))</f>
        <v>M3</v>
      </c>
      <c r="D242" s="96">
        <v>0.05</v>
      </c>
      <c r="E242" s="30"/>
      <c r="F242" s="31">
        <f t="shared" ref="F242:F249" si="12">IF(B242="","",D242*E242)</f>
        <v>0</v>
      </c>
    </row>
    <row r="243" spans="1:6" x14ac:dyDescent="0.2">
      <c r="A243" s="32"/>
      <c r="B243" s="27" t="str">
        <f>IF(A243="","",VLOOKUP(A243,[1]INSUMOS!$A:$D,2))</f>
        <v/>
      </c>
      <c r="C243" s="28" t="str">
        <f>IF(A243="","",VLOOKUP(A243,[1]INSUMOS!$A:$D,3))</f>
        <v/>
      </c>
      <c r="D243" s="97"/>
      <c r="E243" s="30" t="str">
        <f>IF(A243="","",VLOOKUP(A243,[1]INSUMOS!$A:$D,4))</f>
        <v/>
      </c>
      <c r="F243" s="31" t="str">
        <f t="shared" si="12"/>
        <v/>
      </c>
    </row>
    <row r="244" spans="1:6" x14ac:dyDescent="0.2">
      <c r="A244" s="32"/>
      <c r="B244" s="27" t="str">
        <f>IF(A244="","",VLOOKUP(A244,[1]INSUMOS!$A:$D,2))</f>
        <v/>
      </c>
      <c r="C244" s="28" t="str">
        <f>IF(A244="","",VLOOKUP(A244,[1]INSUMOS!$A:$D,3))</f>
        <v/>
      </c>
      <c r="D244" s="98"/>
      <c r="E244" s="30" t="str">
        <f>IF(A244="","",VLOOKUP(A244,[1]INSUMOS!$A:$D,4))</f>
        <v/>
      </c>
      <c r="F244" s="31" t="str">
        <f t="shared" si="12"/>
        <v/>
      </c>
    </row>
    <row r="245" spans="1:6" x14ac:dyDescent="0.2">
      <c r="A245" s="32"/>
      <c r="B245" s="27" t="str">
        <f>IF(A245="","",VLOOKUP(A245,[1]INSUMOS!$A:$D,2))</f>
        <v/>
      </c>
      <c r="C245" s="28" t="str">
        <f>IF(A245="","",VLOOKUP(A245,[1]INSUMOS!$A:$D,3))</f>
        <v/>
      </c>
      <c r="D245" s="99"/>
      <c r="E245" s="30" t="str">
        <f>IF(A245="","",VLOOKUP(A245,[1]INSUMOS!$A:$D,4))</f>
        <v/>
      </c>
      <c r="F245" s="31" t="str">
        <f t="shared" si="12"/>
        <v/>
      </c>
    </row>
    <row r="246" spans="1:6" x14ac:dyDescent="0.2">
      <c r="A246" s="32"/>
      <c r="B246" s="27" t="str">
        <f>IF(A246="","",VLOOKUP(A246,[1]INSUMOS!$A:$D,2))</f>
        <v/>
      </c>
      <c r="C246" s="28" t="str">
        <f>IF(A246="","",VLOOKUP(A246,[1]INSUMOS!$A:$D,3))</f>
        <v/>
      </c>
      <c r="D246" s="99"/>
      <c r="E246" s="30" t="str">
        <f>IF(A246="","",VLOOKUP(A246,[1]INSUMOS!$A:$D,4))</f>
        <v/>
      </c>
      <c r="F246" s="31" t="str">
        <f t="shared" si="12"/>
        <v/>
      </c>
    </row>
    <row r="247" spans="1:6" x14ac:dyDescent="0.2">
      <c r="A247" s="32"/>
      <c r="B247" s="27" t="str">
        <f>IF(A247="","",VLOOKUP(A247,[1]INSUMOS!$A:$D,2))</f>
        <v/>
      </c>
      <c r="C247" s="28" t="str">
        <f>IF(A247="","",VLOOKUP(A247,[1]INSUMOS!$A:$D,3))</f>
        <v/>
      </c>
      <c r="D247" s="99"/>
      <c r="E247" s="30" t="str">
        <f>IF(A247="","",VLOOKUP(A247,[1]INSUMOS!$A:$D,4))</f>
        <v/>
      </c>
      <c r="F247" s="31" t="str">
        <f t="shared" si="12"/>
        <v/>
      </c>
    </row>
    <row r="248" spans="1:6" x14ac:dyDescent="0.2">
      <c r="A248" s="32"/>
      <c r="B248" s="27" t="str">
        <f>IF(A248="","",VLOOKUP(A248,[1]INSUMOS!$A:$D,2))</f>
        <v/>
      </c>
      <c r="C248" s="28" t="str">
        <f>IF(A248="","",VLOOKUP(A248,[1]INSUMOS!$A:$D,3))</f>
        <v/>
      </c>
      <c r="D248" s="99"/>
      <c r="E248" s="30" t="str">
        <f>IF(A248="","",VLOOKUP(A248,[1]INSUMOS!$A:$D,4))</f>
        <v/>
      </c>
      <c r="F248" s="31" t="str">
        <f t="shared" si="12"/>
        <v/>
      </c>
    </row>
    <row r="249" spans="1:6" x14ac:dyDescent="0.2">
      <c r="A249" s="32"/>
      <c r="B249" s="27" t="str">
        <f>IF(A249="","",VLOOKUP(A249,[1]INSUMOS!$A:$D,2))</f>
        <v/>
      </c>
      <c r="C249" s="28" t="str">
        <f>IF(A249="","",VLOOKUP(A249,[1]INSUMOS!$A:$D,3))</f>
        <v/>
      </c>
      <c r="D249" s="99"/>
      <c r="E249" s="30" t="str">
        <f>IF(A249="","",VLOOKUP(A249,[1]INSUMOS!$A:$D,4))</f>
        <v/>
      </c>
      <c r="F249" s="31" t="str">
        <f t="shared" si="12"/>
        <v/>
      </c>
    </row>
    <row r="250" spans="1:6" x14ac:dyDescent="0.2">
      <c r="A250" s="55"/>
      <c r="B250" s="27" t="str">
        <f>IF(A250="","",VLOOKUP(A250,[1]INSUMOS!$A:$D,2))</f>
        <v/>
      </c>
      <c r="C250" s="28" t="str">
        <f>IF(A250="","",VLOOKUP(A250,[1]INSUMOS!$A:$D,3))</f>
        <v/>
      </c>
      <c r="D250" s="76"/>
      <c r="E250" s="30" t="str">
        <f>IF(A250="","",VLOOKUP(A250,[1]INSUMOS!$A:$D,4))</f>
        <v/>
      </c>
      <c r="F250" s="75"/>
    </row>
    <row r="251" spans="1:6" x14ac:dyDescent="0.2">
      <c r="A251" s="34"/>
      <c r="B251" s="35"/>
      <c r="C251" s="36"/>
      <c r="D251" s="37"/>
      <c r="E251" s="38" t="s">
        <v>16</v>
      </c>
      <c r="F251" s="39">
        <f>SUM(F242:F250)*5%</f>
        <v>0</v>
      </c>
    </row>
    <row r="252" spans="1:6" ht="13.5" thickBot="1" x14ac:dyDescent="0.25">
      <c r="A252" s="40"/>
      <c r="B252" s="41" t="s">
        <v>17</v>
      </c>
      <c r="C252" s="42"/>
      <c r="D252" s="41"/>
      <c r="E252" s="43"/>
      <c r="F252" s="44">
        <f>SUM(F242:F251)</f>
        <v>0</v>
      </c>
    </row>
    <row r="253" spans="1:6" x14ac:dyDescent="0.2">
      <c r="A253" s="17"/>
      <c r="B253" s="18" t="s">
        <v>8</v>
      </c>
      <c r="C253" s="19"/>
      <c r="D253" s="20"/>
      <c r="E253" s="20"/>
      <c r="F253" s="21"/>
    </row>
    <row r="254" spans="1:6" x14ac:dyDescent="0.2">
      <c r="A254" s="45" t="s">
        <v>12</v>
      </c>
      <c r="B254" s="46" t="s">
        <v>13</v>
      </c>
      <c r="C254" s="47" t="s">
        <v>2</v>
      </c>
      <c r="D254" s="47" t="s">
        <v>18</v>
      </c>
      <c r="E254" s="48" t="s">
        <v>14</v>
      </c>
      <c r="F254" s="49" t="s">
        <v>15</v>
      </c>
    </row>
    <row r="255" spans="1:6" x14ac:dyDescent="0.2">
      <c r="A255" s="50">
        <v>2004</v>
      </c>
      <c r="B255" s="51" t="str">
        <f>IF(A255="","",VLOOKUP(A255,[1]INSUMOS!$F:$I,2))</f>
        <v>Cuadrilla No. 5 (1 Of + 4 Ayudantes)</v>
      </c>
      <c r="C255" s="28" t="str">
        <f>IF(A255="","",VLOOKUP(A255,[1]INSUMOS!$F:$I,3))</f>
        <v>Día</v>
      </c>
      <c r="D255" s="85">
        <v>3.5000000000000003E-2</v>
      </c>
      <c r="E255" s="53"/>
      <c r="F255" s="31">
        <f>IF(B255="","",D255*E255)</f>
        <v>0</v>
      </c>
    </row>
    <row r="256" spans="1:6" x14ac:dyDescent="0.2">
      <c r="A256" s="32"/>
      <c r="B256" s="51" t="str">
        <f>IF(A256="","",VLOOKUP(A256,[1]INSUMOS!$F:$I,2))</f>
        <v/>
      </c>
      <c r="C256" s="28" t="str">
        <f>IF(A256="","",VLOOKUP(A256,[1]INSUMOS!$F:$I,3))</f>
        <v/>
      </c>
      <c r="D256" s="54"/>
      <c r="E256" s="53" t="str">
        <f>IF(A256="","",VLOOKUP(A256,[1]INSUMOS!$F:$I,4))</f>
        <v/>
      </c>
      <c r="F256" s="31" t="str">
        <f>IF(B256="","",D256*E256)</f>
        <v/>
      </c>
    </row>
    <row r="257" spans="1:6" x14ac:dyDescent="0.2">
      <c r="A257" s="32"/>
      <c r="B257" s="51" t="str">
        <f>IF(A257="","",VLOOKUP(A257,[1]INSUMOS!$F:$I,2))</f>
        <v/>
      </c>
      <c r="C257" s="28" t="str">
        <f>IF(A257="","",VLOOKUP(A257,[1]INSUMOS!$F:$I,3))</f>
        <v/>
      </c>
      <c r="D257" s="54"/>
      <c r="E257" s="53" t="str">
        <f>IF(A257="","",VLOOKUP(A257,[1]INSUMOS!$F:$I,4))</f>
        <v/>
      </c>
      <c r="F257" s="31" t="str">
        <f>IF(B257="","",D257*E257)</f>
        <v/>
      </c>
    </row>
    <row r="258" spans="1:6" x14ac:dyDescent="0.2">
      <c r="A258" s="32"/>
      <c r="B258" s="51" t="str">
        <f>IF(A257="","",VLOOKUP(A257,[1]INSUMOS!$F:$I,2))</f>
        <v/>
      </c>
      <c r="C258" s="28" t="str">
        <f>IF(A258="","",VLOOKUP(A258,[1]INSUMOS!$F:$I,3))</f>
        <v/>
      </c>
      <c r="D258" s="54"/>
      <c r="E258" s="53" t="str">
        <f>IF(A258="","",VLOOKUP(A258,[1]INSUMOS!$F:$I,4))</f>
        <v/>
      </c>
      <c r="F258" s="31" t="str">
        <f>IF(B258="","",D258*E258)</f>
        <v/>
      </c>
    </row>
    <row r="259" spans="1:6" x14ac:dyDescent="0.2">
      <c r="A259" s="55"/>
      <c r="B259" s="56" t="str">
        <f>IF(A259="","",VLOOKUP(A259,#REF!,2))</f>
        <v/>
      </c>
      <c r="C259" s="28" t="str">
        <f>IF(A259="","",VLOOKUP(A259,[1]INSUMOS!$F:$I,3))</f>
        <v/>
      </c>
      <c r="D259" s="57"/>
      <c r="E259" s="53" t="str">
        <f>IF(A259="","",VLOOKUP(A259,[1]INSUMOS!$F:$I,4))</f>
        <v/>
      </c>
      <c r="F259" s="31" t="str">
        <f>IF(B259="","",D259*E259)</f>
        <v/>
      </c>
    </row>
    <row r="260" spans="1:6" ht="13.5" thickBot="1" x14ac:dyDescent="0.25">
      <c r="A260" s="40"/>
      <c r="B260" s="41" t="s">
        <v>19</v>
      </c>
      <c r="C260" s="42"/>
      <c r="D260" s="58"/>
      <c r="E260" s="43"/>
      <c r="F260" s="44">
        <f>SUM(F255:F259)</f>
        <v>0</v>
      </c>
    </row>
    <row r="261" spans="1:6" x14ac:dyDescent="0.2">
      <c r="A261" s="59"/>
      <c r="B261" s="60" t="s">
        <v>20</v>
      </c>
      <c r="C261" s="61"/>
      <c r="D261" s="62"/>
      <c r="E261" s="63"/>
      <c r="F261" s="64"/>
    </row>
    <row r="262" spans="1:6" x14ac:dyDescent="0.2">
      <c r="A262" s="45" t="s">
        <v>12</v>
      </c>
      <c r="B262" s="46" t="s">
        <v>13</v>
      </c>
      <c r="C262" s="47" t="s">
        <v>2</v>
      </c>
      <c r="D262" s="65" t="s">
        <v>18</v>
      </c>
      <c r="E262" s="48" t="s">
        <v>14</v>
      </c>
      <c r="F262" s="49" t="s">
        <v>15</v>
      </c>
    </row>
    <row r="263" spans="1:6" x14ac:dyDescent="0.2">
      <c r="A263" s="50"/>
      <c r="B263" s="27" t="str">
        <f>IF(A263="","",VLOOKUP(A263,[1]INSUMOS!$K:$N,2))</f>
        <v/>
      </c>
      <c r="C263" s="28" t="str">
        <f>IF(A263="","",VLOOKUP(A263,[1]INSUMOS!$K:$N,3))</f>
        <v/>
      </c>
      <c r="D263" s="66"/>
      <c r="E263" s="67" t="str">
        <f>IF(A263="","",VLOOKUP(A263,[1]INSUMOS!$K:$N,4))</f>
        <v/>
      </c>
      <c r="F263" s="31" t="str">
        <f>IF(B263="","",D263*E263)</f>
        <v/>
      </c>
    </row>
    <row r="264" spans="1:6" x14ac:dyDescent="0.2">
      <c r="A264" s="32"/>
      <c r="B264" s="27" t="str">
        <f>IF(A264="","",VLOOKUP(A264,[1]INSUMOS!$K:$N,2))</f>
        <v/>
      </c>
      <c r="C264" s="28" t="str">
        <f>IF(A264="","",VLOOKUP(A264,[1]INSUMOS!$K:$N,3))</f>
        <v/>
      </c>
      <c r="D264" s="68"/>
      <c r="E264" s="67" t="str">
        <f>IF(A264="","",VLOOKUP(A264,[1]INSUMOS!$K:$N,4))</f>
        <v/>
      </c>
      <c r="F264" s="31" t="str">
        <f>IF(B264="","",D264*E264)</f>
        <v/>
      </c>
    </row>
    <row r="265" spans="1:6" x14ac:dyDescent="0.2">
      <c r="A265" s="32"/>
      <c r="B265" s="27" t="str">
        <f>IF(A265="","",VLOOKUP(A265,[1]INSUMOS!$K:$N,2))</f>
        <v/>
      </c>
      <c r="C265" s="28" t="str">
        <f>IF(A265="","",VLOOKUP(A265,[1]INSUMOS!$K:$N,3))</f>
        <v/>
      </c>
      <c r="D265" s="68"/>
      <c r="E265" s="67" t="str">
        <f>IF(A265="","",VLOOKUP(A265,[1]INSUMOS!$K:$N,4))</f>
        <v/>
      </c>
      <c r="F265" s="31" t="str">
        <f>IF(B265="","",D265*E265)</f>
        <v/>
      </c>
    </row>
    <row r="266" spans="1:6" x14ac:dyDescent="0.2">
      <c r="A266" s="32"/>
      <c r="B266" s="27" t="str">
        <f>IF(A266="","",VLOOKUP(A266,[1]INSUMOS!$K:$N,2))</f>
        <v/>
      </c>
      <c r="C266" s="28" t="str">
        <f>IF(A266="","",VLOOKUP(A266,[1]INSUMOS!$K:$N,3))</f>
        <v/>
      </c>
      <c r="D266" s="68"/>
      <c r="E266" s="67" t="str">
        <f>IF(A266="","",VLOOKUP(A266,[1]INSUMOS!$K:$N,4))</f>
        <v/>
      </c>
      <c r="F266" s="31" t="str">
        <f>IF(B266="","",D266*E266)</f>
        <v/>
      </c>
    </row>
    <row r="267" spans="1:6" x14ac:dyDescent="0.2">
      <c r="A267" s="55"/>
      <c r="B267" s="27" t="str">
        <f>IF(A267="","",VLOOKUP(A267,[1]INSUMOS!$K:$N,2))</f>
        <v/>
      </c>
      <c r="C267" s="28" t="str">
        <f>IF(A267="","",VLOOKUP(A267,[1]INSUMOS!$K:$N,3))</f>
        <v/>
      </c>
      <c r="D267" s="69"/>
      <c r="E267" s="67" t="str">
        <f>IF(A267="","",VLOOKUP(A267,[1]INSUMOS!$K:$N,4))</f>
        <v/>
      </c>
      <c r="F267" s="31" t="str">
        <f>IF(B267="","",D267*E267)</f>
        <v/>
      </c>
    </row>
    <row r="268" spans="1:6" ht="13.5" thickBot="1" x14ac:dyDescent="0.25">
      <c r="A268" s="40"/>
      <c r="B268" s="41" t="s">
        <v>21</v>
      </c>
      <c r="C268" s="42"/>
      <c r="D268" s="58"/>
      <c r="E268" s="43"/>
      <c r="F268" s="44">
        <f>SUM(F263:F267)</f>
        <v>0</v>
      </c>
    </row>
    <row r="269" spans="1:6" x14ac:dyDescent="0.2">
      <c r="A269" s="17"/>
      <c r="B269" s="70" t="s">
        <v>22</v>
      </c>
      <c r="C269" s="19"/>
      <c r="D269" s="71"/>
      <c r="E269" s="20"/>
      <c r="F269" s="21"/>
    </row>
    <row r="270" spans="1:6" x14ac:dyDescent="0.2">
      <c r="A270" s="45" t="s">
        <v>12</v>
      </c>
      <c r="B270" s="46" t="s">
        <v>13</v>
      </c>
      <c r="C270" s="47" t="s">
        <v>2</v>
      </c>
      <c r="D270" s="65" t="s">
        <v>18</v>
      </c>
      <c r="E270" s="48" t="s">
        <v>14</v>
      </c>
      <c r="F270" s="49" t="s">
        <v>15</v>
      </c>
    </row>
    <row r="271" spans="1:6" x14ac:dyDescent="0.2">
      <c r="A271" s="50">
        <v>4006</v>
      </c>
      <c r="B271" s="72" t="str">
        <f>IF(A271="","",VLOOKUP(A271,[1]INSUMOS!$P:$S,2))</f>
        <v>Herramientas Menores</v>
      </c>
      <c r="C271" s="73" t="str">
        <f>IF(A271="","",VLOOKUP(A271,[1]INSUMOS!$P:$S,3))</f>
        <v>GL</v>
      </c>
      <c r="D271" s="28">
        <v>0.03</v>
      </c>
      <c r="E271" s="53"/>
      <c r="F271" s="31">
        <f>IF(B271="","",D271*E271)</f>
        <v>0</v>
      </c>
    </row>
    <row r="272" spans="1:6" x14ac:dyDescent="0.2">
      <c r="A272" s="32">
        <v>4019</v>
      </c>
      <c r="B272" s="72" t="str">
        <f>IF(A272="","",VLOOKUP(A272,[1]INSUMOS!$P:$S,2))</f>
        <v>Mezcladora con Operador</v>
      </c>
      <c r="C272" s="73" t="str">
        <f>IF(A272="","",VLOOKUP(A272,[1]INSUMOS!$P:$S,3))</f>
        <v>Día</v>
      </c>
      <c r="D272" s="54">
        <v>0.03</v>
      </c>
      <c r="E272" s="53"/>
      <c r="F272" s="31">
        <f>IF(B272="","",D272*E272)</f>
        <v>0</v>
      </c>
    </row>
    <row r="273" spans="1:6" x14ac:dyDescent="0.2">
      <c r="A273" s="32"/>
      <c r="B273" s="72" t="str">
        <f>IF(A273="","",VLOOKUP(A273,[1]INSUMOS!$P:$S,2))</f>
        <v/>
      </c>
      <c r="C273" s="73" t="str">
        <f>IF(A273="","",VLOOKUP(A273,[1]INSUMOS!$P:$S,3))</f>
        <v/>
      </c>
      <c r="D273" s="74"/>
      <c r="E273" s="53" t="str">
        <f>IF(A273="","",VLOOKUP(A273,[1]INSUMOS!$P:$S,4))</f>
        <v/>
      </c>
      <c r="F273" s="31" t="str">
        <f>IF(B273="","",D273*E273)</f>
        <v/>
      </c>
    </row>
    <row r="274" spans="1:6" x14ac:dyDescent="0.2">
      <c r="A274" s="32"/>
      <c r="B274" s="72" t="str">
        <f>IF(A274="","",VLOOKUP(A274,[1]INSUMOS!$P:$S,2))</f>
        <v/>
      </c>
      <c r="C274" s="73" t="str">
        <f>IF(A274="","",VLOOKUP(A274,[1]INSUMOS!$P:$S,3))</f>
        <v/>
      </c>
      <c r="D274" s="68"/>
      <c r="E274" s="53" t="str">
        <f>IF(A274="","",VLOOKUP(A274,[1]INSUMOS!$P:$S,4))</f>
        <v/>
      </c>
      <c r="F274" s="31" t="str">
        <f>IF(B274="","",D274*E274)</f>
        <v/>
      </c>
    </row>
    <row r="275" spans="1:6" x14ac:dyDescent="0.2">
      <c r="A275" s="55"/>
      <c r="B275" s="72" t="str">
        <f>IF(A275="","",VLOOKUP(A275,[1]INSUMOS!$P:$S,2))</f>
        <v/>
      </c>
      <c r="C275" s="73" t="str">
        <f>IF(A275="","",VLOOKUP(A275,[1]INSUMOS!$P:$S,3))</f>
        <v/>
      </c>
      <c r="D275" s="57"/>
      <c r="E275" s="53" t="str">
        <f>IF(A275="","",VLOOKUP(A275,[1]INSUMOS!$P:$S,4))</f>
        <v/>
      </c>
      <c r="F275" s="75" t="str">
        <f>IF(B275="","",D275*E275)</f>
        <v/>
      </c>
    </row>
    <row r="276" spans="1:6" ht="13.5" thickBot="1" x14ac:dyDescent="0.25">
      <c r="A276" s="40"/>
      <c r="B276" s="41" t="s">
        <v>24</v>
      </c>
      <c r="C276" s="42"/>
      <c r="D276" s="41"/>
      <c r="E276" s="43"/>
      <c r="F276" s="44">
        <f>SUM(F271:F275)</f>
        <v>0</v>
      </c>
    </row>
    <row r="277" spans="1:6" ht="13.5" thickBot="1" x14ac:dyDescent="0.25"/>
    <row r="278" spans="1:6" ht="39" thickBot="1" x14ac:dyDescent="0.25">
      <c r="A278" s="6">
        <f>'[1]PRESU MURO SENA'!A17</f>
        <v>3.2</v>
      </c>
      <c r="B278" s="94" t="str">
        <f>'[1]PRESU MURO SENA'!B17</f>
        <v>ZAPATAS EN CONCRETO DE 3000 PSI, DE 0,4x0,4x0.6 INCLUYE DOBLE PARRILLA EN AMBOS SENTIDO - 3 VARILLAS DE D= 1/2", A CADA 0.20 MTS (ZONA MURO)</v>
      </c>
      <c r="C278" s="8" t="str">
        <f>'[1]PRESU MURO SENA'!C17</f>
        <v>UND</v>
      </c>
      <c r="D278" s="9"/>
      <c r="E278" s="10" t="s">
        <v>11</v>
      </c>
      <c r="F278" s="95">
        <f>(F295+F303+F311+F319)</f>
        <v>0</v>
      </c>
    </row>
    <row r="279" spans="1:6" ht="13.5" thickBot="1" x14ac:dyDescent="0.25">
      <c r="A279" s="12"/>
      <c r="B279" s="13"/>
      <c r="C279" s="14"/>
      <c r="D279" s="15"/>
      <c r="E279" s="13"/>
      <c r="F279" s="16"/>
    </row>
    <row r="280" spans="1:6" x14ac:dyDescent="0.2">
      <c r="A280" s="17"/>
      <c r="B280" s="18" t="s">
        <v>1</v>
      </c>
      <c r="C280" s="19"/>
      <c r="D280" s="20"/>
      <c r="E280" s="20"/>
      <c r="F280" s="21"/>
    </row>
    <row r="281" spans="1:6" x14ac:dyDescent="0.2">
      <c r="A281" s="22" t="s">
        <v>12</v>
      </c>
      <c r="B281" s="23" t="s">
        <v>13</v>
      </c>
      <c r="C281" s="23" t="s">
        <v>2</v>
      </c>
      <c r="D281" s="23" t="s">
        <v>3</v>
      </c>
      <c r="E281" s="24" t="s">
        <v>14</v>
      </c>
      <c r="F281" s="25" t="s">
        <v>15</v>
      </c>
    </row>
    <row r="282" spans="1:6" x14ac:dyDescent="0.2">
      <c r="A282" s="26">
        <v>1115</v>
      </c>
      <c r="B282" s="27" t="str">
        <f>IF(A282="","",VLOOKUP(A282,[1]INSUMOS!$A:$D,2))</f>
        <v>Concreto de 3000 psi en Obra</v>
      </c>
      <c r="C282" s="28" t="str">
        <f>IF(A282="","",VLOOKUP(A282,[1]INSUMOS!$A:$D,3))</f>
        <v>M3</v>
      </c>
      <c r="D282" s="96">
        <v>0.06</v>
      </c>
      <c r="E282" s="30"/>
      <c r="F282" s="31">
        <f t="shared" ref="F282:F292" si="13">IF(B282="","",D282*E282)</f>
        <v>0</v>
      </c>
    </row>
    <row r="283" spans="1:6" x14ac:dyDescent="0.2">
      <c r="A283" s="32"/>
      <c r="B283" s="27" t="str">
        <f>IF(A283="","",VLOOKUP(A283,[1]INSUMOS!$A:$D,2))</f>
        <v/>
      </c>
      <c r="C283" s="28" t="str">
        <f>IF(A283="","",VLOOKUP(A283,[1]INSUMOS!$A:$D,3))</f>
        <v/>
      </c>
      <c r="D283" s="99"/>
      <c r="E283" s="30" t="str">
        <f>IF(A283="","",VLOOKUP(A283,[1]INSUMOS!$A:$D,4))</f>
        <v/>
      </c>
      <c r="F283" s="31" t="str">
        <f t="shared" si="13"/>
        <v/>
      </c>
    </row>
    <row r="284" spans="1:6" x14ac:dyDescent="0.2">
      <c r="A284" s="32"/>
      <c r="B284" s="27" t="str">
        <f>IF(A284="","",VLOOKUP(A284,[1]INSUMOS!$A:$D,2))</f>
        <v/>
      </c>
      <c r="C284" s="28" t="str">
        <f>IF(A284="","",VLOOKUP(A284,[1]INSUMOS!$A:$D,3))</f>
        <v/>
      </c>
      <c r="D284" s="98"/>
      <c r="E284" s="30" t="str">
        <f>IF(A284="","",VLOOKUP(A284,[1]INSUMOS!$A:$D,4))</f>
        <v/>
      </c>
      <c r="F284" s="31" t="str">
        <f t="shared" si="13"/>
        <v/>
      </c>
    </row>
    <row r="285" spans="1:6" x14ac:dyDescent="0.2">
      <c r="A285" s="32"/>
      <c r="B285" s="27" t="str">
        <f>IF(A285="","",VLOOKUP(A285,[1]INSUMOS!$A:$D,2))</f>
        <v/>
      </c>
      <c r="C285" s="28" t="str">
        <f>IF(A285="","",VLOOKUP(A285,[1]INSUMOS!$A:$D,3))</f>
        <v/>
      </c>
      <c r="D285" s="99"/>
      <c r="E285" s="30" t="str">
        <f>IF(A285="","",VLOOKUP(A285,[1]INSUMOS!$A:$D,4))</f>
        <v/>
      </c>
      <c r="F285" s="31" t="str">
        <f t="shared" si="13"/>
        <v/>
      </c>
    </row>
    <row r="286" spans="1:6" x14ac:dyDescent="0.2">
      <c r="A286" s="32"/>
      <c r="B286" s="27" t="str">
        <f>IF(A286="","",VLOOKUP(A286,[1]INSUMOS!$A:$D,2))</f>
        <v/>
      </c>
      <c r="C286" s="28" t="str">
        <f>IF(A286="","",VLOOKUP(A286,[1]INSUMOS!$A:$D,3))</f>
        <v/>
      </c>
      <c r="D286" s="99"/>
      <c r="E286" s="30" t="str">
        <f>IF(A286="","",VLOOKUP(A286,[1]INSUMOS!$A:$D,4))</f>
        <v/>
      </c>
      <c r="F286" s="31" t="str">
        <f t="shared" si="13"/>
        <v/>
      </c>
    </row>
    <row r="287" spans="1:6" x14ac:dyDescent="0.2">
      <c r="A287" s="32"/>
      <c r="B287" s="27" t="str">
        <f>IF(A287="","",VLOOKUP(A287,[1]INSUMOS!$A:$D,2))</f>
        <v/>
      </c>
      <c r="C287" s="28" t="str">
        <f>IF(A287="","",VLOOKUP(A287,[1]INSUMOS!$A:$D,3))</f>
        <v/>
      </c>
      <c r="D287" s="99"/>
      <c r="E287" s="30" t="str">
        <f>IF(A287="","",VLOOKUP(A287,[1]INSUMOS!$A:$D,4))</f>
        <v/>
      </c>
      <c r="F287" s="31" t="str">
        <f t="shared" si="13"/>
        <v/>
      </c>
    </row>
    <row r="288" spans="1:6" x14ac:dyDescent="0.2">
      <c r="A288" s="32"/>
      <c r="B288" s="27" t="str">
        <f>IF(A288="","",VLOOKUP(A288,[1]INSUMOS!$A:$D,2))</f>
        <v/>
      </c>
      <c r="C288" s="28" t="str">
        <f>IF(A288="","",VLOOKUP(A288,[1]INSUMOS!$A:$D,3))</f>
        <v/>
      </c>
      <c r="D288" s="99"/>
      <c r="E288" s="30" t="str">
        <f>IF(A288="","",VLOOKUP(A288,[1]INSUMOS!$A:$D,4))</f>
        <v/>
      </c>
      <c r="F288" s="31" t="str">
        <f t="shared" si="13"/>
        <v/>
      </c>
    </row>
    <row r="289" spans="1:6" x14ac:dyDescent="0.2">
      <c r="A289" s="32"/>
      <c r="B289" s="27" t="str">
        <f>IF(A289="","",VLOOKUP(A289,[1]INSUMOS!$A:$D,2))</f>
        <v/>
      </c>
      <c r="C289" s="28" t="str">
        <f>IF(A289="","",VLOOKUP(A289,[1]INSUMOS!$A:$D,3))</f>
        <v/>
      </c>
      <c r="D289" s="99"/>
      <c r="E289" s="30" t="str">
        <f>IF(A289="","",VLOOKUP(A289,[1]INSUMOS!$A:$D,4))</f>
        <v/>
      </c>
      <c r="F289" s="31" t="str">
        <f t="shared" si="13"/>
        <v/>
      </c>
    </row>
    <row r="290" spans="1:6" x14ac:dyDescent="0.2">
      <c r="A290" s="32"/>
      <c r="B290" s="27" t="str">
        <f>IF(A290="","",VLOOKUP(A290,[1]INSUMOS!$A:$D,2))</f>
        <v/>
      </c>
      <c r="C290" s="28" t="str">
        <f>IF(A290="","",VLOOKUP(A290,[1]INSUMOS!$A:$D,3))</f>
        <v/>
      </c>
      <c r="D290" s="99"/>
      <c r="E290" s="30" t="str">
        <f>IF(A290="","",VLOOKUP(A290,[1]INSUMOS!$A:$D,4))</f>
        <v/>
      </c>
      <c r="F290" s="31" t="str">
        <f t="shared" si="13"/>
        <v/>
      </c>
    </row>
    <row r="291" spans="1:6" x14ac:dyDescent="0.2">
      <c r="A291" s="32"/>
      <c r="B291" s="27" t="str">
        <f>IF(A291="","",VLOOKUP(A291,[1]INSUMOS!$A:$D,2))</f>
        <v/>
      </c>
      <c r="C291" s="28" t="str">
        <f>IF(A291="","",VLOOKUP(A291,[1]INSUMOS!$A:$D,3))</f>
        <v/>
      </c>
      <c r="D291" s="99"/>
      <c r="E291" s="30" t="str">
        <f>IF(A291="","",VLOOKUP(A291,[1]INSUMOS!$A:$D,4))</f>
        <v/>
      </c>
      <c r="F291" s="31" t="str">
        <f t="shared" si="13"/>
        <v/>
      </c>
    </row>
    <row r="292" spans="1:6" x14ac:dyDescent="0.2">
      <c r="A292" s="100"/>
      <c r="B292" s="27" t="str">
        <f>IF(A292="","",VLOOKUP(A292,[1]INSUMOS!$A:$D,2))</f>
        <v/>
      </c>
      <c r="C292" s="28" t="str">
        <f>IF(A292="","",VLOOKUP(A292,[1]INSUMOS!$A:$D,3))</f>
        <v/>
      </c>
      <c r="D292" s="101"/>
      <c r="E292" s="30" t="str">
        <f>IF(A292="","",VLOOKUP(A292,[1]INSUMOS!$A:$D,4))</f>
        <v/>
      </c>
      <c r="F292" s="31" t="str">
        <f t="shared" si="13"/>
        <v/>
      </c>
    </row>
    <row r="293" spans="1:6" x14ac:dyDescent="0.2">
      <c r="A293" s="32"/>
      <c r="B293" s="27" t="str">
        <f>IF(A293="","",VLOOKUP(A293,[1]INSUMOS!$A:$D,2))</f>
        <v/>
      </c>
      <c r="C293" s="28" t="str">
        <f>IF(A293="","",VLOOKUP(A293,[1]INSUMOS!$A:$D,3))</f>
        <v/>
      </c>
      <c r="D293" s="76"/>
      <c r="E293" s="30" t="str">
        <f>IF(A293="","",VLOOKUP(A293,[1]INSUMOS!$A:$D,4))</f>
        <v/>
      </c>
      <c r="F293" s="75"/>
    </row>
    <row r="294" spans="1:6" x14ac:dyDescent="0.2">
      <c r="A294" s="100"/>
      <c r="B294" s="35"/>
      <c r="C294" s="36"/>
      <c r="D294" s="37"/>
      <c r="E294" s="38" t="s">
        <v>16</v>
      </c>
      <c r="F294" s="39">
        <f>SUM(F282:F293)*5%</f>
        <v>0</v>
      </c>
    </row>
    <row r="295" spans="1:6" ht="13.5" thickBot="1" x14ac:dyDescent="0.25">
      <c r="A295" s="40"/>
      <c r="B295" s="41" t="s">
        <v>17</v>
      </c>
      <c r="C295" s="42"/>
      <c r="D295" s="41"/>
      <c r="E295" s="43"/>
      <c r="F295" s="44">
        <f>SUM(F282:F294)</f>
        <v>0</v>
      </c>
    </row>
    <row r="296" spans="1:6" x14ac:dyDescent="0.2">
      <c r="A296" s="17"/>
      <c r="B296" s="18" t="s">
        <v>8</v>
      </c>
      <c r="C296" s="19"/>
      <c r="D296" s="20"/>
      <c r="E296" s="20"/>
      <c r="F296" s="21"/>
    </row>
    <row r="297" spans="1:6" x14ac:dyDescent="0.2">
      <c r="A297" s="45" t="s">
        <v>12</v>
      </c>
      <c r="B297" s="46" t="s">
        <v>13</v>
      </c>
      <c r="C297" s="47" t="s">
        <v>2</v>
      </c>
      <c r="D297" s="47" t="s">
        <v>18</v>
      </c>
      <c r="E297" s="48" t="s">
        <v>14</v>
      </c>
      <c r="F297" s="49" t="s">
        <v>15</v>
      </c>
    </row>
    <row r="298" spans="1:6" x14ac:dyDescent="0.2">
      <c r="A298" s="50">
        <v>2002</v>
      </c>
      <c r="B298" s="51" t="str">
        <f>IF(A298="","",VLOOKUP(A298,[1]INSUMOS!$F:$I,2))</f>
        <v>Cuadrilla No. 3 (1 Of + 2 Ayudantes)</v>
      </c>
      <c r="C298" s="28" t="str">
        <f>IF(A298="","",VLOOKUP(A298,[1]INSUMOS!$F:$I,3))</f>
        <v>Día</v>
      </c>
      <c r="D298" s="102">
        <v>0.16155</v>
      </c>
      <c r="E298" s="53"/>
      <c r="F298" s="31">
        <f>IF(B298="","",D298*E298)</f>
        <v>0</v>
      </c>
    </row>
    <row r="299" spans="1:6" x14ac:dyDescent="0.2">
      <c r="A299" s="32"/>
      <c r="B299" s="51" t="str">
        <f>IF(A299="","",VLOOKUP(A299,[1]INSUMOS!$F:$I,2))</f>
        <v/>
      </c>
      <c r="C299" s="28" t="str">
        <f>IF(A299="","",VLOOKUP(A299,[1]INSUMOS!$F:$I,3))</f>
        <v/>
      </c>
      <c r="D299" s="54"/>
      <c r="E299" s="53" t="str">
        <f>IF(A299="","",VLOOKUP(A299,[1]INSUMOS!$F:$I,4))</f>
        <v/>
      </c>
      <c r="F299" s="31" t="str">
        <f>IF(B299="","",D299*E299)</f>
        <v/>
      </c>
    </row>
    <row r="300" spans="1:6" x14ac:dyDescent="0.2">
      <c r="A300" s="32"/>
      <c r="B300" s="51" t="str">
        <f>IF(A300="","",VLOOKUP(A300,[1]INSUMOS!$F:$I,2))</f>
        <v/>
      </c>
      <c r="C300" s="28" t="str">
        <f>IF(A300="","",VLOOKUP(A300,[1]INSUMOS!$F:$I,3))</f>
        <v/>
      </c>
      <c r="D300" s="54"/>
      <c r="E300" s="53" t="str">
        <f>IF(A300="","",VLOOKUP(A300,[1]INSUMOS!$F:$I,4))</f>
        <v/>
      </c>
      <c r="F300" s="31" t="str">
        <f>IF(B300="","",D300*E300)</f>
        <v/>
      </c>
    </row>
    <row r="301" spans="1:6" x14ac:dyDescent="0.2">
      <c r="A301" s="32"/>
      <c r="B301" s="51" t="str">
        <f>IF(A300="","",VLOOKUP(A300,[1]INSUMOS!$F:$I,2))</f>
        <v/>
      </c>
      <c r="C301" s="28" t="str">
        <f>IF(A301="","",VLOOKUP(A301,[1]INSUMOS!$F:$I,3))</f>
        <v/>
      </c>
      <c r="D301" s="54"/>
      <c r="E301" s="53" t="str">
        <f>IF(A301="","",VLOOKUP(A301,[1]INSUMOS!$F:$I,4))</f>
        <v/>
      </c>
      <c r="F301" s="31" t="str">
        <f>IF(B301="","",D301*E301)</f>
        <v/>
      </c>
    </row>
    <row r="302" spans="1:6" x14ac:dyDescent="0.2">
      <c r="A302" s="55"/>
      <c r="B302" s="56" t="str">
        <f>IF(A302="","",VLOOKUP(A302,#REF!,2))</f>
        <v/>
      </c>
      <c r="C302" s="28" t="str">
        <f>IF(A302="","",VLOOKUP(A302,[1]INSUMOS!$F:$I,3))</f>
        <v/>
      </c>
      <c r="D302" s="57"/>
      <c r="E302" s="53" t="str">
        <f>IF(A302="","",VLOOKUP(A302,[1]INSUMOS!$F:$I,4))</f>
        <v/>
      </c>
      <c r="F302" s="31" t="str">
        <f>IF(B302="","",D302*E302)</f>
        <v/>
      </c>
    </row>
    <row r="303" spans="1:6" ht="13.5" thickBot="1" x14ac:dyDescent="0.25">
      <c r="A303" s="40"/>
      <c r="B303" s="41" t="s">
        <v>19</v>
      </c>
      <c r="C303" s="42"/>
      <c r="D303" s="58"/>
      <c r="E303" s="43"/>
      <c r="F303" s="44">
        <f>SUM(F298:F302)</f>
        <v>0</v>
      </c>
    </row>
    <row r="304" spans="1:6" x14ac:dyDescent="0.2">
      <c r="A304" s="59"/>
      <c r="B304" s="60" t="s">
        <v>20</v>
      </c>
      <c r="C304" s="61"/>
      <c r="D304" s="62"/>
      <c r="E304" s="63"/>
      <c r="F304" s="64"/>
    </row>
    <row r="305" spans="1:6" x14ac:dyDescent="0.2">
      <c r="A305" s="45" t="s">
        <v>12</v>
      </c>
      <c r="B305" s="46" t="s">
        <v>13</v>
      </c>
      <c r="C305" s="47" t="s">
        <v>2</v>
      </c>
      <c r="D305" s="65" t="s">
        <v>18</v>
      </c>
      <c r="E305" s="48" t="s">
        <v>14</v>
      </c>
      <c r="F305" s="49" t="s">
        <v>15</v>
      </c>
    </row>
    <row r="306" spans="1:6" x14ac:dyDescent="0.2">
      <c r="A306" s="50"/>
      <c r="B306" s="27" t="str">
        <f>IF(A306="","",VLOOKUP(A306,[1]INSUMOS!$K:$N,2))</f>
        <v/>
      </c>
      <c r="C306" s="28" t="str">
        <f>IF(A306="","",VLOOKUP(A306,[1]INSUMOS!$K:$N,3))</f>
        <v/>
      </c>
      <c r="D306" s="66"/>
      <c r="E306" s="67" t="str">
        <f>IF(A306="","",VLOOKUP(A306,[1]INSUMOS!$K:$N,4))</f>
        <v/>
      </c>
      <c r="F306" s="31" t="str">
        <f>IF(B306="","",D306*E306)</f>
        <v/>
      </c>
    </row>
    <row r="307" spans="1:6" x14ac:dyDescent="0.2">
      <c r="A307" s="32"/>
      <c r="B307" s="27" t="str">
        <f>IF(A307="","",VLOOKUP(A307,[1]INSUMOS!$K:$N,2))</f>
        <v/>
      </c>
      <c r="C307" s="28" t="str">
        <f>IF(A307="","",VLOOKUP(A307,[1]INSUMOS!$K:$N,3))</f>
        <v/>
      </c>
      <c r="D307" s="68"/>
      <c r="E307" s="67" t="str">
        <f>IF(A307="","",VLOOKUP(A307,[1]INSUMOS!$K:$N,4))</f>
        <v/>
      </c>
      <c r="F307" s="31" t="str">
        <f>IF(B307="","",D307*E307)</f>
        <v/>
      </c>
    </row>
    <row r="308" spans="1:6" x14ac:dyDescent="0.2">
      <c r="A308" s="32"/>
      <c r="B308" s="27" t="str">
        <f>IF(A308="","",VLOOKUP(A308,[1]INSUMOS!$K:$N,2))</f>
        <v/>
      </c>
      <c r="C308" s="28" t="str">
        <f>IF(A308="","",VLOOKUP(A308,[1]INSUMOS!$K:$N,3))</f>
        <v/>
      </c>
      <c r="D308" s="68"/>
      <c r="E308" s="67" t="str">
        <f>IF(A308="","",VLOOKUP(A308,[1]INSUMOS!$K:$N,4))</f>
        <v/>
      </c>
      <c r="F308" s="31" t="str">
        <f>IF(B308="","",D308*E308)</f>
        <v/>
      </c>
    </row>
    <row r="309" spans="1:6" x14ac:dyDescent="0.2">
      <c r="A309" s="32"/>
      <c r="B309" s="27" t="str">
        <f>IF(A309="","",VLOOKUP(A309,[1]INSUMOS!$K:$N,2))</f>
        <v/>
      </c>
      <c r="C309" s="28" t="str">
        <f>IF(A309="","",VLOOKUP(A309,[1]INSUMOS!$K:$N,3))</f>
        <v/>
      </c>
      <c r="D309" s="68"/>
      <c r="E309" s="67" t="str">
        <f>IF(A309="","",VLOOKUP(A309,[1]INSUMOS!$K:$N,4))</f>
        <v/>
      </c>
      <c r="F309" s="31" t="str">
        <f>IF(B309="","",D309*E309)</f>
        <v/>
      </c>
    </row>
    <row r="310" spans="1:6" x14ac:dyDescent="0.2">
      <c r="A310" s="55"/>
      <c r="B310" s="27" t="str">
        <f>IF(A310="","",VLOOKUP(A310,[1]INSUMOS!$K:$N,2))</f>
        <v/>
      </c>
      <c r="C310" s="28" t="str">
        <f>IF(A310="","",VLOOKUP(A310,[1]INSUMOS!$K:$N,3))</f>
        <v/>
      </c>
      <c r="D310" s="69"/>
      <c r="E310" s="67" t="str">
        <f>IF(A310="","",VLOOKUP(A310,[1]INSUMOS!$K:$N,4))</f>
        <v/>
      </c>
      <c r="F310" s="31" t="str">
        <f>IF(B310="","",D310*E310)</f>
        <v/>
      </c>
    </row>
    <row r="311" spans="1:6" ht="13.5" thickBot="1" x14ac:dyDescent="0.25">
      <c r="A311" s="40"/>
      <c r="B311" s="41" t="s">
        <v>21</v>
      </c>
      <c r="C311" s="42"/>
      <c r="D311" s="58"/>
      <c r="E311" s="43"/>
      <c r="F311" s="44">
        <f>SUM(F306:F310)</f>
        <v>0</v>
      </c>
    </row>
    <row r="312" spans="1:6" x14ac:dyDescent="0.2">
      <c r="A312" s="17"/>
      <c r="B312" s="70" t="s">
        <v>22</v>
      </c>
      <c r="C312" s="19"/>
      <c r="D312" s="71"/>
      <c r="E312" s="20"/>
      <c r="F312" s="21"/>
    </row>
    <row r="313" spans="1:6" x14ac:dyDescent="0.2">
      <c r="A313" s="45" t="s">
        <v>12</v>
      </c>
      <c r="B313" s="46" t="s">
        <v>13</v>
      </c>
      <c r="C313" s="47" t="s">
        <v>2</v>
      </c>
      <c r="D313" s="65" t="s">
        <v>18</v>
      </c>
      <c r="E313" s="48" t="s">
        <v>14</v>
      </c>
      <c r="F313" s="49" t="s">
        <v>15</v>
      </c>
    </row>
    <row r="314" spans="1:6" x14ac:dyDescent="0.2">
      <c r="A314" s="50">
        <v>4006</v>
      </c>
      <c r="B314" s="72" t="str">
        <f>IF(A314="","",VLOOKUP(A314,[1]INSUMOS!$P:$S,2))</f>
        <v>Herramientas Menores</v>
      </c>
      <c r="C314" s="73" t="str">
        <f>IF(A314="","",VLOOKUP(A314,[1]INSUMOS!$P:$S,3))</f>
        <v>GL</v>
      </c>
      <c r="D314" s="28">
        <v>0.5</v>
      </c>
      <c r="E314" s="53"/>
      <c r="F314" s="31">
        <f>IF(B314="","",D314*E314)</f>
        <v>0</v>
      </c>
    </row>
    <row r="315" spans="1:6" x14ac:dyDescent="0.2">
      <c r="A315" s="32">
        <v>4019</v>
      </c>
      <c r="B315" s="72" t="str">
        <f>IF(A315="","",VLOOKUP(A315,[1]INSUMOS!$P:$S,2))</f>
        <v>Mezcladora con Operador</v>
      </c>
      <c r="C315" s="73" t="str">
        <f>IF(A315="","",VLOOKUP(A315,[1]INSUMOS!$P:$S,3))</f>
        <v>Día</v>
      </c>
      <c r="D315" s="54">
        <v>0.06</v>
      </c>
      <c r="E315" s="53"/>
      <c r="F315" s="31">
        <f>IF(B315="","",D315*E315)</f>
        <v>0</v>
      </c>
    </row>
    <row r="316" spans="1:6" x14ac:dyDescent="0.2">
      <c r="A316" s="32"/>
      <c r="B316" s="72" t="str">
        <f>IF(A316="","",VLOOKUP(A316,[1]INSUMOS!$P:$S,2))</f>
        <v/>
      </c>
      <c r="C316" s="73" t="str">
        <f>IF(A316="","",VLOOKUP(A316,[1]INSUMOS!$P:$S,3))</f>
        <v/>
      </c>
      <c r="D316" s="74"/>
      <c r="E316" s="53" t="str">
        <f>IF(A316="","",VLOOKUP(A316,[1]INSUMOS!$P:$S,4))</f>
        <v/>
      </c>
      <c r="F316" s="31" t="str">
        <f>IF(B316="","",D316*E316)</f>
        <v/>
      </c>
    </row>
    <row r="317" spans="1:6" x14ac:dyDescent="0.2">
      <c r="A317" s="32"/>
      <c r="B317" s="72" t="str">
        <f>IF(A317="","",VLOOKUP(A317,[1]INSUMOS!$P:$S,2))</f>
        <v/>
      </c>
      <c r="C317" s="73" t="str">
        <f>IF(A317="","",VLOOKUP(A317,[1]INSUMOS!$P:$S,3))</f>
        <v/>
      </c>
      <c r="D317" s="68"/>
      <c r="E317" s="53" t="str">
        <f>IF(A317="","",VLOOKUP(A317,[1]INSUMOS!$P:$S,4))</f>
        <v/>
      </c>
      <c r="F317" s="31" t="str">
        <f>IF(B317="","",D317*E317)</f>
        <v/>
      </c>
    </row>
    <row r="318" spans="1:6" x14ac:dyDescent="0.2">
      <c r="A318" s="55"/>
      <c r="B318" s="72" t="str">
        <f>IF(A318="","",VLOOKUP(A318,[1]INSUMOS!$P:$S,2))</f>
        <v/>
      </c>
      <c r="C318" s="73" t="str">
        <f>IF(A318="","",VLOOKUP(A318,[1]INSUMOS!$P:$S,3))</f>
        <v/>
      </c>
      <c r="D318" s="57"/>
      <c r="E318" s="53" t="str">
        <f>IF(A318="","",VLOOKUP(A318,[1]INSUMOS!$P:$S,4))</f>
        <v/>
      </c>
      <c r="F318" s="75" t="str">
        <f>IF(B318="","",D318*E318)</f>
        <v/>
      </c>
    </row>
    <row r="319" spans="1:6" ht="13.5" thickBot="1" x14ac:dyDescent="0.25">
      <c r="A319" s="40"/>
      <c r="B319" s="41" t="s">
        <v>24</v>
      </c>
      <c r="C319" s="42"/>
      <c r="D319" s="41"/>
      <c r="E319" s="43"/>
      <c r="F319" s="44">
        <f>SUM(F314:F318)</f>
        <v>0</v>
      </c>
    </row>
    <row r="320" spans="1:6" ht="13.5" thickBot="1" x14ac:dyDescent="0.25"/>
    <row r="321" spans="1:6" ht="39" thickBot="1" x14ac:dyDescent="0.25">
      <c r="A321" s="6">
        <f>'[1]PRESU MURO SENA'!A18</f>
        <v>3.3000000000000003</v>
      </c>
      <c r="B321" s="94" t="str">
        <f>'[1]PRESU MURO SENA'!B18</f>
        <v>VIGA DE CIMIENTO EN CONCRETO DE 3000 PSI, DE O,30 X O,30 MTS, INCLUYE 4 VARILLAS DE D= 1/2" , ESTRIBOS DE 3/8" A CADA 0.15 MTS - (ZONA MURO)</v>
      </c>
      <c r="C321" s="8" t="str">
        <f>'[1]PRESU MURO SENA'!C18</f>
        <v>ML</v>
      </c>
      <c r="D321" s="9"/>
      <c r="E321" s="10" t="s">
        <v>11</v>
      </c>
      <c r="F321" s="103">
        <f>(F334+F342+F350+F358)</f>
        <v>0</v>
      </c>
    </row>
    <row r="322" spans="1:6" ht="13.5" thickBot="1" x14ac:dyDescent="0.25">
      <c r="A322" s="12"/>
      <c r="B322" s="13"/>
      <c r="C322" s="14"/>
      <c r="D322" s="15"/>
      <c r="E322" s="13"/>
      <c r="F322" s="16"/>
    </row>
    <row r="323" spans="1:6" x14ac:dyDescent="0.2">
      <c r="A323" s="17"/>
      <c r="B323" s="18" t="s">
        <v>1</v>
      </c>
      <c r="C323" s="19"/>
      <c r="D323" s="20"/>
      <c r="E323" s="20"/>
      <c r="F323" s="21"/>
    </row>
    <row r="324" spans="1:6" x14ac:dyDescent="0.2">
      <c r="A324" s="22" t="s">
        <v>12</v>
      </c>
      <c r="B324" s="23" t="s">
        <v>13</v>
      </c>
      <c r="C324" s="23" t="s">
        <v>2</v>
      </c>
      <c r="D324" s="23" t="s">
        <v>3</v>
      </c>
      <c r="E324" s="24" t="s">
        <v>14</v>
      </c>
      <c r="F324" s="25" t="s">
        <v>15</v>
      </c>
    </row>
    <row r="325" spans="1:6" x14ac:dyDescent="0.2">
      <c r="A325" s="26">
        <v>1115</v>
      </c>
      <c r="B325" s="27" t="str">
        <f>IF(A325="","",VLOOKUP(A325,[1]INSUMOS!$A:$D,2))</f>
        <v>Concreto de 3000 psi en Obra</v>
      </c>
      <c r="C325" s="28" t="str">
        <f>IF(A325="","",VLOOKUP(A325,[1]INSUMOS!$A:$D,3))</f>
        <v>M3</v>
      </c>
      <c r="D325" s="29">
        <v>0.09</v>
      </c>
      <c r="E325" s="30"/>
      <c r="F325" s="31">
        <f t="shared" ref="F325:F331" si="14">IF(B325="","",D325*E325)</f>
        <v>0</v>
      </c>
    </row>
    <row r="326" spans="1:6" x14ac:dyDescent="0.2">
      <c r="A326" s="26"/>
      <c r="B326" s="27" t="str">
        <f>IF(A326="","",VLOOKUP(A326,[1]INSUMOS!$A:$D,2))</f>
        <v/>
      </c>
      <c r="C326" s="28" t="str">
        <f>IF(A326="","",VLOOKUP(A326,[1]INSUMOS!$A:$D,3))</f>
        <v/>
      </c>
      <c r="D326" s="29"/>
      <c r="E326" s="30" t="str">
        <f>IF(A326="","",VLOOKUP(A326,[1]INSUMOS!$A:$D,4))</f>
        <v/>
      </c>
      <c r="F326" s="31" t="str">
        <f t="shared" si="14"/>
        <v/>
      </c>
    </row>
    <row r="327" spans="1:6" x14ac:dyDescent="0.2">
      <c r="A327" s="26"/>
      <c r="B327" s="27" t="str">
        <f>IF(A327="","",VLOOKUP(A327,[1]INSUMOS!$A:$D,2))</f>
        <v/>
      </c>
      <c r="C327" s="28" t="str">
        <f>IF(A327="","",VLOOKUP(A327,[1]INSUMOS!$A:$D,3))</f>
        <v/>
      </c>
      <c r="D327" s="29"/>
      <c r="E327" s="30" t="str">
        <f>IF(A327="","",VLOOKUP(A327,[1]INSUMOS!$A:$D,4))</f>
        <v/>
      </c>
      <c r="F327" s="31" t="str">
        <f t="shared" si="14"/>
        <v/>
      </c>
    </row>
    <row r="328" spans="1:6" x14ac:dyDescent="0.2">
      <c r="A328" s="26"/>
      <c r="B328" s="27" t="str">
        <f>IF(A328="","",VLOOKUP(A328,[1]INSUMOS!$A:$D,2))</f>
        <v/>
      </c>
      <c r="C328" s="28" t="str">
        <f>IF(A328="","",VLOOKUP(A328,[1]INSUMOS!$A:$D,3))</f>
        <v/>
      </c>
      <c r="D328" s="29"/>
      <c r="E328" s="30" t="str">
        <f>IF(A328="","",VLOOKUP(A328,[1]INSUMOS!$A:$D,4))</f>
        <v/>
      </c>
      <c r="F328" s="31" t="str">
        <f t="shared" si="14"/>
        <v/>
      </c>
    </row>
    <row r="329" spans="1:6" x14ac:dyDescent="0.2">
      <c r="A329" s="26"/>
      <c r="B329" s="27" t="str">
        <f>IF(A329="","",VLOOKUP(A329,[1]INSUMOS!$A:$D,2))</f>
        <v/>
      </c>
      <c r="C329" s="28" t="str">
        <f>IF(A329="","",VLOOKUP(A329,[1]INSUMOS!$A:$D,3))</f>
        <v/>
      </c>
      <c r="D329" s="29"/>
      <c r="E329" s="30" t="str">
        <f>IF(A329="","",VLOOKUP(A329,[1]INSUMOS!$A:$D,4))</f>
        <v/>
      </c>
      <c r="F329" s="31" t="str">
        <f t="shared" si="14"/>
        <v/>
      </c>
    </row>
    <row r="330" spans="1:6" x14ac:dyDescent="0.2">
      <c r="A330" s="32"/>
      <c r="B330" s="27" t="str">
        <f>IF(A330="","",VLOOKUP(A330,[1]INSUMOS!$A:$D,2))</f>
        <v/>
      </c>
      <c r="C330" s="28" t="str">
        <f>IF(A330="","",VLOOKUP(A330,[1]INSUMOS!$A:$D,3))</f>
        <v/>
      </c>
      <c r="D330" s="33"/>
      <c r="E330" s="30" t="str">
        <f>IF(A330="","",VLOOKUP(A330,[1]INSUMOS!$A:$D,4))</f>
        <v/>
      </c>
      <c r="F330" s="31" t="str">
        <f t="shared" si="14"/>
        <v/>
      </c>
    </row>
    <row r="331" spans="1:6" x14ac:dyDescent="0.2">
      <c r="A331" s="32"/>
      <c r="B331" s="27" t="str">
        <f>IF(A331="","",VLOOKUP(A331,[1]INSUMOS!$A:$D,2))</f>
        <v/>
      </c>
      <c r="C331" s="28" t="str">
        <f>IF(A331="","",VLOOKUP(A331,[1]INSUMOS!$A:$D,3))</f>
        <v/>
      </c>
      <c r="D331" s="33"/>
      <c r="E331" s="30" t="str">
        <f>IF(A331="","",VLOOKUP(A331,[1]INSUMOS!$A:$D,4))</f>
        <v/>
      </c>
      <c r="F331" s="31" t="str">
        <f t="shared" si="14"/>
        <v/>
      </c>
    </row>
    <row r="332" spans="1:6" x14ac:dyDescent="0.2">
      <c r="A332" s="55"/>
      <c r="B332" s="27" t="str">
        <f>IF(A332="","",VLOOKUP(A332,[1]INSUMOS!$A:$D,2))</f>
        <v/>
      </c>
      <c r="C332" s="28" t="str">
        <f>IF(A332="","",VLOOKUP(A332,[1]INSUMOS!$A:$D,3))</f>
        <v/>
      </c>
      <c r="D332" s="76"/>
      <c r="E332" s="30" t="str">
        <f>IF(A332="","",VLOOKUP(A332,[1]INSUMOS!$A:$D,4))</f>
        <v/>
      </c>
      <c r="F332" s="75"/>
    </row>
    <row r="333" spans="1:6" x14ac:dyDescent="0.2">
      <c r="A333" s="34"/>
      <c r="B333" s="35"/>
      <c r="C333" s="36"/>
      <c r="D333" s="37"/>
      <c r="E333" s="38" t="s">
        <v>16</v>
      </c>
      <c r="F333" s="39">
        <f>SUM(F325:F332)*5%</f>
        <v>0</v>
      </c>
    </row>
    <row r="334" spans="1:6" ht="13.5" thickBot="1" x14ac:dyDescent="0.25">
      <c r="A334" s="40"/>
      <c r="B334" s="41" t="s">
        <v>17</v>
      </c>
      <c r="C334" s="42"/>
      <c r="D334" s="41"/>
      <c r="E334" s="43"/>
      <c r="F334" s="44">
        <f>SUM(F325:F333)</f>
        <v>0</v>
      </c>
    </row>
    <row r="335" spans="1:6" x14ac:dyDescent="0.2">
      <c r="A335" s="17"/>
      <c r="B335" s="18" t="s">
        <v>8</v>
      </c>
      <c r="C335" s="19"/>
      <c r="D335" s="20"/>
      <c r="E335" s="20"/>
      <c r="F335" s="21"/>
    </row>
    <row r="336" spans="1:6" x14ac:dyDescent="0.2">
      <c r="A336" s="45" t="s">
        <v>12</v>
      </c>
      <c r="B336" s="46" t="s">
        <v>13</v>
      </c>
      <c r="C336" s="47" t="s">
        <v>2</v>
      </c>
      <c r="D336" s="47" t="s">
        <v>18</v>
      </c>
      <c r="E336" s="48" t="s">
        <v>14</v>
      </c>
      <c r="F336" s="49" t="s">
        <v>15</v>
      </c>
    </row>
    <row r="337" spans="1:6" x14ac:dyDescent="0.2">
      <c r="A337" s="50">
        <v>2004</v>
      </c>
      <c r="B337" s="51" t="str">
        <f>IF(A337="","",VLOOKUP(A337,[1]INSUMOS!$F:$I,2))</f>
        <v>Cuadrilla No. 5 (1 Of + 4 Ayudantes)</v>
      </c>
      <c r="C337" s="28" t="str">
        <f>IF(A337="","",VLOOKUP(A337,[1]INSUMOS!$F:$I,3))</f>
        <v>Día</v>
      </c>
      <c r="D337" s="85">
        <v>0.13250500000000001</v>
      </c>
      <c r="E337" s="53"/>
      <c r="F337" s="31">
        <f>IF(B337="","",D337*E337)</f>
        <v>0</v>
      </c>
    </row>
    <row r="338" spans="1:6" x14ac:dyDescent="0.2">
      <c r="A338" s="32"/>
      <c r="B338" s="51" t="str">
        <f>IF(A338="","",VLOOKUP(A338,[1]INSUMOS!$F:$I,2))</f>
        <v/>
      </c>
      <c r="C338" s="28" t="str">
        <f>IF(A338="","",VLOOKUP(A338,[1]INSUMOS!$F:$I,3))</f>
        <v/>
      </c>
      <c r="D338" s="54"/>
      <c r="E338" s="53" t="str">
        <f>IF(A338="","",VLOOKUP(A338,[1]INSUMOS!$F:$I,4))</f>
        <v/>
      </c>
      <c r="F338" s="31" t="str">
        <f>IF(B338="","",D338*E338)</f>
        <v/>
      </c>
    </row>
    <row r="339" spans="1:6" x14ac:dyDescent="0.2">
      <c r="A339" s="32"/>
      <c r="B339" s="51" t="str">
        <f>IF(A339="","",VLOOKUP(A339,[1]INSUMOS!$F:$I,2))</f>
        <v/>
      </c>
      <c r="C339" s="28" t="str">
        <f>IF(A339="","",VLOOKUP(A339,[1]INSUMOS!$F:$I,3))</f>
        <v/>
      </c>
      <c r="D339" s="54"/>
      <c r="E339" s="53" t="str">
        <f>IF(A339="","",VLOOKUP(A339,[1]INSUMOS!$F:$I,4))</f>
        <v/>
      </c>
      <c r="F339" s="31" t="str">
        <f>IF(B339="","",D339*E339)</f>
        <v/>
      </c>
    </row>
    <row r="340" spans="1:6" x14ac:dyDescent="0.2">
      <c r="A340" s="32"/>
      <c r="B340" s="51" t="str">
        <f>IF(A339="","",VLOOKUP(A339,[1]INSUMOS!$F:$I,2))</f>
        <v/>
      </c>
      <c r="C340" s="28" t="str">
        <f>IF(A340="","",VLOOKUP(A340,[1]INSUMOS!$F:$I,3))</f>
        <v/>
      </c>
      <c r="D340" s="54"/>
      <c r="E340" s="53" t="str">
        <f>IF(A340="","",VLOOKUP(A340,[1]INSUMOS!$F:$I,4))</f>
        <v/>
      </c>
      <c r="F340" s="31" t="str">
        <f>IF(B340="","",D340*E340)</f>
        <v/>
      </c>
    </row>
    <row r="341" spans="1:6" x14ac:dyDescent="0.2">
      <c r="A341" s="55"/>
      <c r="B341" s="56" t="str">
        <f>IF(A341="","",VLOOKUP(A341,#REF!,2))</f>
        <v/>
      </c>
      <c r="C341" s="28" t="str">
        <f>IF(A341="","",VLOOKUP(A341,[1]INSUMOS!$F:$I,3))</f>
        <v/>
      </c>
      <c r="D341" s="57"/>
      <c r="E341" s="53" t="str">
        <f>IF(A341="","",VLOOKUP(A341,[1]INSUMOS!$F:$I,4))</f>
        <v/>
      </c>
      <c r="F341" s="31" t="str">
        <f>IF(B341="","",D341*E341)</f>
        <v/>
      </c>
    </row>
    <row r="342" spans="1:6" ht="13.5" thickBot="1" x14ac:dyDescent="0.25">
      <c r="A342" s="40"/>
      <c r="B342" s="41" t="s">
        <v>19</v>
      </c>
      <c r="C342" s="42"/>
      <c r="D342" s="58"/>
      <c r="E342" s="43"/>
      <c r="F342" s="44">
        <f>SUM(F337:F341)</f>
        <v>0</v>
      </c>
    </row>
    <row r="343" spans="1:6" x14ac:dyDescent="0.2">
      <c r="A343" s="59"/>
      <c r="B343" s="60" t="s">
        <v>20</v>
      </c>
      <c r="C343" s="61"/>
      <c r="D343" s="62"/>
      <c r="E343" s="63"/>
      <c r="F343" s="64"/>
    </row>
    <row r="344" spans="1:6" x14ac:dyDescent="0.2">
      <c r="A344" s="45" t="s">
        <v>12</v>
      </c>
      <c r="B344" s="46" t="s">
        <v>13</v>
      </c>
      <c r="C344" s="47" t="s">
        <v>2</v>
      </c>
      <c r="D344" s="65" t="s">
        <v>18</v>
      </c>
      <c r="E344" s="48" t="s">
        <v>14</v>
      </c>
      <c r="F344" s="49" t="s">
        <v>15</v>
      </c>
    </row>
    <row r="345" spans="1:6" x14ac:dyDescent="0.2">
      <c r="A345" s="50"/>
      <c r="B345" s="27" t="str">
        <f>IF(A345="","",VLOOKUP(A345,[1]INSUMOS!$K:$N,2))</f>
        <v/>
      </c>
      <c r="C345" s="28" t="str">
        <f>IF(A345="","",VLOOKUP(A345,[1]INSUMOS!$K:$N,3))</f>
        <v/>
      </c>
      <c r="D345" s="66"/>
      <c r="E345" s="67" t="str">
        <f>IF(A345="","",VLOOKUP(A345,[1]INSUMOS!$K:$N,4))</f>
        <v/>
      </c>
      <c r="F345" s="31" t="str">
        <f>IF(B345="","",D345*E345)</f>
        <v/>
      </c>
    </row>
    <row r="346" spans="1:6" x14ac:dyDescent="0.2">
      <c r="A346" s="32"/>
      <c r="B346" s="27" t="str">
        <f>IF(A346="","",VLOOKUP(A346,[1]INSUMOS!$K:$N,2))</f>
        <v/>
      </c>
      <c r="C346" s="28" t="str">
        <f>IF(A346="","",VLOOKUP(A346,[1]INSUMOS!$K:$N,3))</f>
        <v/>
      </c>
      <c r="D346" s="68"/>
      <c r="E346" s="67" t="str">
        <f>IF(A346="","",VLOOKUP(A346,[1]INSUMOS!$K:$N,4))</f>
        <v/>
      </c>
      <c r="F346" s="31" t="str">
        <f>IF(B346="","",D346*E346)</f>
        <v/>
      </c>
    </row>
    <row r="347" spans="1:6" x14ac:dyDescent="0.2">
      <c r="A347" s="32"/>
      <c r="B347" s="27" t="str">
        <f>IF(A347="","",VLOOKUP(A347,[1]INSUMOS!$K:$N,2))</f>
        <v/>
      </c>
      <c r="C347" s="28" t="str">
        <f>IF(A347="","",VLOOKUP(A347,[1]INSUMOS!$K:$N,3))</f>
        <v/>
      </c>
      <c r="D347" s="68"/>
      <c r="E347" s="67" t="str">
        <f>IF(A347="","",VLOOKUP(A347,[1]INSUMOS!$K:$N,4))</f>
        <v/>
      </c>
      <c r="F347" s="31" t="str">
        <f>IF(B347="","",D347*E347)</f>
        <v/>
      </c>
    </row>
    <row r="348" spans="1:6" x14ac:dyDescent="0.2">
      <c r="A348" s="32"/>
      <c r="B348" s="27" t="str">
        <f>IF(A348="","",VLOOKUP(A348,[1]INSUMOS!$K:$N,2))</f>
        <v/>
      </c>
      <c r="C348" s="28" t="str">
        <f>IF(A348="","",VLOOKUP(A348,[1]INSUMOS!$K:$N,3))</f>
        <v/>
      </c>
      <c r="D348" s="68"/>
      <c r="E348" s="67" t="str">
        <f>IF(A348="","",VLOOKUP(A348,[1]INSUMOS!$K:$N,4))</f>
        <v/>
      </c>
      <c r="F348" s="31" t="str">
        <f>IF(B348="","",D348*E348)</f>
        <v/>
      </c>
    </row>
    <row r="349" spans="1:6" x14ac:dyDescent="0.2">
      <c r="A349" s="55"/>
      <c r="B349" s="27" t="str">
        <f>IF(A349="","",VLOOKUP(A349,[1]INSUMOS!$K:$N,2))</f>
        <v/>
      </c>
      <c r="C349" s="28" t="str">
        <f>IF(A349="","",VLOOKUP(A349,[1]INSUMOS!$K:$N,3))</f>
        <v/>
      </c>
      <c r="D349" s="69"/>
      <c r="E349" s="67" t="str">
        <f>IF(A349="","",VLOOKUP(A349,[1]INSUMOS!$K:$N,4))</f>
        <v/>
      </c>
      <c r="F349" s="31" t="str">
        <f>IF(B349="","",D349*E349)</f>
        <v/>
      </c>
    </row>
    <row r="350" spans="1:6" ht="13.5" thickBot="1" x14ac:dyDescent="0.25">
      <c r="A350" s="40"/>
      <c r="B350" s="41" t="s">
        <v>21</v>
      </c>
      <c r="C350" s="42"/>
      <c r="D350" s="58"/>
      <c r="E350" s="43"/>
      <c r="F350" s="44">
        <f>SUM(F345:F349)</f>
        <v>0</v>
      </c>
    </row>
    <row r="351" spans="1:6" x14ac:dyDescent="0.2">
      <c r="A351" s="17"/>
      <c r="B351" s="70" t="s">
        <v>22</v>
      </c>
      <c r="C351" s="19"/>
      <c r="D351" s="71"/>
      <c r="E351" s="20"/>
      <c r="F351" s="21"/>
    </row>
    <row r="352" spans="1:6" x14ac:dyDescent="0.2">
      <c r="A352" s="45" t="s">
        <v>12</v>
      </c>
      <c r="B352" s="46" t="s">
        <v>13</v>
      </c>
      <c r="C352" s="47" t="s">
        <v>2</v>
      </c>
      <c r="D352" s="65" t="s">
        <v>18</v>
      </c>
      <c r="E352" s="48" t="s">
        <v>14</v>
      </c>
      <c r="F352" s="49" t="s">
        <v>15</v>
      </c>
    </row>
    <row r="353" spans="1:6" x14ac:dyDescent="0.2">
      <c r="A353" s="50">
        <v>4006</v>
      </c>
      <c r="B353" s="72" t="str">
        <f>IF(A353="","",VLOOKUP(A353,[1]INSUMOS!$P:$S,2))</f>
        <v>Herramientas Menores</v>
      </c>
      <c r="C353" s="73" t="str">
        <f>IF(A353="","",VLOOKUP(A353,[1]INSUMOS!$P:$S,3))</f>
        <v>GL</v>
      </c>
      <c r="D353" s="85">
        <v>0.1</v>
      </c>
      <c r="E353" s="53"/>
      <c r="F353" s="31">
        <f>IF(B353="","",D353*E353)</f>
        <v>0</v>
      </c>
    </row>
    <row r="354" spans="1:6" x14ac:dyDescent="0.2">
      <c r="A354" s="32">
        <v>4019</v>
      </c>
      <c r="B354" s="72" t="str">
        <f>IF(A354="","",VLOOKUP(A354,[1]INSUMOS!$P:$S,2))</f>
        <v>Mezcladora con Operador</v>
      </c>
      <c r="C354" s="73" t="str">
        <f>IF(A354="","",VLOOKUP(A354,[1]INSUMOS!$P:$S,3))</f>
        <v>Día</v>
      </c>
      <c r="D354" s="54">
        <v>0.09</v>
      </c>
      <c r="E354" s="53"/>
      <c r="F354" s="31">
        <f>IF(B354="","",D354*E354)</f>
        <v>0</v>
      </c>
    </row>
    <row r="355" spans="1:6" x14ac:dyDescent="0.2">
      <c r="A355" s="32"/>
      <c r="B355" s="72" t="str">
        <f>IF(A355="","",VLOOKUP(A355,[1]INSUMOS!$P:$S,2))</f>
        <v/>
      </c>
      <c r="C355" s="73" t="str">
        <f>IF(A355="","",VLOOKUP(A355,[1]INSUMOS!$P:$S,3))</f>
        <v/>
      </c>
      <c r="D355" s="74"/>
      <c r="E355" s="53" t="str">
        <f>IF(A355="","",VLOOKUP(A355,[1]INSUMOS!$P:$S,4))</f>
        <v/>
      </c>
      <c r="F355" s="31" t="str">
        <f>IF(B355="","",D355*E355)</f>
        <v/>
      </c>
    </row>
    <row r="356" spans="1:6" x14ac:dyDescent="0.2">
      <c r="A356" s="32"/>
      <c r="B356" s="72" t="str">
        <f>IF(A356="","",VLOOKUP(A356,[1]INSUMOS!$P:$S,2))</f>
        <v/>
      </c>
      <c r="C356" s="73" t="str">
        <f>IF(A356="","",VLOOKUP(A356,[1]INSUMOS!$P:$S,3))</f>
        <v/>
      </c>
      <c r="D356" s="68"/>
      <c r="E356" s="53" t="str">
        <f>IF(A356="","",VLOOKUP(A356,[1]INSUMOS!$P:$S,4))</f>
        <v/>
      </c>
      <c r="F356" s="31" t="str">
        <f>IF(B356="","",D356*E356)</f>
        <v/>
      </c>
    </row>
    <row r="357" spans="1:6" x14ac:dyDescent="0.2">
      <c r="A357" s="55"/>
      <c r="B357" s="72" t="str">
        <f>IF(A357="","",VLOOKUP(A357,[1]INSUMOS!$P:$S,2))</f>
        <v/>
      </c>
      <c r="C357" s="73" t="str">
        <f>IF(A357="","",VLOOKUP(A357,[1]INSUMOS!$P:$S,3))</f>
        <v/>
      </c>
      <c r="D357" s="57"/>
      <c r="E357" s="53" t="str">
        <f>IF(A357="","",VLOOKUP(A357,[1]INSUMOS!$P:$S,4))</f>
        <v/>
      </c>
      <c r="F357" s="75" t="str">
        <f>IF(B357="","",D357*E357)</f>
        <v/>
      </c>
    </row>
    <row r="358" spans="1:6" ht="13.5" thickBot="1" x14ac:dyDescent="0.25">
      <c r="A358" s="40"/>
      <c r="B358" s="41" t="s">
        <v>24</v>
      </c>
      <c r="C358" s="42"/>
      <c r="D358" s="41"/>
      <c r="E358" s="43"/>
      <c r="F358" s="44">
        <f>SUM(F353:F357)</f>
        <v>0</v>
      </c>
    </row>
    <row r="359" spans="1:6" ht="13.5" thickBot="1" x14ac:dyDescent="0.25"/>
    <row r="360" spans="1:6" ht="51.75" thickBot="1" x14ac:dyDescent="0.25">
      <c r="A360" s="6">
        <f>'[1]PRESU MURO SENA'!A19</f>
        <v>3.4000000000000004</v>
      </c>
      <c r="B360" s="94" t="str">
        <f>'[1]PRESU MURO SENA'!B19</f>
        <v>COLUMNAS ENTRE MUROS EN CONCRETO DE 3000 PSI, DE O,20 X O,20 MTS, INCLUYE 4 VARILLAS DE D= 1/2", ESTRIBOS DE 3/8" A CADA 0.15 MTS Y JUNTA DE DILATACION VERTICAL - (ZONA MURO)</v>
      </c>
      <c r="C360" s="8" t="str">
        <f>'[1]PRESU MURO SENA'!C19</f>
        <v>ML</v>
      </c>
      <c r="D360" s="9"/>
      <c r="E360" s="10" t="s">
        <v>11</v>
      </c>
      <c r="F360" s="95">
        <f>(F373+F381+F389+F397)</f>
        <v>0</v>
      </c>
    </row>
    <row r="361" spans="1:6" ht="13.5" thickBot="1" x14ac:dyDescent="0.25">
      <c r="A361" s="12"/>
      <c r="B361" s="13"/>
      <c r="C361" s="14"/>
      <c r="D361" s="15"/>
      <c r="E361" s="13"/>
      <c r="F361" s="16"/>
    </row>
    <row r="362" spans="1:6" x14ac:dyDescent="0.2">
      <c r="A362" s="17"/>
      <c r="B362" s="18" t="s">
        <v>1</v>
      </c>
      <c r="C362" s="19"/>
      <c r="D362" s="20"/>
      <c r="E362" s="20"/>
      <c r="F362" s="21"/>
    </row>
    <row r="363" spans="1:6" x14ac:dyDescent="0.2">
      <c r="A363" s="22" t="s">
        <v>12</v>
      </c>
      <c r="B363" s="23" t="s">
        <v>13</v>
      </c>
      <c r="C363" s="23" t="s">
        <v>2</v>
      </c>
      <c r="D363" s="23" t="s">
        <v>3</v>
      </c>
      <c r="E363" s="24" t="s">
        <v>14</v>
      </c>
      <c r="F363" s="25" t="s">
        <v>15</v>
      </c>
    </row>
    <row r="364" spans="1:6" x14ac:dyDescent="0.2">
      <c r="A364" s="26">
        <v>1115</v>
      </c>
      <c r="B364" s="27" t="str">
        <f>IF(A364="","",VLOOKUP(A364,[1]INSUMOS!$A:$D,2))</f>
        <v>Concreto de 3000 psi en Obra</v>
      </c>
      <c r="C364" s="28" t="str">
        <f>IF(A364="","",VLOOKUP(A364,[1]INSUMOS!$A:$D,3))</f>
        <v>M3</v>
      </c>
      <c r="D364" s="29">
        <v>0.04</v>
      </c>
      <c r="E364" s="30"/>
      <c r="F364" s="31">
        <f>IF(B364="","",D364*E364)</f>
        <v>0</v>
      </c>
    </row>
    <row r="365" spans="1:6" x14ac:dyDescent="0.2">
      <c r="A365" s="26"/>
      <c r="B365" s="27" t="str">
        <f>IF(A365="","",VLOOKUP(A365,[1]INSUMOS!$A:$D,2))</f>
        <v/>
      </c>
      <c r="C365" s="28" t="str">
        <f>IF(A365="","",VLOOKUP(A365,[1]INSUMOS!$A:$D,3))</f>
        <v/>
      </c>
      <c r="D365" s="29"/>
      <c r="E365" s="30" t="str">
        <f>IF(A365="","",VLOOKUP(A365,[1]INSUMOS!$A:$D,4))</f>
        <v/>
      </c>
      <c r="F365" s="31" t="str">
        <f>IF(B365="","",D365*E365)</f>
        <v/>
      </c>
    </row>
    <row r="366" spans="1:6" x14ac:dyDescent="0.2">
      <c r="A366" s="26"/>
      <c r="B366" s="27" t="str">
        <f>IF(A366="","",VLOOKUP(A366,[1]INSUMOS!$A:$D,2))</f>
        <v/>
      </c>
      <c r="C366" s="28" t="str">
        <f>IF(A366="","",VLOOKUP(A366,[1]INSUMOS!$A:$D,3))</f>
        <v/>
      </c>
      <c r="D366" s="29"/>
      <c r="E366" s="30" t="str">
        <f>IF(A366="","",VLOOKUP(A366,[1]INSUMOS!$A:$D,4))</f>
        <v/>
      </c>
      <c r="F366" s="31" t="str">
        <f>IF(B366="","",D366*E366)</f>
        <v/>
      </c>
    </row>
    <row r="367" spans="1:6" x14ac:dyDescent="0.2">
      <c r="A367" s="32"/>
      <c r="B367" s="27" t="str">
        <f>IF(A367="","",VLOOKUP(A367,[1]INSUMOS!$A:$D,2))</f>
        <v/>
      </c>
      <c r="C367" s="28" t="str">
        <f>IF(A367="","",VLOOKUP(A367,[1]INSUMOS!$A:$D,3))</f>
        <v/>
      </c>
      <c r="D367" s="33"/>
      <c r="E367" s="30" t="str">
        <f>IF(A367="","",VLOOKUP(A367,[1]INSUMOS!$A:$D,4))</f>
        <v/>
      </c>
      <c r="F367" s="31" t="str">
        <f>IF(B367="","",D367*E367)</f>
        <v/>
      </c>
    </row>
    <row r="368" spans="1:6" x14ac:dyDescent="0.2">
      <c r="A368" s="32"/>
      <c r="B368" s="27" t="str">
        <f>IF(A368="","",VLOOKUP(A368,[1]INSUMOS!$A:$D,2))</f>
        <v/>
      </c>
      <c r="C368" s="28" t="str">
        <f>IF(A368="","",VLOOKUP(A368,[1]INSUMOS!$A:$D,3))</f>
        <v/>
      </c>
      <c r="D368" s="33"/>
      <c r="E368" s="30"/>
      <c r="F368" s="31"/>
    </row>
    <row r="369" spans="1:6" x14ac:dyDescent="0.2">
      <c r="A369" s="32"/>
      <c r="B369" s="27" t="str">
        <f>IF(A369="","",VLOOKUP(A369,[1]INSUMOS!$A:$D,2))</f>
        <v/>
      </c>
      <c r="C369" s="28" t="str">
        <f>IF(A369="","",VLOOKUP(A369,[1]INSUMOS!$A:$D,3))</f>
        <v/>
      </c>
      <c r="D369" s="33"/>
      <c r="E369" s="30" t="str">
        <f>IF(A369="","",VLOOKUP(A369,[1]INSUMOS!$A:$D,4))</f>
        <v/>
      </c>
      <c r="F369" s="31" t="str">
        <f>IF(B369="","",D369*E369)</f>
        <v/>
      </c>
    </row>
    <row r="370" spans="1:6" x14ac:dyDescent="0.2">
      <c r="A370" s="32"/>
      <c r="B370" s="27" t="str">
        <f>IF(A370="","",VLOOKUP(A370,[1]INSUMOS!$A:$D,2))</f>
        <v/>
      </c>
      <c r="C370" s="28" t="str">
        <f>IF(A370="","",VLOOKUP(A370,[1]INSUMOS!$A:$D,3))</f>
        <v/>
      </c>
      <c r="D370" s="33"/>
      <c r="E370" s="30" t="str">
        <f>IF(A370="","",VLOOKUP(A370,[1]INSUMOS!$A:$D,4))</f>
        <v/>
      </c>
      <c r="F370" s="31"/>
    </row>
    <row r="371" spans="1:6" x14ac:dyDescent="0.2">
      <c r="A371" s="55"/>
      <c r="B371" s="27" t="str">
        <f>IF(A371="","",VLOOKUP(A371,[1]INSUMOS!$A:$D,2))</f>
        <v/>
      </c>
      <c r="C371" s="28" t="str">
        <f>IF(A371="","",VLOOKUP(A371,[1]INSUMOS!$A:$D,3))</f>
        <v/>
      </c>
      <c r="D371" s="76"/>
      <c r="E371" s="30" t="str">
        <f>IF(A371="","",VLOOKUP(A371,[1]INSUMOS!$A:$D,4))</f>
        <v/>
      </c>
      <c r="F371" s="75"/>
    </row>
    <row r="372" spans="1:6" x14ac:dyDescent="0.2">
      <c r="A372" s="34"/>
      <c r="B372" s="35"/>
      <c r="C372" s="36"/>
      <c r="D372" s="37"/>
      <c r="E372" s="38" t="s">
        <v>16</v>
      </c>
      <c r="F372" s="39">
        <f>SUM(F365:F371)*5%</f>
        <v>0</v>
      </c>
    </row>
    <row r="373" spans="1:6" ht="13.5" thickBot="1" x14ac:dyDescent="0.25">
      <c r="A373" s="40"/>
      <c r="B373" s="41" t="s">
        <v>17</v>
      </c>
      <c r="C373" s="42"/>
      <c r="D373" s="41"/>
      <c r="E373" s="43"/>
      <c r="F373" s="44">
        <f>SUM(F364:F372)</f>
        <v>0</v>
      </c>
    </row>
    <row r="374" spans="1:6" x14ac:dyDescent="0.2">
      <c r="A374" s="17"/>
      <c r="B374" s="18" t="s">
        <v>8</v>
      </c>
      <c r="C374" s="19"/>
      <c r="D374" s="20"/>
      <c r="E374" s="20"/>
      <c r="F374" s="21"/>
    </row>
    <row r="375" spans="1:6" x14ac:dyDescent="0.2">
      <c r="A375" s="45" t="s">
        <v>12</v>
      </c>
      <c r="B375" s="46" t="s">
        <v>13</v>
      </c>
      <c r="C375" s="47" t="s">
        <v>2</v>
      </c>
      <c r="D375" s="47" t="s">
        <v>18</v>
      </c>
      <c r="E375" s="48" t="s">
        <v>14</v>
      </c>
      <c r="F375" s="49" t="s">
        <v>15</v>
      </c>
    </row>
    <row r="376" spans="1:6" x14ac:dyDescent="0.2">
      <c r="A376" s="50">
        <v>2004</v>
      </c>
      <c r="B376" s="51" t="str">
        <f>IF(A376="","",VLOOKUP(A376,[1]INSUMOS!$F:$I,2))</f>
        <v>Cuadrilla No. 5 (1 Of + 4 Ayudantes)</v>
      </c>
      <c r="C376" s="28" t="str">
        <f>IF(A376="","",VLOOKUP(A376,[1]INSUMOS!$F:$I,3))</f>
        <v>Día</v>
      </c>
      <c r="D376" s="85">
        <v>0.26802799999999999</v>
      </c>
      <c r="E376" s="53"/>
      <c r="F376" s="31">
        <f>IF(B376="","",D376*E376)</f>
        <v>0</v>
      </c>
    </row>
    <row r="377" spans="1:6" x14ac:dyDescent="0.2">
      <c r="A377" s="32"/>
      <c r="B377" s="51" t="str">
        <f>IF(A377="","",VLOOKUP(A377,[1]INSUMOS!$F:$I,2))</f>
        <v/>
      </c>
      <c r="C377" s="28" t="str">
        <f>IF(A377="","",VLOOKUP(A377,[1]INSUMOS!$F:$I,3))</f>
        <v/>
      </c>
      <c r="D377" s="54"/>
      <c r="E377" s="53" t="str">
        <f>IF(A377="","",VLOOKUP(A377,[1]INSUMOS!$F:$I,4))</f>
        <v/>
      </c>
      <c r="F377" s="31" t="str">
        <f>IF(B377="","",D377*E377)</f>
        <v/>
      </c>
    </row>
    <row r="378" spans="1:6" x14ac:dyDescent="0.2">
      <c r="A378" s="32"/>
      <c r="B378" s="51" t="str">
        <f>IF(A378="","",VLOOKUP(A378,[1]INSUMOS!$F:$I,2))</f>
        <v/>
      </c>
      <c r="C378" s="28" t="str">
        <f>IF(A378="","",VLOOKUP(A378,[1]INSUMOS!$F:$I,3))</f>
        <v/>
      </c>
      <c r="D378" s="54"/>
      <c r="E378" s="53" t="str">
        <f>IF(A378="","",VLOOKUP(A378,[1]INSUMOS!$F:$I,4))</f>
        <v/>
      </c>
      <c r="F378" s="31" t="str">
        <f>IF(B378="","",D378*E378)</f>
        <v/>
      </c>
    </row>
    <row r="379" spans="1:6" x14ac:dyDescent="0.2">
      <c r="A379" s="32"/>
      <c r="B379" s="51" t="str">
        <f>IF(A378="","",VLOOKUP(A378,[1]INSUMOS!$F:$I,2))</f>
        <v/>
      </c>
      <c r="C379" s="28" t="str">
        <f>IF(A379="","",VLOOKUP(A379,[1]INSUMOS!$F:$I,3))</f>
        <v/>
      </c>
      <c r="D379" s="54"/>
      <c r="E379" s="53" t="str">
        <f>IF(A379="","",VLOOKUP(A379,[1]INSUMOS!$F:$I,4))</f>
        <v/>
      </c>
      <c r="F379" s="31" t="str">
        <f>IF(B379="","",D379*E379)</f>
        <v/>
      </c>
    </row>
    <row r="380" spans="1:6" x14ac:dyDescent="0.2">
      <c r="A380" s="55"/>
      <c r="B380" s="56" t="str">
        <f>IF(A380="","",VLOOKUP(A380,#REF!,2))</f>
        <v/>
      </c>
      <c r="C380" s="28" t="str">
        <f>IF(A380="","",VLOOKUP(A380,[1]INSUMOS!$F:$I,3))</f>
        <v/>
      </c>
      <c r="D380" s="57"/>
      <c r="E380" s="53" t="str">
        <f>IF(A380="","",VLOOKUP(A380,[1]INSUMOS!$F:$I,4))</f>
        <v/>
      </c>
      <c r="F380" s="31" t="str">
        <f>IF(B380="","",D380*E380)</f>
        <v/>
      </c>
    </row>
    <row r="381" spans="1:6" ht="13.5" thickBot="1" x14ac:dyDescent="0.25">
      <c r="A381" s="40"/>
      <c r="B381" s="41" t="s">
        <v>19</v>
      </c>
      <c r="C381" s="42"/>
      <c r="D381" s="58"/>
      <c r="E381" s="43"/>
      <c r="F381" s="44">
        <f>SUM(F376:F380)</f>
        <v>0</v>
      </c>
    </row>
    <row r="382" spans="1:6" x14ac:dyDescent="0.2">
      <c r="A382" s="59"/>
      <c r="B382" s="60" t="s">
        <v>20</v>
      </c>
      <c r="C382" s="61"/>
      <c r="D382" s="62"/>
      <c r="E382" s="63"/>
      <c r="F382" s="64"/>
    </row>
    <row r="383" spans="1:6" x14ac:dyDescent="0.2">
      <c r="A383" s="45" t="s">
        <v>12</v>
      </c>
      <c r="B383" s="46" t="s">
        <v>13</v>
      </c>
      <c r="C383" s="47" t="s">
        <v>2</v>
      </c>
      <c r="D383" s="65" t="s">
        <v>18</v>
      </c>
      <c r="E383" s="48" t="s">
        <v>14</v>
      </c>
      <c r="F383" s="49" t="s">
        <v>15</v>
      </c>
    </row>
    <row r="384" spans="1:6" x14ac:dyDescent="0.2">
      <c r="A384" s="50"/>
      <c r="B384" s="27" t="str">
        <f>IF(A384="","",VLOOKUP(A384,[1]INSUMOS!$K:$N,2))</f>
        <v/>
      </c>
      <c r="C384" s="28" t="str">
        <f>IF(A384="","",VLOOKUP(A384,[1]INSUMOS!$K:$N,3))</f>
        <v/>
      </c>
      <c r="D384" s="66"/>
      <c r="E384" s="67" t="str">
        <f>IF(A384="","",VLOOKUP(A384,[1]INSUMOS!$K:$N,4))</f>
        <v/>
      </c>
      <c r="F384" s="31" t="str">
        <f>IF(B384="","",D384*E384)</f>
        <v/>
      </c>
    </row>
    <row r="385" spans="1:6" x14ac:dyDescent="0.2">
      <c r="A385" s="32"/>
      <c r="B385" s="27" t="str">
        <f>IF(A385="","",VLOOKUP(A385,[1]INSUMOS!$K:$N,2))</f>
        <v/>
      </c>
      <c r="C385" s="28" t="str">
        <f>IF(A385="","",VLOOKUP(A385,[1]INSUMOS!$K:$N,3))</f>
        <v/>
      </c>
      <c r="D385" s="68"/>
      <c r="E385" s="67" t="str">
        <f>IF(A385="","",VLOOKUP(A385,[1]INSUMOS!$K:$N,4))</f>
        <v/>
      </c>
      <c r="F385" s="31" t="str">
        <f>IF(B385="","",D385*E385)</f>
        <v/>
      </c>
    </row>
    <row r="386" spans="1:6" x14ac:dyDescent="0.2">
      <c r="A386" s="32"/>
      <c r="B386" s="27" t="str">
        <f>IF(A386="","",VLOOKUP(A386,[1]INSUMOS!$K:$N,2))</f>
        <v/>
      </c>
      <c r="C386" s="28" t="str">
        <f>IF(A386="","",VLOOKUP(A386,[1]INSUMOS!$K:$N,3))</f>
        <v/>
      </c>
      <c r="D386" s="68"/>
      <c r="E386" s="67" t="str">
        <f>IF(A386="","",VLOOKUP(A386,[1]INSUMOS!$K:$N,4))</f>
        <v/>
      </c>
      <c r="F386" s="31" t="str">
        <f>IF(B386="","",D386*E386)</f>
        <v/>
      </c>
    </row>
    <row r="387" spans="1:6" x14ac:dyDescent="0.2">
      <c r="A387" s="32"/>
      <c r="B387" s="27" t="str">
        <f>IF(A387="","",VLOOKUP(A387,[1]INSUMOS!$K:$N,2))</f>
        <v/>
      </c>
      <c r="C387" s="28" t="str">
        <f>IF(A387="","",VLOOKUP(A387,[1]INSUMOS!$K:$N,3))</f>
        <v/>
      </c>
      <c r="D387" s="68"/>
      <c r="E387" s="67" t="str">
        <f>IF(A387="","",VLOOKUP(A387,[1]INSUMOS!$K:$N,4))</f>
        <v/>
      </c>
      <c r="F387" s="31" t="str">
        <f>IF(B387="","",D387*E387)</f>
        <v/>
      </c>
    </row>
    <row r="388" spans="1:6" x14ac:dyDescent="0.2">
      <c r="A388" s="55"/>
      <c r="B388" s="27" t="str">
        <f>IF(A388="","",VLOOKUP(A388,[1]INSUMOS!$K:$N,2))</f>
        <v/>
      </c>
      <c r="C388" s="28" t="str">
        <f>IF(A388="","",VLOOKUP(A388,[1]INSUMOS!$K:$N,3))</f>
        <v/>
      </c>
      <c r="D388" s="69"/>
      <c r="E388" s="67" t="str">
        <f>IF(A388="","",VLOOKUP(A388,[1]INSUMOS!$K:$N,4))</f>
        <v/>
      </c>
      <c r="F388" s="31" t="str">
        <f>IF(B388="","",D388*E388)</f>
        <v/>
      </c>
    </row>
    <row r="389" spans="1:6" ht="13.5" thickBot="1" x14ac:dyDescent="0.25">
      <c r="A389" s="40"/>
      <c r="B389" s="41" t="s">
        <v>21</v>
      </c>
      <c r="C389" s="42"/>
      <c r="D389" s="58"/>
      <c r="E389" s="43"/>
      <c r="F389" s="44">
        <f>SUM(F384:F388)</f>
        <v>0</v>
      </c>
    </row>
    <row r="390" spans="1:6" x14ac:dyDescent="0.2">
      <c r="A390" s="17"/>
      <c r="B390" s="70" t="s">
        <v>22</v>
      </c>
      <c r="C390" s="19"/>
      <c r="D390" s="71"/>
      <c r="E390" s="20"/>
      <c r="F390" s="21"/>
    </row>
    <row r="391" spans="1:6" x14ac:dyDescent="0.2">
      <c r="A391" s="45" t="s">
        <v>12</v>
      </c>
      <c r="B391" s="46" t="s">
        <v>13</v>
      </c>
      <c r="C391" s="47" t="s">
        <v>2</v>
      </c>
      <c r="D391" s="65" t="s">
        <v>18</v>
      </c>
      <c r="E391" s="48" t="s">
        <v>14</v>
      </c>
      <c r="F391" s="49" t="s">
        <v>15</v>
      </c>
    </row>
    <row r="392" spans="1:6" x14ac:dyDescent="0.2">
      <c r="A392" s="50">
        <v>4006</v>
      </c>
      <c r="B392" s="72" t="str">
        <f>IF(A392="","",VLOOKUP(A392,[1]INSUMOS!$P:$S,2))</f>
        <v>Herramientas Menores</v>
      </c>
      <c r="C392" s="73" t="str">
        <f>IF(A392="","",VLOOKUP(A392,[1]INSUMOS!$P:$S,3))</f>
        <v>GL</v>
      </c>
      <c r="D392" s="85">
        <v>0.25</v>
      </c>
      <c r="E392" s="53"/>
      <c r="F392" s="31">
        <f>IF(B392="","",D392*E392)</f>
        <v>0</v>
      </c>
    </row>
    <row r="393" spans="1:6" x14ac:dyDescent="0.2">
      <c r="A393" s="32">
        <v>4019</v>
      </c>
      <c r="B393" s="72" t="str">
        <f>IF(A393="","",VLOOKUP(A393,[1]INSUMOS!$P:$S,2))</f>
        <v>Mezcladora con Operador</v>
      </c>
      <c r="C393" s="73" t="str">
        <f>IF(A393="","",VLOOKUP(A393,[1]INSUMOS!$P:$S,3))</f>
        <v>Día</v>
      </c>
      <c r="D393" s="54">
        <v>0.04</v>
      </c>
      <c r="E393" s="53"/>
      <c r="F393" s="31">
        <f>IF(B393="","",D393*E393)</f>
        <v>0</v>
      </c>
    </row>
    <row r="394" spans="1:6" x14ac:dyDescent="0.2">
      <c r="A394" s="32">
        <v>4004</v>
      </c>
      <c r="B394" s="72" t="str">
        <f>IF(A394="","",VLOOKUP(A394,[1]INSUMOS!$P:$S,2))</f>
        <v>Formaleta Metalica incluye Accesorios</v>
      </c>
      <c r="C394" s="73" t="str">
        <f>IF(A394="","",VLOOKUP(A394,[1]INSUMOS!$P:$S,3))</f>
        <v>m2</v>
      </c>
      <c r="D394" s="68">
        <v>0.04</v>
      </c>
      <c r="E394" s="53"/>
      <c r="F394" s="31">
        <f>IF(B394="","",D394*E394)</f>
        <v>0</v>
      </c>
    </row>
    <row r="395" spans="1:6" x14ac:dyDescent="0.2">
      <c r="A395" s="32"/>
      <c r="B395" s="72" t="str">
        <f>IF(A395="","",VLOOKUP(A395,[1]INSUMOS!$P:$S,2))</f>
        <v/>
      </c>
      <c r="C395" s="73" t="str">
        <f>IF(A395="","",VLOOKUP(A395,[1]INSUMOS!$P:$S,3))</f>
        <v/>
      </c>
      <c r="D395" s="68"/>
      <c r="E395" s="53" t="str">
        <f>IF(A395="","",VLOOKUP(A395,[1]INSUMOS!$P:$S,4))</f>
        <v/>
      </c>
      <c r="F395" s="31" t="str">
        <f>IF(B395="","",D395*E395)</f>
        <v/>
      </c>
    </row>
    <row r="396" spans="1:6" x14ac:dyDescent="0.2">
      <c r="A396" s="55"/>
      <c r="B396" s="72" t="str">
        <f>IF(A396="","",VLOOKUP(A396,[1]INSUMOS!$P:$S,2))</f>
        <v/>
      </c>
      <c r="C396" s="73" t="str">
        <f>IF(A396="","",VLOOKUP(A396,[1]INSUMOS!$P:$S,3))</f>
        <v/>
      </c>
      <c r="D396" s="57"/>
      <c r="E396" s="53" t="str">
        <f>IF(A396="","",VLOOKUP(A396,[1]INSUMOS!$P:$S,4))</f>
        <v/>
      </c>
      <c r="F396" s="75" t="str">
        <f>IF(B396="","",D396*E396)</f>
        <v/>
      </c>
    </row>
    <row r="397" spans="1:6" ht="13.5" thickBot="1" x14ac:dyDescent="0.25">
      <c r="A397" s="40"/>
      <c r="B397" s="41" t="s">
        <v>24</v>
      </c>
      <c r="C397" s="42"/>
      <c r="D397" s="41"/>
      <c r="E397" s="43"/>
      <c r="F397" s="44">
        <f>SUM(F392:F396)</f>
        <v>0</v>
      </c>
    </row>
    <row r="399" spans="1:6" ht="13.5" thickBot="1" x14ac:dyDescent="0.25"/>
    <row r="400" spans="1:6" ht="64.5" thickBot="1" x14ac:dyDescent="0.25">
      <c r="A400" s="6">
        <f>'[1]PRESU MURO SENA'!A20</f>
        <v>3.5000000000000004</v>
      </c>
      <c r="B400" s="94" t="str">
        <f>'[1]PRESU MURO SENA'!B20</f>
        <v>VIGA DE AMARRE SOBRE MURO EN CONCRETO DE 3000 PSI DE 0.20 X 0.20 METROS, INCLUYE ACERO DE REFUERZO 4 VARILLAS D = 1/2", ESTRIBOS D = 3/8" A CADA 0.15 METROS Y JUNTA DE DILATACION LONGITUDINAL - (ZONA MURO)</v>
      </c>
      <c r="C400" s="8" t="str">
        <f>'[1]PRESU MURO SENA'!C20</f>
        <v>ML</v>
      </c>
      <c r="D400" s="9"/>
      <c r="E400" s="10" t="s">
        <v>11</v>
      </c>
      <c r="F400" s="103">
        <f>(F413+F421+F429+F437)</f>
        <v>0</v>
      </c>
    </row>
    <row r="401" spans="1:6" ht="13.5" thickBot="1" x14ac:dyDescent="0.25">
      <c r="A401" s="12"/>
      <c r="B401" s="13"/>
      <c r="C401" s="14"/>
      <c r="D401" s="15"/>
      <c r="E401" s="13"/>
      <c r="F401" s="16"/>
    </row>
    <row r="402" spans="1:6" x14ac:dyDescent="0.2">
      <c r="A402" s="17"/>
      <c r="B402" s="18" t="s">
        <v>1</v>
      </c>
      <c r="C402" s="19"/>
      <c r="D402" s="20"/>
      <c r="E402" s="20"/>
      <c r="F402" s="21"/>
    </row>
    <row r="403" spans="1:6" x14ac:dyDescent="0.2">
      <c r="A403" s="22" t="s">
        <v>12</v>
      </c>
      <c r="B403" s="23" t="s">
        <v>13</v>
      </c>
      <c r="C403" s="23" t="s">
        <v>2</v>
      </c>
      <c r="D403" s="23" t="s">
        <v>3</v>
      </c>
      <c r="E403" s="24" t="s">
        <v>14</v>
      </c>
      <c r="F403" s="25" t="s">
        <v>15</v>
      </c>
    </row>
    <row r="404" spans="1:6" x14ac:dyDescent="0.2">
      <c r="A404" s="26">
        <v>1115</v>
      </c>
      <c r="B404" s="27" t="str">
        <f>IF(A404="","",VLOOKUP(A404,[1]INSUMOS!$A:$D,2))</f>
        <v>Concreto de 3000 psi en Obra</v>
      </c>
      <c r="C404" s="28" t="str">
        <f>IF(A404="","",VLOOKUP(A404,[1]INSUMOS!$A:$D,3))</f>
        <v>M3</v>
      </c>
      <c r="D404" s="29">
        <v>0.04</v>
      </c>
      <c r="E404" s="30"/>
      <c r="F404" s="31">
        <f t="shared" ref="F404:F410" si="15">IF(B404="","",D404*E404)</f>
        <v>0</v>
      </c>
    </row>
    <row r="405" spans="1:6" x14ac:dyDescent="0.2">
      <c r="A405" s="32"/>
      <c r="B405" s="27" t="str">
        <f>IF(A405="","",VLOOKUP(A405,[1]INSUMOS!$A:$D,2))</f>
        <v/>
      </c>
      <c r="C405" s="28" t="str">
        <f>IF(A405="","",VLOOKUP(A405,[1]INSUMOS!$A:$D,3))</f>
        <v/>
      </c>
      <c r="D405" s="33"/>
      <c r="E405" s="30" t="str">
        <f>IF(A405="","",VLOOKUP(A405,[1]INSUMOS!$A:$D,4))</f>
        <v/>
      </c>
      <c r="F405" s="31" t="str">
        <f t="shared" si="15"/>
        <v/>
      </c>
    </row>
    <row r="406" spans="1:6" x14ac:dyDescent="0.2">
      <c r="A406" s="32"/>
      <c r="B406" s="27" t="str">
        <f>IF(A406="","",VLOOKUP(A406,[1]INSUMOS!$A:$D,2))</f>
        <v/>
      </c>
      <c r="C406" s="28" t="str">
        <f>IF(A406="","",VLOOKUP(A406,[1]INSUMOS!$A:$D,3))</f>
        <v/>
      </c>
      <c r="D406" s="33"/>
      <c r="E406" s="30" t="str">
        <f>IF(A406="","",VLOOKUP(A406,[1]INSUMOS!$A:$D,4))</f>
        <v/>
      </c>
      <c r="F406" s="31" t="str">
        <f t="shared" si="15"/>
        <v/>
      </c>
    </row>
    <row r="407" spans="1:6" x14ac:dyDescent="0.2">
      <c r="A407" s="32"/>
      <c r="B407" s="27" t="str">
        <f>IF(A407="","",VLOOKUP(A407,[1]INSUMOS!$A:$D,2))</f>
        <v/>
      </c>
      <c r="C407" s="28" t="str">
        <f>IF(A407="","",VLOOKUP(A407,[1]INSUMOS!$A:$D,3))</f>
        <v/>
      </c>
      <c r="D407" s="33"/>
      <c r="E407" s="30" t="str">
        <f>IF(A407="","",VLOOKUP(A407,[1]INSUMOS!$A:$D,4))</f>
        <v/>
      </c>
      <c r="F407" s="31" t="str">
        <f t="shared" si="15"/>
        <v/>
      </c>
    </row>
    <row r="408" spans="1:6" x14ac:dyDescent="0.2">
      <c r="A408" s="32"/>
      <c r="B408" s="27" t="str">
        <f>IF(A408="","",VLOOKUP(A408,[1]INSUMOS!$A:$D,2))</f>
        <v/>
      </c>
      <c r="C408" s="28" t="str">
        <f>IF(A408="","",VLOOKUP(A408,[1]INSUMOS!$A:$D,3))</f>
        <v/>
      </c>
      <c r="D408" s="33"/>
      <c r="E408" s="30" t="str">
        <f>IF(A408="","",VLOOKUP(A408,[1]INSUMOS!$A:$D,4))</f>
        <v/>
      </c>
      <c r="F408" s="31" t="str">
        <f t="shared" si="15"/>
        <v/>
      </c>
    </row>
    <row r="409" spans="1:6" x14ac:dyDescent="0.2">
      <c r="A409" s="32"/>
      <c r="B409" s="27" t="str">
        <f>IF(A409="","",VLOOKUP(A409,[1]INSUMOS!$A:$D,2))</f>
        <v/>
      </c>
      <c r="C409" s="28" t="str">
        <f>IF(A409="","",VLOOKUP(A409,[1]INSUMOS!$A:$D,3))</f>
        <v/>
      </c>
      <c r="D409" s="33"/>
      <c r="E409" s="30" t="str">
        <f>IF(A409="","",VLOOKUP(A409,[1]INSUMOS!$A:$D,4))</f>
        <v/>
      </c>
      <c r="F409" s="31" t="str">
        <f t="shared" si="15"/>
        <v/>
      </c>
    </row>
    <row r="410" spans="1:6" x14ac:dyDescent="0.2">
      <c r="A410" s="100"/>
      <c r="B410" s="27" t="str">
        <f>IF(A410="","",VLOOKUP(A410,[1]INSUMOS!$A:$D,2))</f>
        <v/>
      </c>
      <c r="C410" s="28" t="str">
        <f>IF(A410="","",VLOOKUP(A410,[1]INSUMOS!$A:$D,3))</f>
        <v/>
      </c>
      <c r="D410" s="104"/>
      <c r="E410" s="30" t="str">
        <f>IF(A410="","",VLOOKUP(A410,[1]INSUMOS!$A:$D,4))</f>
        <v/>
      </c>
      <c r="F410" s="31" t="str">
        <f t="shared" si="15"/>
        <v/>
      </c>
    </row>
    <row r="411" spans="1:6" x14ac:dyDescent="0.2">
      <c r="A411" s="55"/>
      <c r="B411" s="27" t="str">
        <f>IF(A411="","",VLOOKUP(A411,[1]INSUMOS!$A:$D,2))</f>
        <v/>
      </c>
      <c r="C411" s="28" t="str">
        <f>IF(A411="","",VLOOKUP(A411,[1]INSUMOS!$A:$D,3))</f>
        <v/>
      </c>
      <c r="D411" s="76"/>
      <c r="E411" s="30" t="str">
        <f>IF(A411="","",VLOOKUP(A411,[1]INSUMOS!$A:$D,4))</f>
        <v/>
      </c>
      <c r="F411" s="75"/>
    </row>
    <row r="412" spans="1:6" x14ac:dyDescent="0.2">
      <c r="A412" s="34"/>
      <c r="B412" s="35"/>
      <c r="C412" s="36"/>
      <c r="D412" s="37"/>
      <c r="E412" s="38" t="s">
        <v>16</v>
      </c>
      <c r="F412" s="39"/>
    </row>
    <row r="413" spans="1:6" ht="13.5" thickBot="1" x14ac:dyDescent="0.25">
      <c r="A413" s="40"/>
      <c r="B413" s="41" t="s">
        <v>17</v>
      </c>
      <c r="C413" s="42"/>
      <c r="D413" s="41"/>
      <c r="E413" s="43"/>
      <c r="F413" s="44">
        <f>SUM(F404:F412)</f>
        <v>0</v>
      </c>
    </row>
    <row r="414" spans="1:6" x14ac:dyDescent="0.2">
      <c r="A414" s="17"/>
      <c r="B414" s="18" t="s">
        <v>8</v>
      </c>
      <c r="C414" s="19"/>
      <c r="D414" s="20"/>
      <c r="E414" s="20"/>
      <c r="F414" s="21"/>
    </row>
    <row r="415" spans="1:6" x14ac:dyDescent="0.2">
      <c r="A415" s="45" t="s">
        <v>12</v>
      </c>
      <c r="B415" s="46" t="s">
        <v>13</v>
      </c>
      <c r="C415" s="47" t="s">
        <v>2</v>
      </c>
      <c r="D415" s="47" t="s">
        <v>18</v>
      </c>
      <c r="E415" s="48" t="s">
        <v>14</v>
      </c>
      <c r="F415" s="49" t="s">
        <v>15</v>
      </c>
    </row>
    <row r="416" spans="1:6" x14ac:dyDescent="0.2">
      <c r="A416" s="50">
        <v>2004</v>
      </c>
      <c r="B416" s="51" t="str">
        <f>IF(A416="","",VLOOKUP(A416,[1]INSUMOS!$F:$I,2))</f>
        <v>Cuadrilla No. 5 (1 Of + 4 Ayudantes)</v>
      </c>
      <c r="C416" s="28" t="str">
        <f>IF(A416="","",VLOOKUP(A416,[1]INSUMOS!$F:$I,3))</f>
        <v>Día</v>
      </c>
      <c r="D416" s="85">
        <v>0.26802799999999999</v>
      </c>
      <c r="E416" s="53"/>
      <c r="F416" s="31">
        <f>IF(B416="","",D416*E416)</f>
        <v>0</v>
      </c>
    </row>
    <row r="417" spans="1:6" x14ac:dyDescent="0.2">
      <c r="A417" s="32"/>
      <c r="B417" s="51" t="str">
        <f>IF(A417="","",VLOOKUP(A417,[1]INSUMOS!$F:$I,2))</f>
        <v/>
      </c>
      <c r="C417" s="28" t="str">
        <f>IF(A417="","",VLOOKUP(A417,[1]INSUMOS!$F:$I,3))</f>
        <v/>
      </c>
      <c r="D417" s="54"/>
      <c r="E417" s="53" t="str">
        <f>IF(A417="","",VLOOKUP(A417,[1]INSUMOS!$F:$I,4))</f>
        <v/>
      </c>
      <c r="F417" s="31" t="str">
        <f>IF(B417="","",D417*E417)</f>
        <v/>
      </c>
    </row>
    <row r="418" spans="1:6" x14ac:dyDescent="0.2">
      <c r="A418" s="32"/>
      <c r="B418" s="51" t="str">
        <f>IF(A418="","",VLOOKUP(A418,[1]INSUMOS!$F:$I,2))</f>
        <v/>
      </c>
      <c r="C418" s="28" t="str">
        <f>IF(A418="","",VLOOKUP(A418,[1]INSUMOS!$F:$I,3))</f>
        <v/>
      </c>
      <c r="D418" s="54"/>
      <c r="E418" s="53" t="str">
        <f>IF(A418="","",VLOOKUP(A418,[1]INSUMOS!$F:$I,4))</f>
        <v/>
      </c>
      <c r="F418" s="31" t="str">
        <f>IF(B418="","",D418*E418)</f>
        <v/>
      </c>
    </row>
    <row r="419" spans="1:6" x14ac:dyDescent="0.2">
      <c r="A419" s="32"/>
      <c r="B419" s="51" t="str">
        <f>IF(A418="","",VLOOKUP(A418,[1]INSUMOS!$F:$I,2))</f>
        <v/>
      </c>
      <c r="C419" s="28" t="str">
        <f>IF(A419="","",VLOOKUP(A419,[1]INSUMOS!$F:$I,3))</f>
        <v/>
      </c>
      <c r="D419" s="54"/>
      <c r="E419" s="53" t="str">
        <f>IF(A419="","",VLOOKUP(A419,[1]INSUMOS!$F:$I,4))</f>
        <v/>
      </c>
      <c r="F419" s="31" t="str">
        <f>IF(B419="","",D419*E419)</f>
        <v/>
      </c>
    </row>
    <row r="420" spans="1:6" x14ac:dyDescent="0.2">
      <c r="A420" s="55"/>
      <c r="B420" s="56" t="str">
        <f>IF(A420="","",VLOOKUP(A420,#REF!,2))</f>
        <v/>
      </c>
      <c r="C420" s="28" t="str">
        <f>IF(A420="","",VLOOKUP(A420,[1]INSUMOS!$F:$I,3))</f>
        <v/>
      </c>
      <c r="D420" s="57"/>
      <c r="E420" s="53" t="str">
        <f>IF(A420="","",VLOOKUP(A420,[1]INSUMOS!$F:$I,4))</f>
        <v/>
      </c>
      <c r="F420" s="31" t="str">
        <f>IF(B420="","",D420*E420)</f>
        <v/>
      </c>
    </row>
    <row r="421" spans="1:6" ht="13.5" thickBot="1" x14ac:dyDescent="0.25">
      <c r="A421" s="40"/>
      <c r="B421" s="41" t="s">
        <v>19</v>
      </c>
      <c r="C421" s="42"/>
      <c r="D421" s="58"/>
      <c r="E421" s="43"/>
      <c r="F421" s="44">
        <f>SUM(F416:F420)</f>
        <v>0</v>
      </c>
    </row>
    <row r="422" spans="1:6" x14ac:dyDescent="0.2">
      <c r="A422" s="59"/>
      <c r="B422" s="60" t="s">
        <v>20</v>
      </c>
      <c r="C422" s="61"/>
      <c r="D422" s="62"/>
      <c r="E422" s="63"/>
      <c r="F422" s="64"/>
    </row>
    <row r="423" spans="1:6" x14ac:dyDescent="0.2">
      <c r="A423" s="45" t="s">
        <v>12</v>
      </c>
      <c r="B423" s="46" t="s">
        <v>13</v>
      </c>
      <c r="C423" s="47" t="s">
        <v>2</v>
      </c>
      <c r="D423" s="65" t="s">
        <v>18</v>
      </c>
      <c r="E423" s="48" t="s">
        <v>14</v>
      </c>
      <c r="F423" s="49" t="s">
        <v>15</v>
      </c>
    </row>
    <row r="424" spans="1:6" x14ac:dyDescent="0.2">
      <c r="A424" s="50"/>
      <c r="B424" s="27" t="str">
        <f>IF(A424="","",VLOOKUP(A424,[1]INSUMOS!$K:$N,2))</f>
        <v/>
      </c>
      <c r="C424" s="28" t="str">
        <f>IF(A424="","",VLOOKUP(A424,[1]INSUMOS!$K:$N,3))</f>
        <v/>
      </c>
      <c r="D424" s="66"/>
      <c r="E424" s="67" t="str">
        <f>IF(A424="","",VLOOKUP(A424,[1]INSUMOS!$K:$N,4))</f>
        <v/>
      </c>
      <c r="F424" s="31" t="str">
        <f>IF(B424="","",D424*E424)</f>
        <v/>
      </c>
    </row>
    <row r="425" spans="1:6" x14ac:dyDescent="0.2">
      <c r="A425" s="32"/>
      <c r="B425" s="27" t="str">
        <f>IF(A425="","",VLOOKUP(A425,[1]INSUMOS!$K:$N,2))</f>
        <v/>
      </c>
      <c r="C425" s="28" t="str">
        <f>IF(A425="","",VLOOKUP(A425,[1]INSUMOS!$K:$N,3))</f>
        <v/>
      </c>
      <c r="D425" s="68"/>
      <c r="E425" s="67" t="str">
        <f>IF(A425="","",VLOOKUP(A425,[1]INSUMOS!$K:$N,4))</f>
        <v/>
      </c>
      <c r="F425" s="31" t="str">
        <f>IF(B425="","",D425*E425)</f>
        <v/>
      </c>
    </row>
    <row r="426" spans="1:6" x14ac:dyDescent="0.2">
      <c r="A426" s="32"/>
      <c r="B426" s="27" t="str">
        <f>IF(A426="","",VLOOKUP(A426,[1]INSUMOS!$K:$N,2))</f>
        <v/>
      </c>
      <c r="C426" s="28" t="str">
        <f>IF(A426="","",VLOOKUP(A426,[1]INSUMOS!$K:$N,3))</f>
        <v/>
      </c>
      <c r="D426" s="68"/>
      <c r="E426" s="67" t="str">
        <f>IF(A426="","",VLOOKUP(A426,[1]INSUMOS!$K:$N,4))</f>
        <v/>
      </c>
      <c r="F426" s="31" t="str">
        <f>IF(B426="","",D426*E426)</f>
        <v/>
      </c>
    </row>
    <row r="427" spans="1:6" x14ac:dyDescent="0.2">
      <c r="A427" s="32"/>
      <c r="B427" s="27" t="str">
        <f>IF(A427="","",VLOOKUP(A427,[1]INSUMOS!$K:$N,2))</f>
        <v/>
      </c>
      <c r="C427" s="28" t="str">
        <f>IF(A427="","",VLOOKUP(A427,[1]INSUMOS!$K:$N,3))</f>
        <v/>
      </c>
      <c r="D427" s="68"/>
      <c r="E427" s="67" t="str">
        <f>IF(A427="","",VLOOKUP(A427,[1]INSUMOS!$K:$N,4))</f>
        <v/>
      </c>
      <c r="F427" s="31" t="str">
        <f>IF(B427="","",D427*E427)</f>
        <v/>
      </c>
    </row>
    <row r="428" spans="1:6" x14ac:dyDescent="0.2">
      <c r="A428" s="55"/>
      <c r="B428" s="27" t="str">
        <f>IF(A428="","",VLOOKUP(A428,[1]INSUMOS!$K:$N,2))</f>
        <v/>
      </c>
      <c r="C428" s="28" t="str">
        <f>IF(A428="","",VLOOKUP(A428,[1]INSUMOS!$K:$N,3))</f>
        <v/>
      </c>
      <c r="D428" s="69"/>
      <c r="E428" s="67" t="str">
        <f>IF(A428="","",VLOOKUP(A428,[1]INSUMOS!$K:$N,4))</f>
        <v/>
      </c>
      <c r="F428" s="31" t="str">
        <f>IF(B428="","",D428*E428)</f>
        <v/>
      </c>
    </row>
    <row r="429" spans="1:6" ht="13.5" thickBot="1" x14ac:dyDescent="0.25">
      <c r="A429" s="40"/>
      <c r="B429" s="41" t="s">
        <v>21</v>
      </c>
      <c r="C429" s="42"/>
      <c r="D429" s="58"/>
      <c r="E429" s="43"/>
      <c r="F429" s="44">
        <f>SUM(F424:F428)</f>
        <v>0</v>
      </c>
    </row>
    <row r="430" spans="1:6" x14ac:dyDescent="0.2">
      <c r="A430" s="17"/>
      <c r="B430" s="70" t="s">
        <v>22</v>
      </c>
      <c r="C430" s="19"/>
      <c r="D430" s="71"/>
      <c r="E430" s="20"/>
      <c r="F430" s="21"/>
    </row>
    <row r="431" spans="1:6" x14ac:dyDescent="0.2">
      <c r="A431" s="45" t="s">
        <v>12</v>
      </c>
      <c r="B431" s="46" t="s">
        <v>13</v>
      </c>
      <c r="C431" s="47" t="s">
        <v>2</v>
      </c>
      <c r="D431" s="65" t="s">
        <v>18</v>
      </c>
      <c r="E431" s="48" t="s">
        <v>14</v>
      </c>
      <c r="F431" s="49" t="s">
        <v>15</v>
      </c>
    </row>
    <row r="432" spans="1:6" x14ac:dyDescent="0.2">
      <c r="A432" s="50">
        <v>4006</v>
      </c>
      <c r="B432" s="72" t="str">
        <f>IF(A432="","",VLOOKUP(A432,[1]INSUMOS!$P:$S,2))</f>
        <v>Herramientas Menores</v>
      </c>
      <c r="C432" s="73" t="str">
        <f>IF(A432="","",VLOOKUP(A432,[1]INSUMOS!$P:$S,3))</f>
        <v>GL</v>
      </c>
      <c r="D432" s="85">
        <v>0.25</v>
      </c>
      <c r="E432" s="53"/>
      <c r="F432" s="31">
        <f>IF(B432="","",D432*E432)</f>
        <v>0</v>
      </c>
    </row>
    <row r="433" spans="1:6" x14ac:dyDescent="0.2">
      <c r="A433" s="32">
        <v>4019</v>
      </c>
      <c r="B433" s="72" t="str">
        <f>IF(A433="","",VLOOKUP(A433,[1]INSUMOS!$P:$S,2))</f>
        <v>Mezcladora con Operador</v>
      </c>
      <c r="C433" s="73" t="str">
        <f>IF(A433="","",VLOOKUP(A433,[1]INSUMOS!$P:$S,3))</f>
        <v>Día</v>
      </c>
      <c r="D433" s="54">
        <v>0.04</v>
      </c>
      <c r="E433" s="53"/>
      <c r="F433" s="31">
        <f>IF(B433="","",D433*E433)</f>
        <v>0</v>
      </c>
    </row>
    <row r="434" spans="1:6" x14ac:dyDescent="0.2">
      <c r="A434" s="32">
        <v>4004</v>
      </c>
      <c r="B434" s="72" t="str">
        <f>IF(A434="","",VLOOKUP(A434,[1]INSUMOS!$P:$S,2))</f>
        <v>Formaleta Metalica incluye Accesorios</v>
      </c>
      <c r="C434" s="73" t="str">
        <f>IF(A434="","",VLOOKUP(A434,[1]INSUMOS!$P:$S,3))</f>
        <v>m2</v>
      </c>
      <c r="D434" s="68">
        <v>0.04</v>
      </c>
      <c r="E434" s="53"/>
      <c r="F434" s="31">
        <f>IF(B434="","",D434*E434)</f>
        <v>0</v>
      </c>
    </row>
    <row r="435" spans="1:6" x14ac:dyDescent="0.2">
      <c r="A435" s="32"/>
      <c r="B435" s="72" t="str">
        <f>IF(A435="","",VLOOKUP(A435,[1]INSUMOS!$P:$S,2))</f>
        <v/>
      </c>
      <c r="C435" s="73" t="str">
        <f>IF(A435="","",VLOOKUP(A435,[1]INSUMOS!$P:$S,3))</f>
        <v/>
      </c>
      <c r="D435" s="68"/>
      <c r="E435" s="53" t="str">
        <f>IF(A435="","",VLOOKUP(A435,[1]INSUMOS!$P:$S,4))</f>
        <v/>
      </c>
      <c r="F435" s="31" t="str">
        <f>IF(B435="","",D435*E435)</f>
        <v/>
      </c>
    </row>
    <row r="436" spans="1:6" x14ac:dyDescent="0.2">
      <c r="A436" s="55"/>
      <c r="B436" s="72" t="str">
        <f>IF(A436="","",VLOOKUP(A436,[1]INSUMOS!$P:$S,2))</f>
        <v/>
      </c>
      <c r="C436" s="73" t="str">
        <f>IF(A436="","",VLOOKUP(A436,[1]INSUMOS!$P:$S,3))</f>
        <v/>
      </c>
      <c r="D436" s="57"/>
      <c r="E436" s="53" t="str">
        <f>IF(A436="","",VLOOKUP(A436,[1]INSUMOS!$P:$S,4))</f>
        <v/>
      </c>
      <c r="F436" s="75" t="str">
        <f>IF(B436="","",D436*E436)</f>
        <v/>
      </c>
    </row>
    <row r="437" spans="1:6" ht="13.5" thickBot="1" x14ac:dyDescent="0.25">
      <c r="A437" s="40"/>
      <c r="B437" s="41" t="s">
        <v>24</v>
      </c>
      <c r="C437" s="42"/>
      <c r="D437" s="41"/>
      <c r="E437" s="43"/>
      <c r="F437" s="44">
        <f>SUM(F432:F436)</f>
        <v>0</v>
      </c>
    </row>
    <row r="438" spans="1:6" ht="13.5" thickBot="1" x14ac:dyDescent="0.25"/>
    <row r="439" spans="1:6" ht="26.25" thickBot="1" x14ac:dyDescent="0.25">
      <c r="A439" s="6">
        <f>'[1]PRESU MURO SENA'!A22</f>
        <v>4.0999999999999996</v>
      </c>
      <c r="B439" s="94" t="str">
        <f>'[1]PRESU MURO SENA'!B22</f>
        <v>Levante de Muro Rayado en Bloque Abuzardado de 20x20x40 - H= 2.4 mts - Zona Muro - Mortero de Pega 1:4</v>
      </c>
      <c r="C439" s="8" t="str">
        <f>'[1]PRESU MURO SENA'!C22</f>
        <v>M2</v>
      </c>
      <c r="D439" s="9"/>
      <c r="E439" s="10" t="s">
        <v>11</v>
      </c>
      <c r="F439" s="95">
        <f>(F453+F461+F469+F477)</f>
        <v>0</v>
      </c>
    </row>
    <row r="440" spans="1:6" ht="13.5" thickBot="1" x14ac:dyDescent="0.25">
      <c r="A440" s="12"/>
      <c r="B440" s="13"/>
      <c r="C440" s="14"/>
      <c r="D440" s="15"/>
      <c r="E440" s="13"/>
      <c r="F440" s="16"/>
    </row>
    <row r="441" spans="1:6" x14ac:dyDescent="0.2">
      <c r="A441" s="17"/>
      <c r="B441" s="18" t="s">
        <v>1</v>
      </c>
      <c r="C441" s="19"/>
      <c r="D441" s="20"/>
      <c r="E441" s="20"/>
      <c r="F441" s="21"/>
    </row>
    <row r="442" spans="1:6" x14ac:dyDescent="0.2">
      <c r="A442" s="22" t="s">
        <v>12</v>
      </c>
      <c r="B442" s="23" t="s">
        <v>13</v>
      </c>
      <c r="C442" s="23" t="s">
        <v>2</v>
      </c>
      <c r="D442" s="23" t="s">
        <v>3</v>
      </c>
      <c r="E442" s="24" t="s">
        <v>14</v>
      </c>
      <c r="F442" s="25" t="s">
        <v>15</v>
      </c>
    </row>
    <row r="443" spans="1:6" x14ac:dyDescent="0.2">
      <c r="A443" s="26">
        <v>1107</v>
      </c>
      <c r="B443" s="27" t="str">
        <f>IF(A443="","",VLOOKUP(A443,[1]INSUMOS!$A:$D,2))</f>
        <v>Mortero 1:4</v>
      </c>
      <c r="C443" s="28" t="str">
        <f>IF(A443="","",VLOOKUP(A443,[1]INSUMOS!$A:$D,3))</f>
        <v>M3</v>
      </c>
      <c r="D443" s="96">
        <v>0.02</v>
      </c>
      <c r="E443" s="30"/>
      <c r="F443" s="31">
        <f t="shared" ref="F443:F450" si="16">IF(B443="","",D443*E443)</f>
        <v>0</v>
      </c>
    </row>
    <row r="444" spans="1:6" x14ac:dyDescent="0.2">
      <c r="A444" s="32">
        <v>1118</v>
      </c>
      <c r="B444" s="27" t="str">
        <f>IF(A444="","",VLOOKUP(A444,[1]INSUMOS!$A:$D,2))</f>
        <v xml:space="preserve">Bloque Abuzardado de 20x20x40 </v>
      </c>
      <c r="C444" s="28" t="str">
        <f>IF(A444="","",VLOOKUP(A444,[1]INSUMOS!$A:$D,3))</f>
        <v>UND</v>
      </c>
      <c r="D444" s="97">
        <v>12.5</v>
      </c>
      <c r="E444" s="30"/>
      <c r="F444" s="31">
        <f t="shared" si="16"/>
        <v>0</v>
      </c>
    </row>
    <row r="445" spans="1:6" x14ac:dyDescent="0.2">
      <c r="A445" s="32"/>
      <c r="B445" s="27" t="str">
        <f>IF(A445="","",VLOOKUP(A445,[1]INSUMOS!$A:$D,2))</f>
        <v/>
      </c>
      <c r="C445" s="28" t="str">
        <f>IF(A445="","",VLOOKUP(A445,[1]INSUMOS!$A:$D,3))</f>
        <v/>
      </c>
      <c r="D445" s="98"/>
      <c r="E445" s="30" t="str">
        <f>IF(A445="","",VLOOKUP(A445,[1]INSUMOS!$A:$D,4))</f>
        <v/>
      </c>
      <c r="F445" s="31" t="str">
        <f t="shared" si="16"/>
        <v/>
      </c>
    </row>
    <row r="446" spans="1:6" x14ac:dyDescent="0.2">
      <c r="A446" s="32"/>
      <c r="B446" s="27" t="str">
        <f>IF(A446="","",VLOOKUP(A446,[1]INSUMOS!$A:$D,2))</f>
        <v/>
      </c>
      <c r="C446" s="28" t="str">
        <f>IF(A446="","",VLOOKUP(A446,[1]INSUMOS!$A:$D,3))</f>
        <v/>
      </c>
      <c r="D446" s="99"/>
      <c r="E446" s="30" t="str">
        <f>IF(A446="","",VLOOKUP(A446,[1]INSUMOS!$A:$D,4))</f>
        <v/>
      </c>
      <c r="F446" s="31" t="str">
        <f t="shared" si="16"/>
        <v/>
      </c>
    </row>
    <row r="447" spans="1:6" x14ac:dyDescent="0.2">
      <c r="A447" s="32"/>
      <c r="B447" s="27" t="str">
        <f>IF(A447="","",VLOOKUP(A447,[1]INSUMOS!$A:$D,2))</f>
        <v/>
      </c>
      <c r="C447" s="28" t="str">
        <f>IF(A447="","",VLOOKUP(A447,[1]INSUMOS!$A:$D,3))</f>
        <v/>
      </c>
      <c r="D447" s="99"/>
      <c r="E447" s="30" t="str">
        <f>IF(A447="","",VLOOKUP(A447,[1]INSUMOS!$A:$D,4))</f>
        <v/>
      </c>
      <c r="F447" s="31" t="str">
        <f t="shared" si="16"/>
        <v/>
      </c>
    </row>
    <row r="448" spans="1:6" x14ac:dyDescent="0.2">
      <c r="A448" s="32"/>
      <c r="B448" s="27" t="str">
        <f>IF(A448="","",VLOOKUP(A448,[1]INSUMOS!$A:$D,2))</f>
        <v/>
      </c>
      <c r="C448" s="28" t="str">
        <f>IF(A448="","",VLOOKUP(A448,[1]INSUMOS!$A:$D,3))</f>
        <v/>
      </c>
      <c r="D448" s="99"/>
      <c r="E448" s="30" t="str">
        <f>IF(A448="","",VLOOKUP(A448,[1]INSUMOS!$A:$D,4))</f>
        <v/>
      </c>
      <c r="F448" s="31" t="str">
        <f t="shared" si="16"/>
        <v/>
      </c>
    </row>
    <row r="449" spans="1:6" x14ac:dyDescent="0.2">
      <c r="A449" s="32"/>
      <c r="B449" s="27" t="str">
        <f>IF(A449="","",VLOOKUP(A449,[1]INSUMOS!$A:$D,2))</f>
        <v/>
      </c>
      <c r="C449" s="28" t="str">
        <f>IF(A449="","",VLOOKUP(A449,[1]INSUMOS!$A:$D,3))</f>
        <v/>
      </c>
      <c r="D449" s="99"/>
      <c r="E449" s="30" t="str">
        <f>IF(A449="","",VLOOKUP(A449,[1]INSUMOS!$A:$D,4))</f>
        <v/>
      </c>
      <c r="F449" s="31" t="str">
        <f t="shared" si="16"/>
        <v/>
      </c>
    </row>
    <row r="450" spans="1:6" x14ac:dyDescent="0.2">
      <c r="A450" s="32"/>
      <c r="B450" s="27" t="str">
        <f>IF(A450="","",VLOOKUP(A450,[1]INSUMOS!$A:$D,2))</f>
        <v/>
      </c>
      <c r="C450" s="28" t="str">
        <f>IF(A450="","",VLOOKUP(A450,[1]INSUMOS!$A:$D,3))</f>
        <v/>
      </c>
      <c r="D450" s="99"/>
      <c r="E450" s="30" t="str">
        <f>IF(A450="","",VLOOKUP(A450,[1]INSUMOS!$A:$D,4))</f>
        <v/>
      </c>
      <c r="F450" s="31" t="str">
        <f t="shared" si="16"/>
        <v/>
      </c>
    </row>
    <row r="451" spans="1:6" x14ac:dyDescent="0.2">
      <c r="A451" s="55"/>
      <c r="B451" s="27" t="str">
        <f>IF(A451="","",VLOOKUP(A451,[1]INSUMOS!$A:$D,2))</f>
        <v/>
      </c>
      <c r="C451" s="28" t="str">
        <f>IF(A451="","",VLOOKUP(A451,[1]INSUMOS!$A:$D,3))</f>
        <v/>
      </c>
      <c r="D451" s="76"/>
      <c r="E451" s="30" t="str">
        <f>IF(A451="","",VLOOKUP(A451,[1]INSUMOS!$A:$D,4))</f>
        <v/>
      </c>
      <c r="F451" s="75"/>
    </row>
    <row r="452" spans="1:6" x14ac:dyDescent="0.2">
      <c r="A452" s="34"/>
      <c r="B452" s="35"/>
      <c r="C452" s="36"/>
      <c r="D452" s="37"/>
      <c r="E452" s="38" t="s">
        <v>16</v>
      </c>
      <c r="F452" s="39">
        <f>SUM(F443:F451)*5%</f>
        <v>0</v>
      </c>
    </row>
    <row r="453" spans="1:6" ht="13.5" thickBot="1" x14ac:dyDescent="0.25">
      <c r="A453" s="40"/>
      <c r="B453" s="41" t="s">
        <v>17</v>
      </c>
      <c r="C453" s="42"/>
      <c r="D453" s="41"/>
      <c r="E453" s="43"/>
      <c r="F453" s="44">
        <f>SUM(F443:F452)</f>
        <v>0</v>
      </c>
    </row>
    <row r="454" spans="1:6" x14ac:dyDescent="0.2">
      <c r="A454" s="17"/>
      <c r="B454" s="18" t="s">
        <v>8</v>
      </c>
      <c r="C454" s="19"/>
      <c r="D454" s="20"/>
      <c r="E454" s="20"/>
      <c r="F454" s="21"/>
    </row>
    <row r="455" spans="1:6" x14ac:dyDescent="0.2">
      <c r="A455" s="45" t="s">
        <v>12</v>
      </c>
      <c r="B455" s="46" t="s">
        <v>13</v>
      </c>
      <c r="C455" s="47" t="s">
        <v>2</v>
      </c>
      <c r="D455" s="47" t="s">
        <v>18</v>
      </c>
      <c r="E455" s="48" t="s">
        <v>14</v>
      </c>
      <c r="F455" s="49" t="s">
        <v>15</v>
      </c>
    </row>
    <row r="456" spans="1:6" x14ac:dyDescent="0.2">
      <c r="A456" s="50">
        <v>2002</v>
      </c>
      <c r="B456" s="51" t="str">
        <f>IF(A456="","",VLOOKUP(A456,[1]INSUMOS!$F:$I,2))</f>
        <v>Cuadrilla No. 3 (1 Of + 2 Ayudantes)</v>
      </c>
      <c r="C456" s="28" t="str">
        <f>IF(A456="","",VLOOKUP(A456,[1]INSUMOS!$F:$I,3))</f>
        <v>Día</v>
      </c>
      <c r="D456" s="85">
        <v>6.9055000000000005E-2</v>
      </c>
      <c r="E456" s="53"/>
      <c r="F456" s="31">
        <f>IF(B456="","",D456*E456)</f>
        <v>0</v>
      </c>
    </row>
    <row r="457" spans="1:6" x14ac:dyDescent="0.2">
      <c r="A457" s="32"/>
      <c r="B457" s="51" t="str">
        <f>IF(A457="","",VLOOKUP(A457,[1]INSUMOS!$F:$I,2))</f>
        <v/>
      </c>
      <c r="C457" s="28" t="str">
        <f>IF(A457="","",VLOOKUP(A457,[1]INSUMOS!$F:$I,3))</f>
        <v/>
      </c>
      <c r="D457" s="54"/>
      <c r="E457" s="53" t="str">
        <f>IF(A457="","",VLOOKUP(A457,[1]INSUMOS!$F:$I,4))</f>
        <v/>
      </c>
      <c r="F457" s="31" t="str">
        <f>IF(B457="","",D457*E457)</f>
        <v/>
      </c>
    </row>
    <row r="458" spans="1:6" x14ac:dyDescent="0.2">
      <c r="A458" s="32"/>
      <c r="B458" s="51" t="str">
        <f>IF(A458="","",VLOOKUP(A458,[1]INSUMOS!$F:$I,2))</f>
        <v/>
      </c>
      <c r="C458" s="28" t="str">
        <f>IF(A458="","",VLOOKUP(A458,[1]INSUMOS!$F:$I,3))</f>
        <v/>
      </c>
      <c r="D458" s="54"/>
      <c r="E458" s="53" t="str">
        <f>IF(A458="","",VLOOKUP(A458,[1]INSUMOS!$F:$I,4))</f>
        <v/>
      </c>
      <c r="F458" s="31" t="str">
        <f>IF(B458="","",D458*E458)</f>
        <v/>
      </c>
    </row>
    <row r="459" spans="1:6" x14ac:dyDescent="0.2">
      <c r="A459" s="32"/>
      <c r="B459" s="51" t="str">
        <f>IF(A458="","",VLOOKUP(A458,[1]INSUMOS!$F:$I,2))</f>
        <v/>
      </c>
      <c r="C459" s="28" t="str">
        <f>IF(A459="","",VLOOKUP(A459,[1]INSUMOS!$F:$I,3))</f>
        <v/>
      </c>
      <c r="D459" s="54"/>
      <c r="E459" s="53" t="str">
        <f>IF(A459="","",VLOOKUP(A459,[1]INSUMOS!$F:$I,4))</f>
        <v/>
      </c>
      <c r="F459" s="31" t="str">
        <f>IF(B459="","",D459*E459)</f>
        <v/>
      </c>
    </row>
    <row r="460" spans="1:6" x14ac:dyDescent="0.2">
      <c r="A460" s="55"/>
      <c r="B460" s="56" t="str">
        <f>IF(A460="","",VLOOKUP(A460,#REF!,2))</f>
        <v/>
      </c>
      <c r="C460" s="28" t="str">
        <f>IF(A460="","",VLOOKUP(A460,[1]INSUMOS!$F:$I,3))</f>
        <v/>
      </c>
      <c r="D460" s="57"/>
      <c r="E460" s="53" t="str">
        <f>IF(A460="","",VLOOKUP(A460,[1]INSUMOS!$F:$I,4))</f>
        <v/>
      </c>
      <c r="F460" s="31" t="str">
        <f>IF(B460="","",D460*E460)</f>
        <v/>
      </c>
    </row>
    <row r="461" spans="1:6" ht="13.5" thickBot="1" x14ac:dyDescent="0.25">
      <c r="A461" s="40"/>
      <c r="B461" s="41" t="s">
        <v>19</v>
      </c>
      <c r="C461" s="42"/>
      <c r="D461" s="58"/>
      <c r="E461" s="43"/>
      <c r="F461" s="44">
        <f>SUM(F456:F460)</f>
        <v>0</v>
      </c>
    </row>
    <row r="462" spans="1:6" x14ac:dyDescent="0.2">
      <c r="A462" s="59"/>
      <c r="B462" s="60" t="s">
        <v>20</v>
      </c>
      <c r="C462" s="61"/>
      <c r="D462" s="62"/>
      <c r="E462" s="63"/>
      <c r="F462" s="64"/>
    </row>
    <row r="463" spans="1:6" x14ac:dyDescent="0.2">
      <c r="A463" s="45" t="s">
        <v>12</v>
      </c>
      <c r="B463" s="46" t="s">
        <v>13</v>
      </c>
      <c r="C463" s="47" t="s">
        <v>2</v>
      </c>
      <c r="D463" s="65" t="s">
        <v>18</v>
      </c>
      <c r="E463" s="48" t="s">
        <v>14</v>
      </c>
      <c r="F463" s="49" t="s">
        <v>15</v>
      </c>
    </row>
    <row r="464" spans="1:6" x14ac:dyDescent="0.2">
      <c r="A464" s="50"/>
      <c r="B464" s="27" t="str">
        <f>IF(A464="","",VLOOKUP(A464,[1]INSUMOS!$K:$N,2))</f>
        <v/>
      </c>
      <c r="C464" s="28" t="str">
        <f>IF(A464="","",VLOOKUP(A464,[1]INSUMOS!$K:$N,3))</f>
        <v/>
      </c>
      <c r="D464" s="66"/>
      <c r="E464" s="67" t="str">
        <f>IF(A464="","",VLOOKUP(A464,[1]INSUMOS!$K:$N,4))</f>
        <v/>
      </c>
      <c r="F464" s="31" t="str">
        <f>IF(B464="","",D464*E464)</f>
        <v/>
      </c>
    </row>
    <row r="465" spans="1:6" x14ac:dyDescent="0.2">
      <c r="A465" s="32"/>
      <c r="B465" s="27" t="str">
        <f>IF(A465="","",VLOOKUP(A465,[1]INSUMOS!$K:$N,2))</f>
        <v/>
      </c>
      <c r="C465" s="28" t="str">
        <f>IF(A465="","",VLOOKUP(A465,[1]INSUMOS!$K:$N,3))</f>
        <v/>
      </c>
      <c r="D465" s="68"/>
      <c r="E465" s="67" t="str">
        <f>IF(A465="","",VLOOKUP(A465,[1]INSUMOS!$K:$N,4))</f>
        <v/>
      </c>
      <c r="F465" s="31" t="str">
        <f>IF(B465="","",D465*E465)</f>
        <v/>
      </c>
    </row>
    <row r="466" spans="1:6" x14ac:dyDescent="0.2">
      <c r="A466" s="32"/>
      <c r="B466" s="27" t="str">
        <f>IF(A466="","",VLOOKUP(A466,[1]INSUMOS!$K:$N,2))</f>
        <v/>
      </c>
      <c r="C466" s="28" t="str">
        <f>IF(A466="","",VLOOKUP(A466,[1]INSUMOS!$K:$N,3))</f>
        <v/>
      </c>
      <c r="D466" s="68"/>
      <c r="E466" s="67" t="str">
        <f>IF(A466="","",VLOOKUP(A466,[1]INSUMOS!$K:$N,4))</f>
        <v/>
      </c>
      <c r="F466" s="31" t="str">
        <f>IF(B466="","",D466*E466)</f>
        <v/>
      </c>
    </row>
    <row r="467" spans="1:6" x14ac:dyDescent="0.2">
      <c r="A467" s="32"/>
      <c r="B467" s="27" t="str">
        <f>IF(A467="","",VLOOKUP(A467,[1]INSUMOS!$K:$N,2))</f>
        <v/>
      </c>
      <c r="C467" s="28" t="str">
        <f>IF(A467="","",VLOOKUP(A467,[1]INSUMOS!$K:$N,3))</f>
        <v/>
      </c>
      <c r="D467" s="68"/>
      <c r="E467" s="67" t="str">
        <f>IF(A467="","",VLOOKUP(A467,[1]INSUMOS!$K:$N,4))</f>
        <v/>
      </c>
      <c r="F467" s="31" t="str">
        <f>IF(B467="","",D467*E467)</f>
        <v/>
      </c>
    </row>
    <row r="468" spans="1:6" x14ac:dyDescent="0.2">
      <c r="A468" s="55"/>
      <c r="B468" s="27" t="str">
        <f>IF(A468="","",VLOOKUP(A468,[1]INSUMOS!$K:$N,2))</f>
        <v/>
      </c>
      <c r="C468" s="28" t="str">
        <f>IF(A468="","",VLOOKUP(A468,[1]INSUMOS!$K:$N,3))</f>
        <v/>
      </c>
      <c r="D468" s="69"/>
      <c r="E468" s="67" t="str">
        <f>IF(A468="","",VLOOKUP(A468,[1]INSUMOS!$K:$N,4))</f>
        <v/>
      </c>
      <c r="F468" s="31" t="str">
        <f>IF(B468="","",D468*E468)</f>
        <v/>
      </c>
    </row>
    <row r="469" spans="1:6" ht="13.5" thickBot="1" x14ac:dyDescent="0.25">
      <c r="A469" s="40"/>
      <c r="B469" s="41" t="s">
        <v>21</v>
      </c>
      <c r="C469" s="42"/>
      <c r="D469" s="58"/>
      <c r="E469" s="43"/>
      <c r="F469" s="44">
        <f>SUM(F464:F468)</f>
        <v>0</v>
      </c>
    </row>
    <row r="470" spans="1:6" x14ac:dyDescent="0.2">
      <c r="A470" s="17"/>
      <c r="B470" s="70" t="s">
        <v>22</v>
      </c>
      <c r="C470" s="19"/>
      <c r="D470" s="71"/>
      <c r="E470" s="20"/>
      <c r="F470" s="21"/>
    </row>
    <row r="471" spans="1:6" x14ac:dyDescent="0.2">
      <c r="A471" s="45" t="s">
        <v>12</v>
      </c>
      <c r="B471" s="46" t="s">
        <v>13</v>
      </c>
      <c r="C471" s="47" t="s">
        <v>2</v>
      </c>
      <c r="D471" s="65" t="s">
        <v>18</v>
      </c>
      <c r="E471" s="48" t="s">
        <v>14</v>
      </c>
      <c r="F471" s="49" t="s">
        <v>15</v>
      </c>
    </row>
    <row r="472" spans="1:6" x14ac:dyDescent="0.2">
      <c r="A472" s="50">
        <v>4006</v>
      </c>
      <c r="B472" s="72" t="str">
        <f>IF(A472="","",VLOOKUP(A472,[1]INSUMOS!$P:$S,2))</f>
        <v>Herramientas Menores</v>
      </c>
      <c r="C472" s="73" t="str">
        <f>IF(A472="","",VLOOKUP(A472,[1]INSUMOS!$P:$S,3))</f>
        <v>GL</v>
      </c>
      <c r="D472" s="28">
        <v>0.02</v>
      </c>
      <c r="E472" s="53"/>
      <c r="F472" s="31">
        <f>IF(B472="","",D472*E472)</f>
        <v>0</v>
      </c>
    </row>
    <row r="473" spans="1:6" x14ac:dyDescent="0.2">
      <c r="A473" s="32">
        <v>4019</v>
      </c>
      <c r="B473" s="72" t="str">
        <f>IF(A473="","",VLOOKUP(A473,[1]INSUMOS!$P:$S,2))</f>
        <v>Mezcladora con Operador</v>
      </c>
      <c r="C473" s="73" t="str">
        <f>IF(A473="","",VLOOKUP(A473,[1]INSUMOS!$P:$S,3))</f>
        <v>Día</v>
      </c>
      <c r="D473" s="28">
        <v>0.01</v>
      </c>
      <c r="E473" s="53"/>
      <c r="F473" s="31">
        <f>IF(B473="","",D473*E473)</f>
        <v>0</v>
      </c>
    </row>
    <row r="474" spans="1:6" x14ac:dyDescent="0.2">
      <c r="A474" s="32">
        <v>4000</v>
      </c>
      <c r="B474" s="72" t="str">
        <f>IF(A474="","",VLOOKUP(A474,[1]INSUMOS!$P:$S,2))</f>
        <v xml:space="preserve">Andamio Metalico Completo  </v>
      </c>
      <c r="C474" s="73" t="str">
        <f>IF(A474="","",VLOOKUP(A474,[1]INSUMOS!$P:$S,3))</f>
        <v>Día</v>
      </c>
      <c r="D474" s="28">
        <v>0.02</v>
      </c>
      <c r="E474" s="53"/>
      <c r="F474" s="31">
        <f>IF(B474="","",D474*E474)</f>
        <v>0</v>
      </c>
    </row>
    <row r="475" spans="1:6" x14ac:dyDescent="0.2">
      <c r="A475" s="32">
        <v>4012</v>
      </c>
      <c r="B475" s="72" t="str">
        <f>IF(A475="","",VLOOKUP(A475,[1]INSUMOS!$P:$S,2))</f>
        <v>Cortadora de Bloque</v>
      </c>
      <c r="C475" s="73" t="str">
        <f>IF(A475="","",VLOOKUP(A475,[1]INSUMOS!$P:$S,3))</f>
        <v>Día</v>
      </c>
      <c r="D475" s="28">
        <v>0.01</v>
      </c>
      <c r="E475" s="53"/>
      <c r="F475" s="31">
        <f>IF(B475="","",D475*E475)</f>
        <v>0</v>
      </c>
    </row>
    <row r="476" spans="1:6" x14ac:dyDescent="0.2">
      <c r="A476" s="55"/>
      <c r="B476" s="72" t="str">
        <f>IF(A476="","",VLOOKUP(A476,[1]INSUMOS!$P:$S,2))</f>
        <v/>
      </c>
      <c r="C476" s="73" t="str">
        <f>IF(A476="","",VLOOKUP(A476,[1]INSUMOS!$P:$S,3))</f>
        <v/>
      </c>
      <c r="D476" s="57"/>
      <c r="E476" s="53" t="str">
        <f>IF(A476="","",VLOOKUP(A476,[1]INSUMOS!$P:$S,4))</f>
        <v/>
      </c>
      <c r="F476" s="75" t="str">
        <f>IF(B476="","",D476*E476)</f>
        <v/>
      </c>
    </row>
    <row r="477" spans="1:6" ht="13.5" thickBot="1" x14ac:dyDescent="0.25">
      <c r="A477" s="40"/>
      <c r="B477" s="41" t="s">
        <v>24</v>
      </c>
      <c r="C477" s="42"/>
      <c r="D477" s="41"/>
      <c r="E477" s="43"/>
      <c r="F477" s="44">
        <f>SUM(F472:F476)</f>
        <v>0</v>
      </c>
    </row>
    <row r="478" spans="1:6" ht="13.5" thickBot="1" x14ac:dyDescent="0.25"/>
    <row r="479" spans="1:6" ht="39" thickBot="1" x14ac:dyDescent="0.25">
      <c r="A479" s="6">
        <f>'[1]PRESU MURO SENA'!A23</f>
        <v>4.1999999999999993</v>
      </c>
      <c r="B479" s="94" t="str">
        <f>'[1]PRESU MURO SENA'!B23</f>
        <v>SUMINISTRO Y APLICACIÓN DE PINTURA INTERIOR EN VINILO TIPO CORAZA, SOBRE COLUMNAS Y VIGAS, A DOS MANOS - COLOR GRIS BASALTO</v>
      </c>
      <c r="C479" s="8" t="str">
        <f>'[1]PRESU MURO SENA'!C23</f>
        <v>ML</v>
      </c>
      <c r="D479" s="9"/>
      <c r="E479" s="10" t="s">
        <v>11</v>
      </c>
      <c r="F479" s="95">
        <f>(F496+F504+F512+F520)</f>
        <v>0</v>
      </c>
    </row>
    <row r="480" spans="1:6" ht="13.5" thickBot="1" x14ac:dyDescent="0.25">
      <c r="A480" s="12"/>
      <c r="B480" s="13"/>
      <c r="C480" s="14"/>
      <c r="D480" s="15"/>
      <c r="E480" s="13"/>
      <c r="F480" s="16"/>
    </row>
    <row r="481" spans="1:6" x14ac:dyDescent="0.2">
      <c r="A481" s="17"/>
      <c r="B481" s="18" t="s">
        <v>1</v>
      </c>
      <c r="C481" s="19"/>
      <c r="D481" s="20"/>
      <c r="E481" s="20"/>
      <c r="F481" s="21"/>
    </row>
    <row r="482" spans="1:6" x14ac:dyDescent="0.2">
      <c r="A482" s="22" t="s">
        <v>12</v>
      </c>
      <c r="B482" s="23" t="s">
        <v>13</v>
      </c>
      <c r="C482" s="23" t="s">
        <v>2</v>
      </c>
      <c r="D482" s="23" t="s">
        <v>3</v>
      </c>
      <c r="E482" s="24" t="s">
        <v>14</v>
      </c>
      <c r="F482" s="25" t="s">
        <v>15</v>
      </c>
    </row>
    <row r="483" spans="1:6" x14ac:dyDescent="0.2">
      <c r="A483" s="26">
        <v>1119</v>
      </c>
      <c r="B483" s="27" t="str">
        <f>IF(A483="","",VLOOKUP(A483,[1]INSUMOS!$A:$D,2))</f>
        <v>Pintura de Acabado tipo Koraza - Fachada</v>
      </c>
      <c r="C483" s="28" t="str">
        <f>IF(A483="","",VLOOKUP(A483,[1]INSUMOS!$A:$D,3))</f>
        <v>GALON</v>
      </c>
      <c r="D483" s="96">
        <v>0.04</v>
      </c>
      <c r="E483" s="30"/>
      <c r="F483" s="31">
        <f t="shared" ref="F483:F493" si="17">IF(B483="","",D483*E483)</f>
        <v>0</v>
      </c>
    </row>
    <row r="484" spans="1:6" x14ac:dyDescent="0.2">
      <c r="A484" s="32"/>
      <c r="B484" s="27" t="str">
        <f>IF(A484="","",VLOOKUP(A484,[1]INSUMOS!$A:$D,2))</f>
        <v/>
      </c>
      <c r="C484" s="28" t="str">
        <f>IF(A484="","",VLOOKUP(A484,[1]INSUMOS!$A:$D,3))</f>
        <v/>
      </c>
      <c r="D484" s="99"/>
      <c r="E484" s="30" t="str">
        <f>IF(A484="","",VLOOKUP(A484,[1]INSUMOS!$A:$D,4))</f>
        <v/>
      </c>
      <c r="F484" s="31" t="str">
        <f t="shared" si="17"/>
        <v/>
      </c>
    </row>
    <row r="485" spans="1:6" x14ac:dyDescent="0.2">
      <c r="A485" s="32"/>
      <c r="B485" s="27" t="str">
        <f>IF(A485="","",VLOOKUP(A485,[1]INSUMOS!$A:$D,2))</f>
        <v/>
      </c>
      <c r="C485" s="28" t="str">
        <f>IF(A485="","",VLOOKUP(A485,[1]INSUMOS!$A:$D,3))</f>
        <v/>
      </c>
      <c r="D485" s="98"/>
      <c r="E485" s="30" t="str">
        <f>IF(A485="","",VLOOKUP(A485,[1]INSUMOS!$A:$D,4))</f>
        <v/>
      </c>
      <c r="F485" s="31" t="str">
        <f t="shared" si="17"/>
        <v/>
      </c>
    </row>
    <row r="486" spans="1:6" x14ac:dyDescent="0.2">
      <c r="A486" s="32"/>
      <c r="B486" s="27" t="str">
        <f>IF(A486="","",VLOOKUP(A486,[1]INSUMOS!$A:$D,2))</f>
        <v/>
      </c>
      <c r="C486" s="28" t="str">
        <f>IF(A486="","",VLOOKUP(A486,[1]INSUMOS!$A:$D,3))</f>
        <v/>
      </c>
      <c r="D486" s="99"/>
      <c r="E486" s="30" t="str">
        <f>IF(A486="","",VLOOKUP(A486,[1]INSUMOS!$A:$D,4))</f>
        <v/>
      </c>
      <c r="F486" s="31" t="str">
        <f t="shared" si="17"/>
        <v/>
      </c>
    </row>
    <row r="487" spans="1:6" x14ac:dyDescent="0.2">
      <c r="A487" s="32"/>
      <c r="B487" s="27" t="str">
        <f>IF(A487="","",VLOOKUP(A487,[1]INSUMOS!$A:$D,2))</f>
        <v/>
      </c>
      <c r="C487" s="28" t="str">
        <f>IF(A487="","",VLOOKUP(A487,[1]INSUMOS!$A:$D,3))</f>
        <v/>
      </c>
      <c r="D487" s="99"/>
      <c r="E487" s="30" t="str">
        <f>IF(A487="","",VLOOKUP(A487,[1]INSUMOS!$A:$D,4))</f>
        <v/>
      </c>
      <c r="F487" s="31" t="str">
        <f t="shared" si="17"/>
        <v/>
      </c>
    </row>
    <row r="488" spans="1:6" x14ac:dyDescent="0.2">
      <c r="A488" s="32"/>
      <c r="B488" s="27" t="str">
        <f>IF(A488="","",VLOOKUP(A488,[1]INSUMOS!$A:$D,2))</f>
        <v/>
      </c>
      <c r="C488" s="28" t="str">
        <f>IF(A488="","",VLOOKUP(A488,[1]INSUMOS!$A:$D,3))</f>
        <v/>
      </c>
      <c r="D488" s="99"/>
      <c r="E488" s="30" t="str">
        <f>IF(A488="","",VLOOKUP(A488,[1]INSUMOS!$A:$D,4))</f>
        <v/>
      </c>
      <c r="F488" s="31" t="str">
        <f t="shared" si="17"/>
        <v/>
      </c>
    </row>
    <row r="489" spans="1:6" x14ac:dyDescent="0.2">
      <c r="A489" s="32"/>
      <c r="B489" s="27" t="str">
        <f>IF(A489="","",VLOOKUP(A489,[1]INSUMOS!$A:$D,2))</f>
        <v/>
      </c>
      <c r="C489" s="28" t="str">
        <f>IF(A489="","",VLOOKUP(A489,[1]INSUMOS!$A:$D,3))</f>
        <v/>
      </c>
      <c r="D489" s="99"/>
      <c r="E489" s="30" t="str">
        <f>IF(A489="","",VLOOKUP(A489,[1]INSUMOS!$A:$D,4))</f>
        <v/>
      </c>
      <c r="F489" s="31" t="str">
        <f t="shared" si="17"/>
        <v/>
      </c>
    </row>
    <row r="490" spans="1:6" x14ac:dyDescent="0.2">
      <c r="A490" s="32"/>
      <c r="B490" s="27" t="str">
        <f>IF(A490="","",VLOOKUP(A490,[1]INSUMOS!$A:$D,2))</f>
        <v/>
      </c>
      <c r="C490" s="28" t="str">
        <f>IF(A490="","",VLOOKUP(A490,[1]INSUMOS!$A:$D,3))</f>
        <v/>
      </c>
      <c r="D490" s="99"/>
      <c r="E490" s="30" t="str">
        <f>IF(A490="","",VLOOKUP(A490,[1]INSUMOS!$A:$D,4))</f>
        <v/>
      </c>
      <c r="F490" s="31" t="str">
        <f t="shared" si="17"/>
        <v/>
      </c>
    </row>
    <row r="491" spans="1:6" x14ac:dyDescent="0.2">
      <c r="A491" s="32"/>
      <c r="B491" s="27" t="str">
        <f>IF(A491="","",VLOOKUP(A491,[1]INSUMOS!$A:$D,2))</f>
        <v/>
      </c>
      <c r="C491" s="28" t="str">
        <f>IF(A491="","",VLOOKUP(A491,[1]INSUMOS!$A:$D,3))</f>
        <v/>
      </c>
      <c r="D491" s="99"/>
      <c r="E491" s="30" t="str">
        <f>IF(A491="","",VLOOKUP(A491,[1]INSUMOS!$A:$D,4))</f>
        <v/>
      </c>
      <c r="F491" s="31" t="str">
        <f t="shared" si="17"/>
        <v/>
      </c>
    </row>
    <row r="492" spans="1:6" x14ac:dyDescent="0.2">
      <c r="A492" s="32"/>
      <c r="B492" s="27" t="str">
        <f>IF(A492="","",VLOOKUP(A492,[1]INSUMOS!$A:$D,2))</f>
        <v/>
      </c>
      <c r="C492" s="28" t="str">
        <f>IF(A492="","",VLOOKUP(A492,[1]INSUMOS!$A:$D,3))</f>
        <v/>
      </c>
      <c r="D492" s="99"/>
      <c r="E492" s="30" t="str">
        <f>IF(A492="","",VLOOKUP(A492,[1]INSUMOS!$A:$D,4))</f>
        <v/>
      </c>
      <c r="F492" s="31" t="str">
        <f t="shared" si="17"/>
        <v/>
      </c>
    </row>
    <row r="493" spans="1:6" x14ac:dyDescent="0.2">
      <c r="A493" s="100"/>
      <c r="B493" s="27" t="str">
        <f>IF(A493="","",VLOOKUP(A493,[1]INSUMOS!$A:$D,2))</f>
        <v/>
      </c>
      <c r="C493" s="28" t="str">
        <f>IF(A493="","",VLOOKUP(A493,[1]INSUMOS!$A:$D,3))</f>
        <v/>
      </c>
      <c r="D493" s="101"/>
      <c r="E493" s="30" t="str">
        <f>IF(A493="","",VLOOKUP(A493,[1]INSUMOS!$A:$D,4))</f>
        <v/>
      </c>
      <c r="F493" s="31" t="str">
        <f t="shared" si="17"/>
        <v/>
      </c>
    </row>
    <row r="494" spans="1:6" x14ac:dyDescent="0.2">
      <c r="A494" s="32"/>
      <c r="B494" s="27" t="str">
        <f>IF(A494="","",VLOOKUP(A494,[1]INSUMOS!$A:$D,2))</f>
        <v/>
      </c>
      <c r="C494" s="28" t="str">
        <f>IF(A494="","",VLOOKUP(A494,[1]INSUMOS!$A:$D,3))</f>
        <v/>
      </c>
      <c r="D494" s="76"/>
      <c r="E494" s="30" t="str">
        <f>IF(A494="","",VLOOKUP(A494,[1]INSUMOS!$A:$D,4))</f>
        <v/>
      </c>
      <c r="F494" s="75"/>
    </row>
    <row r="495" spans="1:6" x14ac:dyDescent="0.2">
      <c r="A495" s="100"/>
      <c r="B495" s="35"/>
      <c r="C495" s="36"/>
      <c r="D495" s="37"/>
      <c r="E495" s="38" t="s">
        <v>16</v>
      </c>
      <c r="F495" s="39">
        <f>SUM(F483:F494)*5%</f>
        <v>0</v>
      </c>
    </row>
    <row r="496" spans="1:6" ht="13.5" thickBot="1" x14ac:dyDescent="0.25">
      <c r="A496" s="40"/>
      <c r="B496" s="41" t="s">
        <v>17</v>
      </c>
      <c r="C496" s="42"/>
      <c r="D496" s="41"/>
      <c r="E496" s="43"/>
      <c r="F496" s="44">
        <f>SUM(F483:F495)</f>
        <v>0</v>
      </c>
    </row>
    <row r="497" spans="1:6" x14ac:dyDescent="0.2">
      <c r="A497" s="17"/>
      <c r="B497" s="18" t="s">
        <v>8</v>
      </c>
      <c r="C497" s="19"/>
      <c r="D497" s="20"/>
      <c r="E497" s="20"/>
      <c r="F497" s="21"/>
    </row>
    <row r="498" spans="1:6" x14ac:dyDescent="0.2">
      <c r="A498" s="45" t="s">
        <v>12</v>
      </c>
      <c r="B498" s="46" t="s">
        <v>13</v>
      </c>
      <c r="C498" s="47" t="s">
        <v>2</v>
      </c>
      <c r="D498" s="47" t="s">
        <v>18</v>
      </c>
      <c r="E498" s="48" t="s">
        <v>14</v>
      </c>
      <c r="F498" s="49" t="s">
        <v>15</v>
      </c>
    </row>
    <row r="499" spans="1:6" x14ac:dyDescent="0.2">
      <c r="A499" s="50">
        <v>2002</v>
      </c>
      <c r="B499" s="51" t="str">
        <f>IF(A499="","",VLOOKUP(A499,[1]INSUMOS!$F:$I,2))</f>
        <v>Cuadrilla No. 3 (1 Of + 2 Ayudantes)</v>
      </c>
      <c r="C499" s="28" t="str">
        <f>IF(A499="","",VLOOKUP(A499,[1]INSUMOS!$F:$I,3))</f>
        <v>Día</v>
      </c>
      <c r="D499" s="85">
        <v>3.0190000000000002E-2</v>
      </c>
      <c r="E499" s="53"/>
      <c r="F499" s="31">
        <f>IF(B499="","",D499*E499)</f>
        <v>0</v>
      </c>
    </row>
    <row r="500" spans="1:6" x14ac:dyDescent="0.2">
      <c r="A500" s="32"/>
      <c r="B500" s="51" t="str">
        <f>IF(A500="","",VLOOKUP(A500,[1]INSUMOS!$F:$I,2))</f>
        <v/>
      </c>
      <c r="C500" s="28" t="str">
        <f>IF(A500="","",VLOOKUP(A500,[1]INSUMOS!$F:$I,3))</f>
        <v/>
      </c>
      <c r="D500" s="54"/>
      <c r="E500" s="53" t="str">
        <f>IF(A500="","",VLOOKUP(A500,[1]INSUMOS!$F:$I,4))</f>
        <v/>
      </c>
      <c r="F500" s="31" t="str">
        <f>IF(B500="","",D500*E500)</f>
        <v/>
      </c>
    </row>
    <row r="501" spans="1:6" x14ac:dyDescent="0.2">
      <c r="A501" s="32"/>
      <c r="B501" s="51" t="str">
        <f>IF(A501="","",VLOOKUP(A501,[1]INSUMOS!$F:$I,2))</f>
        <v/>
      </c>
      <c r="C501" s="28" t="str">
        <f>IF(A501="","",VLOOKUP(A501,[1]INSUMOS!$F:$I,3))</f>
        <v/>
      </c>
      <c r="D501" s="54"/>
      <c r="E501" s="53" t="str">
        <f>IF(A501="","",VLOOKUP(A501,[1]INSUMOS!$F:$I,4))</f>
        <v/>
      </c>
      <c r="F501" s="31" t="str">
        <f>IF(B501="","",D501*E501)</f>
        <v/>
      </c>
    </row>
    <row r="502" spans="1:6" x14ac:dyDescent="0.2">
      <c r="A502" s="32"/>
      <c r="B502" s="51" t="str">
        <f>IF(A501="","",VLOOKUP(A501,[1]INSUMOS!$F:$I,2))</f>
        <v/>
      </c>
      <c r="C502" s="28" t="str">
        <f>IF(A502="","",VLOOKUP(A502,[1]INSUMOS!$F:$I,3))</f>
        <v/>
      </c>
      <c r="D502" s="54"/>
      <c r="E502" s="53" t="str">
        <f>IF(A502="","",VLOOKUP(A502,[1]INSUMOS!$F:$I,4))</f>
        <v/>
      </c>
      <c r="F502" s="31" t="str">
        <f>IF(B502="","",D502*E502)</f>
        <v/>
      </c>
    </row>
    <row r="503" spans="1:6" x14ac:dyDescent="0.2">
      <c r="A503" s="55"/>
      <c r="B503" s="56" t="str">
        <f>IF(A503="","",VLOOKUP(A503,#REF!,2))</f>
        <v/>
      </c>
      <c r="C503" s="28" t="str">
        <f>IF(A503="","",VLOOKUP(A503,[1]INSUMOS!$F:$I,3))</f>
        <v/>
      </c>
      <c r="D503" s="57"/>
      <c r="E503" s="53" t="str">
        <f>IF(A503="","",VLOOKUP(A503,[1]INSUMOS!$F:$I,4))</f>
        <v/>
      </c>
      <c r="F503" s="31" t="str">
        <f>IF(B503="","",D503*E503)</f>
        <v/>
      </c>
    </row>
    <row r="504" spans="1:6" ht="13.5" thickBot="1" x14ac:dyDescent="0.25">
      <c r="A504" s="40"/>
      <c r="B504" s="41" t="s">
        <v>19</v>
      </c>
      <c r="C504" s="42"/>
      <c r="D504" s="58"/>
      <c r="E504" s="43"/>
      <c r="F504" s="44">
        <f>SUM(F499:F503)</f>
        <v>0</v>
      </c>
    </row>
    <row r="505" spans="1:6" x14ac:dyDescent="0.2">
      <c r="A505" s="59"/>
      <c r="B505" s="60" t="s">
        <v>20</v>
      </c>
      <c r="C505" s="61"/>
      <c r="D505" s="62"/>
      <c r="E505" s="63"/>
      <c r="F505" s="64"/>
    </row>
    <row r="506" spans="1:6" x14ac:dyDescent="0.2">
      <c r="A506" s="45" t="s">
        <v>12</v>
      </c>
      <c r="B506" s="46" t="s">
        <v>13</v>
      </c>
      <c r="C506" s="47" t="s">
        <v>2</v>
      </c>
      <c r="D506" s="65" t="s">
        <v>18</v>
      </c>
      <c r="E506" s="48" t="s">
        <v>14</v>
      </c>
      <c r="F506" s="49" t="s">
        <v>15</v>
      </c>
    </row>
    <row r="507" spans="1:6" x14ac:dyDescent="0.2">
      <c r="A507" s="50"/>
      <c r="B507" s="27" t="str">
        <f>IF(A507="","",VLOOKUP(A507,[1]INSUMOS!$K:$N,2))</f>
        <v/>
      </c>
      <c r="C507" s="28" t="str">
        <f>IF(A507="","",VLOOKUP(A507,[1]INSUMOS!$K:$N,3))</f>
        <v/>
      </c>
      <c r="D507" s="66"/>
      <c r="E507" s="67" t="str">
        <f>IF(A507="","",VLOOKUP(A507,[1]INSUMOS!$K:$N,4))</f>
        <v/>
      </c>
      <c r="F507" s="31" t="str">
        <f>IF(B507="","",D507*E507)</f>
        <v/>
      </c>
    </row>
    <row r="508" spans="1:6" x14ac:dyDescent="0.2">
      <c r="A508" s="32"/>
      <c r="B508" s="27" t="str">
        <f>IF(A508="","",VLOOKUP(A508,[1]INSUMOS!$K:$N,2))</f>
        <v/>
      </c>
      <c r="C508" s="28" t="str">
        <f>IF(A508="","",VLOOKUP(A508,[1]INSUMOS!$K:$N,3))</f>
        <v/>
      </c>
      <c r="D508" s="68"/>
      <c r="E508" s="67" t="str">
        <f>IF(A508="","",VLOOKUP(A508,[1]INSUMOS!$K:$N,4))</f>
        <v/>
      </c>
      <c r="F508" s="31" t="str">
        <f>IF(B508="","",D508*E508)</f>
        <v/>
      </c>
    </row>
    <row r="509" spans="1:6" x14ac:dyDescent="0.2">
      <c r="A509" s="32"/>
      <c r="B509" s="27" t="str">
        <f>IF(A509="","",VLOOKUP(A509,[1]INSUMOS!$K:$N,2))</f>
        <v/>
      </c>
      <c r="C509" s="28" t="str">
        <f>IF(A509="","",VLOOKUP(A509,[1]INSUMOS!$K:$N,3))</f>
        <v/>
      </c>
      <c r="D509" s="68"/>
      <c r="E509" s="67" t="str">
        <f>IF(A509="","",VLOOKUP(A509,[1]INSUMOS!$K:$N,4))</f>
        <v/>
      </c>
      <c r="F509" s="31" t="str">
        <f>IF(B509="","",D509*E509)</f>
        <v/>
      </c>
    </row>
    <row r="510" spans="1:6" x14ac:dyDescent="0.2">
      <c r="A510" s="32"/>
      <c r="B510" s="27" t="str">
        <f>IF(A510="","",VLOOKUP(A510,[1]INSUMOS!$K:$N,2))</f>
        <v/>
      </c>
      <c r="C510" s="28" t="str">
        <f>IF(A510="","",VLOOKUP(A510,[1]INSUMOS!$K:$N,3))</f>
        <v/>
      </c>
      <c r="D510" s="68"/>
      <c r="E510" s="67" t="str">
        <f>IF(A510="","",VLOOKUP(A510,[1]INSUMOS!$K:$N,4))</f>
        <v/>
      </c>
      <c r="F510" s="31" t="str">
        <f>IF(B510="","",D510*E510)</f>
        <v/>
      </c>
    </row>
    <row r="511" spans="1:6" x14ac:dyDescent="0.2">
      <c r="A511" s="55"/>
      <c r="B511" s="27" t="str">
        <f>IF(A511="","",VLOOKUP(A511,[1]INSUMOS!$K:$N,2))</f>
        <v/>
      </c>
      <c r="C511" s="28" t="str">
        <f>IF(A511="","",VLOOKUP(A511,[1]INSUMOS!$K:$N,3))</f>
        <v/>
      </c>
      <c r="D511" s="69"/>
      <c r="E511" s="67" t="str">
        <f>IF(A511="","",VLOOKUP(A511,[1]INSUMOS!$K:$N,4))</f>
        <v/>
      </c>
      <c r="F511" s="31" t="str">
        <f>IF(B511="","",D511*E511)</f>
        <v/>
      </c>
    </row>
    <row r="512" spans="1:6" ht="13.5" thickBot="1" x14ac:dyDescent="0.25">
      <c r="A512" s="40"/>
      <c r="B512" s="41" t="s">
        <v>21</v>
      </c>
      <c r="C512" s="42"/>
      <c r="D512" s="58"/>
      <c r="E512" s="43"/>
      <c r="F512" s="44">
        <f>SUM(F507:F511)</f>
        <v>0</v>
      </c>
    </row>
    <row r="513" spans="1:6" x14ac:dyDescent="0.2">
      <c r="A513" s="17"/>
      <c r="B513" s="70" t="s">
        <v>22</v>
      </c>
      <c r="C513" s="19"/>
      <c r="D513" s="71"/>
      <c r="E513" s="20"/>
      <c r="F513" s="21"/>
    </row>
    <row r="514" spans="1:6" x14ac:dyDescent="0.2">
      <c r="A514" s="45" t="s">
        <v>12</v>
      </c>
      <c r="B514" s="46" t="s">
        <v>13</v>
      </c>
      <c r="C514" s="47" t="s">
        <v>2</v>
      </c>
      <c r="D514" s="65" t="s">
        <v>18</v>
      </c>
      <c r="E514" s="48" t="s">
        <v>14</v>
      </c>
      <c r="F514" s="49" t="s">
        <v>15</v>
      </c>
    </row>
    <row r="515" spans="1:6" x14ac:dyDescent="0.2">
      <c r="A515" s="50">
        <v>4006</v>
      </c>
      <c r="B515" s="72" t="str">
        <f>IF(A515="","",VLOOKUP(A515,[1]INSUMOS!$P:$S,2))</f>
        <v>Herramientas Menores</v>
      </c>
      <c r="C515" s="73" t="str">
        <f>IF(A515="","",VLOOKUP(A515,[1]INSUMOS!$P:$S,3))</f>
        <v>GL</v>
      </c>
      <c r="D515" s="28">
        <v>0.3</v>
      </c>
      <c r="E515" s="53"/>
      <c r="F515" s="31">
        <f>IF(B515="","",D515*E515)</f>
        <v>0</v>
      </c>
    </row>
    <row r="516" spans="1:6" x14ac:dyDescent="0.2">
      <c r="A516" s="32">
        <v>4000</v>
      </c>
      <c r="B516" s="72" t="str">
        <f>IF(A516="","",VLOOKUP(A516,[1]INSUMOS!$P:$S,2))</f>
        <v xml:space="preserve">Andamio Metalico Completo  </v>
      </c>
      <c r="C516" s="73" t="str">
        <f>IF(A516="","",VLOOKUP(A516,[1]INSUMOS!$P:$S,3))</f>
        <v>Día</v>
      </c>
      <c r="D516" s="54">
        <v>0.03</v>
      </c>
      <c r="E516" s="53"/>
      <c r="F516" s="31">
        <f>IF(B516="","",D516*E516)</f>
        <v>0</v>
      </c>
    </row>
    <row r="517" spans="1:6" x14ac:dyDescent="0.2">
      <c r="A517" s="32"/>
      <c r="B517" s="72" t="str">
        <f>IF(A517="","",VLOOKUP(A517,[1]INSUMOS!$P:$S,2))</f>
        <v/>
      </c>
      <c r="C517" s="73" t="str">
        <f>IF(A517="","",VLOOKUP(A517,[1]INSUMOS!$P:$S,3))</f>
        <v/>
      </c>
      <c r="D517" s="74"/>
      <c r="E517" s="53" t="str">
        <f>IF(A517="","",VLOOKUP(A517,[1]INSUMOS!$P:$S,4))</f>
        <v/>
      </c>
      <c r="F517" s="31" t="str">
        <f>IF(B517="","",D517*E517)</f>
        <v/>
      </c>
    </row>
    <row r="518" spans="1:6" x14ac:dyDescent="0.2">
      <c r="A518" s="32"/>
      <c r="B518" s="72" t="str">
        <f>IF(A518="","",VLOOKUP(A518,[1]INSUMOS!$P:$S,2))</f>
        <v/>
      </c>
      <c r="C518" s="73" t="str">
        <f>IF(A518="","",VLOOKUP(A518,[1]INSUMOS!$P:$S,3))</f>
        <v/>
      </c>
      <c r="D518" s="68"/>
      <c r="E518" s="53" t="str">
        <f>IF(A518="","",VLOOKUP(A518,[1]INSUMOS!$P:$S,4))</f>
        <v/>
      </c>
      <c r="F518" s="31" t="str">
        <f>IF(B518="","",D518*E518)</f>
        <v/>
      </c>
    </row>
    <row r="519" spans="1:6" x14ac:dyDescent="0.2">
      <c r="A519" s="55"/>
      <c r="B519" s="72" t="str">
        <f>IF(A519="","",VLOOKUP(A519,[1]INSUMOS!$P:$S,2))</f>
        <v/>
      </c>
      <c r="C519" s="73" t="str">
        <f>IF(A519="","",VLOOKUP(A519,[1]INSUMOS!$P:$S,3))</f>
        <v/>
      </c>
      <c r="D519" s="57"/>
      <c r="E519" s="53" t="str">
        <f>IF(A519="","",VLOOKUP(A519,[1]INSUMOS!$P:$S,4))</f>
        <v/>
      </c>
      <c r="F519" s="75" t="str">
        <f>IF(B519="","",D519*E519)</f>
        <v/>
      </c>
    </row>
    <row r="520" spans="1:6" ht="13.5" thickBot="1" x14ac:dyDescent="0.25">
      <c r="A520" s="40"/>
      <c r="B520" s="41" t="s">
        <v>24</v>
      </c>
      <c r="C520" s="42"/>
      <c r="D520" s="41"/>
      <c r="E520" s="43"/>
      <c r="F520" s="44">
        <f>SUM(F515:F519)</f>
        <v>0</v>
      </c>
    </row>
    <row r="521" spans="1:6" ht="13.5" thickBot="1" x14ac:dyDescent="0.25"/>
    <row r="522" spans="1:6" ht="64.5" thickBot="1" x14ac:dyDescent="0.25">
      <c r="A522" s="6">
        <f>'[1]PRESU MURO SENA'!A25</f>
        <v>5.0999999999999996</v>
      </c>
      <c r="B522" s="94" t="str">
        <f>'[1]PRESU MURO SENA'!B25</f>
        <v>Suministro y Montaje de Postes en Tuberia HG de 2" y una H= 4,5 mts mas 1,5 de empotramiento en la Columna del Muro para Soporte de Malla Nylon - Incluye: Guayas, Elementos para su correcta Instalacion, Accesorios, Traslapo y Aros de Sujecion</v>
      </c>
      <c r="C522" s="105" t="str">
        <f>'[1]PRESU MURO SENA'!C25</f>
        <v>UND</v>
      </c>
      <c r="D522" s="9"/>
      <c r="E522" s="10" t="s">
        <v>11</v>
      </c>
      <c r="F522" s="95">
        <f>(F536+F544+F552+F560)</f>
        <v>0</v>
      </c>
    </row>
    <row r="523" spans="1:6" ht="13.5" thickBot="1" x14ac:dyDescent="0.25">
      <c r="A523" s="12"/>
      <c r="B523" s="13"/>
      <c r="C523" s="14"/>
      <c r="D523" s="15"/>
      <c r="E523" s="13"/>
      <c r="F523" s="16"/>
    </row>
    <row r="524" spans="1:6" x14ac:dyDescent="0.2">
      <c r="A524" s="17"/>
      <c r="B524" s="18" t="s">
        <v>1</v>
      </c>
      <c r="C524" s="19"/>
      <c r="D524" s="20"/>
      <c r="E524" s="20"/>
      <c r="F524" s="21"/>
    </row>
    <row r="525" spans="1:6" x14ac:dyDescent="0.2">
      <c r="A525" s="22" t="s">
        <v>12</v>
      </c>
      <c r="B525" s="23" t="s">
        <v>13</v>
      </c>
      <c r="C525" s="23" t="s">
        <v>2</v>
      </c>
      <c r="D525" s="23" t="s">
        <v>3</v>
      </c>
      <c r="E525" s="24" t="s">
        <v>14</v>
      </c>
      <c r="F525" s="25" t="s">
        <v>15</v>
      </c>
    </row>
    <row r="526" spans="1:6" x14ac:dyDescent="0.2">
      <c r="A526" s="26">
        <v>1130</v>
      </c>
      <c r="B526" s="27" t="str">
        <f>IF(A526="","",VLOOKUP(A526,[1]INSUMOS!$A:$D,2))</f>
        <v>Tuberia Galvanizada HG de 2"x 6 mts</v>
      </c>
      <c r="C526" s="28" t="str">
        <f>IF(A526="","",VLOOKUP(A526,[1]INSUMOS!$A:$D,3))</f>
        <v>UND</v>
      </c>
      <c r="D526" s="84">
        <v>1</v>
      </c>
      <c r="E526" s="30"/>
      <c r="F526" s="31">
        <f t="shared" ref="F526:F533" si="18">IF(B526="","",D526*E526)</f>
        <v>0</v>
      </c>
    </row>
    <row r="527" spans="1:6" x14ac:dyDescent="0.2">
      <c r="A527" s="32"/>
      <c r="B527" s="27" t="str">
        <f>IF(A527="","",VLOOKUP(A527,[1]INSUMOS!$A:$D,2))</f>
        <v/>
      </c>
      <c r="C527" s="28" t="str">
        <f>IF(A527="","",VLOOKUP(A527,[1]INSUMOS!$A:$D,3))</f>
        <v/>
      </c>
      <c r="D527" s="97"/>
      <c r="E527" s="30" t="str">
        <f>IF(A527="","",VLOOKUP(A527,[1]INSUMOS!$A:$D,4))</f>
        <v/>
      </c>
      <c r="F527" s="31" t="str">
        <f t="shared" si="18"/>
        <v/>
      </c>
    </row>
    <row r="528" spans="1:6" x14ac:dyDescent="0.2">
      <c r="A528" s="32"/>
      <c r="B528" s="27" t="str">
        <f>IF(A528="","",VLOOKUP(A528,[1]INSUMOS!$A:$D,2))</f>
        <v/>
      </c>
      <c r="C528" s="28" t="str">
        <f>IF(A528="","",VLOOKUP(A528,[1]INSUMOS!$A:$D,3))</f>
        <v/>
      </c>
      <c r="D528" s="98"/>
      <c r="E528" s="30" t="str">
        <f>IF(A528="","",VLOOKUP(A528,[1]INSUMOS!$A:$D,4))</f>
        <v/>
      </c>
      <c r="F528" s="31" t="str">
        <f t="shared" si="18"/>
        <v/>
      </c>
    </row>
    <row r="529" spans="1:6" x14ac:dyDescent="0.2">
      <c r="A529" s="32"/>
      <c r="B529" s="27" t="str">
        <f>IF(A529="","",VLOOKUP(A529,[1]INSUMOS!$A:$D,2))</f>
        <v/>
      </c>
      <c r="C529" s="28" t="str">
        <f>IF(A529="","",VLOOKUP(A529,[1]INSUMOS!$A:$D,3))</f>
        <v/>
      </c>
      <c r="D529" s="99"/>
      <c r="E529" s="30" t="str">
        <f>IF(A529="","",VLOOKUP(A529,[1]INSUMOS!$A:$D,4))</f>
        <v/>
      </c>
      <c r="F529" s="31" t="str">
        <f t="shared" si="18"/>
        <v/>
      </c>
    </row>
    <row r="530" spans="1:6" x14ac:dyDescent="0.2">
      <c r="A530" s="32"/>
      <c r="B530" s="27" t="str">
        <f>IF(A530="","",VLOOKUP(A530,[1]INSUMOS!$A:$D,2))</f>
        <v/>
      </c>
      <c r="C530" s="28" t="str">
        <f>IF(A530="","",VLOOKUP(A530,[1]INSUMOS!$A:$D,3))</f>
        <v/>
      </c>
      <c r="D530" s="99"/>
      <c r="E530" s="30" t="str">
        <f>IF(A530="","",VLOOKUP(A530,[1]INSUMOS!$A:$D,4))</f>
        <v/>
      </c>
      <c r="F530" s="31" t="str">
        <f t="shared" si="18"/>
        <v/>
      </c>
    </row>
    <row r="531" spans="1:6" x14ac:dyDescent="0.2">
      <c r="A531" s="32"/>
      <c r="B531" s="27" t="str">
        <f>IF(A531="","",VLOOKUP(A531,[1]INSUMOS!$A:$D,2))</f>
        <v/>
      </c>
      <c r="C531" s="28" t="str">
        <f>IF(A531="","",VLOOKUP(A531,[1]INSUMOS!$A:$D,3))</f>
        <v/>
      </c>
      <c r="D531" s="99"/>
      <c r="E531" s="30" t="str">
        <f>IF(A531="","",VLOOKUP(A531,[1]INSUMOS!$A:$D,4))</f>
        <v/>
      </c>
      <c r="F531" s="31" t="str">
        <f t="shared" si="18"/>
        <v/>
      </c>
    </row>
    <row r="532" spans="1:6" x14ac:dyDescent="0.2">
      <c r="A532" s="32"/>
      <c r="B532" s="27" t="str">
        <f>IF(A532="","",VLOOKUP(A532,[1]INSUMOS!$A:$D,2))</f>
        <v/>
      </c>
      <c r="C532" s="28" t="str">
        <f>IF(A532="","",VLOOKUP(A532,[1]INSUMOS!$A:$D,3))</f>
        <v/>
      </c>
      <c r="D532" s="99"/>
      <c r="E532" s="30" t="str">
        <f>IF(A532="","",VLOOKUP(A532,[1]INSUMOS!$A:$D,4))</f>
        <v/>
      </c>
      <c r="F532" s="31" t="str">
        <f t="shared" si="18"/>
        <v/>
      </c>
    </row>
    <row r="533" spans="1:6" x14ac:dyDescent="0.2">
      <c r="A533" s="32"/>
      <c r="B533" s="27" t="str">
        <f>IF(A533="","",VLOOKUP(A533,[1]INSUMOS!$A:$D,2))</f>
        <v/>
      </c>
      <c r="C533" s="28" t="str">
        <f>IF(A533="","",VLOOKUP(A533,[1]INSUMOS!$A:$D,3))</f>
        <v/>
      </c>
      <c r="D533" s="99"/>
      <c r="E533" s="30" t="str">
        <f>IF(A533="","",VLOOKUP(A533,[1]INSUMOS!$A:$D,4))</f>
        <v/>
      </c>
      <c r="F533" s="31" t="str">
        <f t="shared" si="18"/>
        <v/>
      </c>
    </row>
    <row r="534" spans="1:6" x14ac:dyDescent="0.2">
      <c r="A534" s="55"/>
      <c r="B534" s="27" t="str">
        <f>IF(A534="","",VLOOKUP(A534,[1]INSUMOS!$A:$D,2))</f>
        <v/>
      </c>
      <c r="C534" s="28" t="str">
        <f>IF(A534="","",VLOOKUP(A534,[1]INSUMOS!$A:$D,3))</f>
        <v/>
      </c>
      <c r="D534" s="76"/>
      <c r="E534" s="30" t="str">
        <f>IF(A534="","",VLOOKUP(A534,[1]INSUMOS!$A:$D,4))</f>
        <v/>
      </c>
      <c r="F534" s="75"/>
    </row>
    <row r="535" spans="1:6" x14ac:dyDescent="0.2">
      <c r="A535" s="34"/>
      <c r="B535" s="35"/>
      <c r="C535" s="36"/>
      <c r="D535" s="37"/>
      <c r="E535" s="38" t="s">
        <v>16</v>
      </c>
      <c r="F535" s="39">
        <f>SUM(F526:F534)*5%</f>
        <v>0</v>
      </c>
    </row>
    <row r="536" spans="1:6" ht="13.5" thickBot="1" x14ac:dyDescent="0.25">
      <c r="A536" s="40"/>
      <c r="B536" s="41" t="s">
        <v>17</v>
      </c>
      <c r="C536" s="42"/>
      <c r="D536" s="41"/>
      <c r="E536" s="43"/>
      <c r="F536" s="44">
        <f>SUM(F526:F535)</f>
        <v>0</v>
      </c>
    </row>
    <row r="537" spans="1:6" x14ac:dyDescent="0.2">
      <c r="A537" s="17"/>
      <c r="B537" s="18" t="s">
        <v>8</v>
      </c>
      <c r="C537" s="19"/>
      <c r="D537" s="20"/>
      <c r="E537" s="20"/>
      <c r="F537" s="21"/>
    </row>
    <row r="538" spans="1:6" x14ac:dyDescent="0.2">
      <c r="A538" s="45" t="s">
        <v>12</v>
      </c>
      <c r="B538" s="46" t="s">
        <v>13</v>
      </c>
      <c r="C538" s="47" t="s">
        <v>2</v>
      </c>
      <c r="D538" s="47" t="s">
        <v>18</v>
      </c>
      <c r="E538" s="48" t="s">
        <v>14</v>
      </c>
      <c r="F538" s="49" t="s">
        <v>15</v>
      </c>
    </row>
    <row r="539" spans="1:6" x14ac:dyDescent="0.2">
      <c r="A539" s="50">
        <v>2004</v>
      </c>
      <c r="B539" s="51" t="str">
        <f>IF(A539="","",VLOOKUP(A539,[1]INSUMOS!$F:$I,2))</f>
        <v>Cuadrilla No. 5 (1 Of + 4 Ayudantes)</v>
      </c>
      <c r="C539" s="28" t="str">
        <f>IF(A539="","",VLOOKUP(A539,[1]INSUMOS!$F:$I,3))</f>
        <v>Día</v>
      </c>
      <c r="D539" s="85">
        <v>0.29963707890000002</v>
      </c>
      <c r="E539" s="53"/>
      <c r="F539" s="31">
        <f>IF(B539="","",D539*E539)</f>
        <v>0</v>
      </c>
    </row>
    <row r="540" spans="1:6" x14ac:dyDescent="0.2">
      <c r="A540" s="32"/>
      <c r="B540" s="51" t="str">
        <f>IF(A540="","",VLOOKUP(A540,[1]INSUMOS!$F:$I,2))</f>
        <v/>
      </c>
      <c r="C540" s="28" t="str">
        <f>IF(A540="","",VLOOKUP(A540,[1]INSUMOS!$F:$I,3))</f>
        <v/>
      </c>
      <c r="D540" s="54"/>
      <c r="E540" s="53" t="str">
        <f>IF(A540="","",VLOOKUP(A540,[1]INSUMOS!$F:$I,4))</f>
        <v/>
      </c>
      <c r="F540" s="31" t="str">
        <f>IF(B540="","",D540*E540)</f>
        <v/>
      </c>
    </row>
    <row r="541" spans="1:6" x14ac:dyDescent="0.2">
      <c r="A541" s="32"/>
      <c r="B541" s="51" t="str">
        <f>IF(A541="","",VLOOKUP(A541,[1]INSUMOS!$F:$I,2))</f>
        <v/>
      </c>
      <c r="C541" s="28" t="str">
        <f>IF(A541="","",VLOOKUP(A541,[1]INSUMOS!$F:$I,3))</f>
        <v/>
      </c>
      <c r="D541" s="54"/>
      <c r="E541" s="53" t="str">
        <f>IF(A541="","",VLOOKUP(A541,[1]INSUMOS!$F:$I,4))</f>
        <v/>
      </c>
      <c r="F541" s="31" t="str">
        <f>IF(B541="","",D541*E541)</f>
        <v/>
      </c>
    </row>
    <row r="542" spans="1:6" x14ac:dyDescent="0.2">
      <c r="A542" s="32"/>
      <c r="B542" s="51" t="str">
        <f>IF(A541="","",VLOOKUP(A541,[1]INSUMOS!$F:$I,2))</f>
        <v/>
      </c>
      <c r="C542" s="28" t="str">
        <f>IF(A542="","",VLOOKUP(A542,[1]INSUMOS!$F:$I,3))</f>
        <v/>
      </c>
      <c r="D542" s="54"/>
      <c r="E542" s="53" t="str">
        <f>IF(A542="","",VLOOKUP(A542,[1]INSUMOS!$F:$I,4))</f>
        <v/>
      </c>
      <c r="F542" s="31" t="str">
        <f>IF(B542="","",D542*E542)</f>
        <v/>
      </c>
    </row>
    <row r="543" spans="1:6" x14ac:dyDescent="0.2">
      <c r="A543" s="55"/>
      <c r="B543" s="56" t="str">
        <f>IF(A543="","",VLOOKUP(A543,#REF!,2))</f>
        <v/>
      </c>
      <c r="C543" s="28" t="str">
        <f>IF(A543="","",VLOOKUP(A543,[1]INSUMOS!$F:$I,3))</f>
        <v/>
      </c>
      <c r="D543" s="57"/>
      <c r="E543" s="53" t="str">
        <f>IF(A543="","",VLOOKUP(A543,[1]INSUMOS!$F:$I,4))</f>
        <v/>
      </c>
      <c r="F543" s="31" t="str">
        <f>IF(B543="","",D543*E543)</f>
        <v/>
      </c>
    </row>
    <row r="544" spans="1:6" ht="13.5" thickBot="1" x14ac:dyDescent="0.25">
      <c r="A544" s="40"/>
      <c r="B544" s="41" t="s">
        <v>19</v>
      </c>
      <c r="C544" s="42"/>
      <c r="D544" s="58"/>
      <c r="E544" s="43"/>
      <c r="F544" s="44">
        <f>SUM(F539:F543)</f>
        <v>0</v>
      </c>
    </row>
    <row r="545" spans="1:6" x14ac:dyDescent="0.2">
      <c r="A545" s="59"/>
      <c r="B545" s="60" t="s">
        <v>20</v>
      </c>
      <c r="C545" s="61"/>
      <c r="D545" s="62"/>
      <c r="E545" s="63"/>
      <c r="F545" s="64"/>
    </row>
    <row r="546" spans="1:6" x14ac:dyDescent="0.2">
      <c r="A546" s="45" t="s">
        <v>12</v>
      </c>
      <c r="B546" s="46" t="s">
        <v>13</v>
      </c>
      <c r="C546" s="47" t="s">
        <v>2</v>
      </c>
      <c r="D546" s="65" t="s">
        <v>18</v>
      </c>
      <c r="E546" s="48" t="s">
        <v>14</v>
      </c>
      <c r="F546" s="49" t="s">
        <v>15</v>
      </c>
    </row>
    <row r="547" spans="1:6" x14ac:dyDescent="0.2">
      <c r="A547" s="50"/>
      <c r="B547" s="27" t="str">
        <f>IF(A547="","",VLOOKUP(A547,[1]INSUMOS!$K:$N,2))</f>
        <v/>
      </c>
      <c r="C547" s="28" t="str">
        <f>IF(A547="","",VLOOKUP(A547,[1]INSUMOS!$K:$N,3))</f>
        <v/>
      </c>
      <c r="D547" s="66"/>
      <c r="E547" s="67" t="str">
        <f>IF(A547="","",VLOOKUP(A547,[1]INSUMOS!$K:$N,4))</f>
        <v/>
      </c>
      <c r="F547" s="31" t="str">
        <f>IF(B547="","",D547*E547)</f>
        <v/>
      </c>
    </row>
    <row r="548" spans="1:6" x14ac:dyDescent="0.2">
      <c r="A548" s="32"/>
      <c r="B548" s="27" t="str">
        <f>IF(A548="","",VLOOKUP(A548,[1]INSUMOS!$K:$N,2))</f>
        <v/>
      </c>
      <c r="C548" s="28" t="str">
        <f>IF(A548="","",VLOOKUP(A548,[1]INSUMOS!$K:$N,3))</f>
        <v/>
      </c>
      <c r="D548" s="68"/>
      <c r="E548" s="67" t="str">
        <f>IF(A548="","",VLOOKUP(A548,[1]INSUMOS!$K:$N,4))</f>
        <v/>
      </c>
      <c r="F548" s="31" t="str">
        <f>IF(B548="","",D548*E548)</f>
        <v/>
      </c>
    </row>
    <row r="549" spans="1:6" x14ac:dyDescent="0.2">
      <c r="A549" s="32"/>
      <c r="B549" s="27" t="str">
        <f>IF(A549="","",VLOOKUP(A549,[1]INSUMOS!$K:$N,2))</f>
        <v/>
      </c>
      <c r="C549" s="28" t="str">
        <f>IF(A549="","",VLOOKUP(A549,[1]INSUMOS!$K:$N,3))</f>
        <v/>
      </c>
      <c r="D549" s="68"/>
      <c r="E549" s="67" t="str">
        <f>IF(A549="","",VLOOKUP(A549,[1]INSUMOS!$K:$N,4))</f>
        <v/>
      </c>
      <c r="F549" s="31" t="str">
        <f>IF(B549="","",D549*E549)</f>
        <v/>
      </c>
    </row>
    <row r="550" spans="1:6" x14ac:dyDescent="0.2">
      <c r="A550" s="32"/>
      <c r="B550" s="27" t="str">
        <f>IF(A550="","",VLOOKUP(A550,[1]INSUMOS!$K:$N,2))</f>
        <v/>
      </c>
      <c r="C550" s="28" t="str">
        <f>IF(A550="","",VLOOKUP(A550,[1]INSUMOS!$K:$N,3))</f>
        <v/>
      </c>
      <c r="D550" s="68"/>
      <c r="E550" s="67" t="str">
        <f>IF(A550="","",VLOOKUP(A550,[1]INSUMOS!$K:$N,4))</f>
        <v/>
      </c>
      <c r="F550" s="31" t="str">
        <f>IF(B550="","",D550*E550)</f>
        <v/>
      </c>
    </row>
    <row r="551" spans="1:6" x14ac:dyDescent="0.2">
      <c r="A551" s="55"/>
      <c r="B551" s="27" t="str">
        <f>IF(A551="","",VLOOKUP(A551,[1]INSUMOS!$K:$N,2))</f>
        <v/>
      </c>
      <c r="C551" s="28" t="str">
        <f>IF(A551="","",VLOOKUP(A551,[1]INSUMOS!$K:$N,3))</f>
        <v/>
      </c>
      <c r="D551" s="69"/>
      <c r="E551" s="67" t="str">
        <f>IF(A551="","",VLOOKUP(A551,[1]INSUMOS!$K:$N,4))</f>
        <v/>
      </c>
      <c r="F551" s="31" t="str">
        <f>IF(B551="","",D551*E551)</f>
        <v/>
      </c>
    </row>
    <row r="552" spans="1:6" ht="13.5" thickBot="1" x14ac:dyDescent="0.25">
      <c r="A552" s="40"/>
      <c r="B552" s="41" t="s">
        <v>21</v>
      </c>
      <c r="C552" s="42"/>
      <c r="D552" s="58"/>
      <c r="E552" s="43"/>
      <c r="F552" s="44">
        <f>SUM(F547:F551)</f>
        <v>0</v>
      </c>
    </row>
    <row r="553" spans="1:6" x14ac:dyDescent="0.2">
      <c r="A553" s="17"/>
      <c r="B553" s="70" t="s">
        <v>22</v>
      </c>
      <c r="C553" s="19"/>
      <c r="D553" s="71"/>
      <c r="E553" s="20"/>
      <c r="F553" s="21"/>
    </row>
    <row r="554" spans="1:6" x14ac:dyDescent="0.2">
      <c r="A554" s="45" t="s">
        <v>12</v>
      </c>
      <c r="B554" s="46" t="s">
        <v>13</v>
      </c>
      <c r="C554" s="47" t="s">
        <v>2</v>
      </c>
      <c r="D554" s="65" t="s">
        <v>18</v>
      </c>
      <c r="E554" s="48" t="s">
        <v>14</v>
      </c>
      <c r="F554" s="49" t="s">
        <v>15</v>
      </c>
    </row>
    <row r="555" spans="1:6" x14ac:dyDescent="0.2">
      <c r="A555" s="50">
        <v>4006</v>
      </c>
      <c r="B555" s="72" t="str">
        <f>IF(A555="","",VLOOKUP(A555,[1]INSUMOS!$P:$S,2))</f>
        <v>Herramientas Menores</v>
      </c>
      <c r="C555" s="73" t="str">
        <f>IF(A555="","",VLOOKUP(A555,[1]INSUMOS!$P:$S,3))</f>
        <v>GL</v>
      </c>
      <c r="D555" s="77">
        <v>0.39</v>
      </c>
      <c r="E555" s="53"/>
      <c r="F555" s="31">
        <f>IF(B555="","",D555*E555)</f>
        <v>0</v>
      </c>
    </row>
    <row r="556" spans="1:6" x14ac:dyDescent="0.2">
      <c r="A556" s="32">
        <v>4000</v>
      </c>
      <c r="B556" s="72" t="str">
        <f>IF(A556="","",VLOOKUP(A556,[1]INSUMOS!$P:$S,2))</f>
        <v xml:space="preserve">Andamio Metalico Completo  </v>
      </c>
      <c r="C556" s="73" t="str">
        <f>IF(A556="","",VLOOKUP(A556,[1]INSUMOS!$P:$S,3))</f>
        <v>Día</v>
      </c>
      <c r="D556" s="77">
        <v>0.39</v>
      </c>
      <c r="E556" s="53"/>
      <c r="F556" s="31">
        <f>IF(B556="","",D556*E556)</f>
        <v>0</v>
      </c>
    </row>
    <row r="557" spans="1:6" x14ac:dyDescent="0.2">
      <c r="A557" s="32"/>
      <c r="B557" s="72" t="str">
        <f>IF(A557="","",VLOOKUP(A557,[1]INSUMOS!$P:$S,2))</f>
        <v/>
      </c>
      <c r="C557" s="73" t="str">
        <f>IF(A557="","",VLOOKUP(A557,[1]INSUMOS!$P:$S,3))</f>
        <v/>
      </c>
      <c r="D557" s="28"/>
      <c r="E557" s="53" t="str">
        <f>IF(A557="","",VLOOKUP(A557,[1]INSUMOS!$P:$S,4))</f>
        <v/>
      </c>
      <c r="F557" s="31" t="str">
        <f>IF(B557="","",D557*E557)</f>
        <v/>
      </c>
    </row>
    <row r="558" spans="1:6" x14ac:dyDescent="0.2">
      <c r="A558" s="32"/>
      <c r="B558" s="72" t="str">
        <f>IF(A558="","",VLOOKUP(A558,[1]INSUMOS!$P:$S,2))</f>
        <v/>
      </c>
      <c r="C558" s="73" t="str">
        <f>IF(A558="","",VLOOKUP(A558,[1]INSUMOS!$P:$S,3))</f>
        <v/>
      </c>
      <c r="D558" s="28"/>
      <c r="E558" s="53" t="str">
        <f>IF(A558="","",VLOOKUP(A558,[1]INSUMOS!$P:$S,4))</f>
        <v/>
      </c>
      <c r="F558" s="31" t="str">
        <f>IF(B558="","",D558*E558)</f>
        <v/>
      </c>
    </row>
    <row r="559" spans="1:6" x14ac:dyDescent="0.2">
      <c r="A559" s="55"/>
      <c r="B559" s="72" t="str">
        <f>IF(A559="","",VLOOKUP(A559,[1]INSUMOS!$P:$S,2))</f>
        <v/>
      </c>
      <c r="C559" s="73" t="str">
        <f>IF(A559="","",VLOOKUP(A559,[1]INSUMOS!$P:$S,3))</f>
        <v/>
      </c>
      <c r="D559" s="57"/>
      <c r="E559" s="53" t="str">
        <f>IF(A559="","",VLOOKUP(A559,[1]INSUMOS!$P:$S,4))</f>
        <v/>
      </c>
      <c r="F559" s="75" t="str">
        <f>IF(B559="","",D559*E559)</f>
        <v/>
      </c>
    </row>
    <row r="560" spans="1:6" ht="13.5" thickBot="1" x14ac:dyDescent="0.25">
      <c r="A560" s="40"/>
      <c r="B560" s="41" t="s">
        <v>24</v>
      </c>
      <c r="C560" s="42"/>
      <c r="D560" s="41"/>
      <c r="E560" s="43"/>
      <c r="F560" s="44">
        <f>SUM(F555:F559)</f>
        <v>0</v>
      </c>
    </row>
    <row r="561" spans="1:6" ht="13.5" thickBot="1" x14ac:dyDescent="0.25"/>
    <row r="562" spans="1:6" ht="39" thickBot="1" x14ac:dyDescent="0.25">
      <c r="A562" s="6">
        <f>'[1]PRESU MURO SENA'!A26</f>
        <v>5.2</v>
      </c>
      <c r="B562" s="94" t="str">
        <f>'[1]PRESU MURO SENA'!B26</f>
        <v xml:space="preserve">Suministro y Montaje de Mallas de Seguridad tipo Nylon Material Monofilamento con Filtro UV para Proteccion de Salida de Balon </v>
      </c>
      <c r="C562" s="105" t="str">
        <f>'[1]PRESU MURO SENA'!C26</f>
        <v>M2</v>
      </c>
      <c r="D562" s="9"/>
      <c r="E562" s="10" t="s">
        <v>11</v>
      </c>
      <c r="F562" s="95">
        <f>(F579+F587+F595+F603)</f>
        <v>0</v>
      </c>
    </row>
    <row r="563" spans="1:6" ht="13.5" thickBot="1" x14ac:dyDescent="0.25">
      <c r="A563" s="12"/>
      <c r="B563" s="13"/>
      <c r="C563" s="14"/>
      <c r="D563" s="15"/>
      <c r="E563" s="13"/>
      <c r="F563" s="16"/>
    </row>
    <row r="564" spans="1:6" x14ac:dyDescent="0.2">
      <c r="A564" s="17"/>
      <c r="B564" s="18" t="s">
        <v>1</v>
      </c>
      <c r="C564" s="19"/>
      <c r="D564" s="20"/>
      <c r="E564" s="20"/>
      <c r="F564" s="21"/>
    </row>
    <row r="565" spans="1:6" x14ac:dyDescent="0.2">
      <c r="A565" s="22" t="s">
        <v>12</v>
      </c>
      <c r="B565" s="23" t="s">
        <v>13</v>
      </c>
      <c r="C565" s="23" t="s">
        <v>2</v>
      </c>
      <c r="D565" s="23" t="s">
        <v>3</v>
      </c>
      <c r="E565" s="24" t="s">
        <v>14</v>
      </c>
      <c r="F565" s="25" t="s">
        <v>15</v>
      </c>
    </row>
    <row r="566" spans="1:6" x14ac:dyDescent="0.2">
      <c r="A566" s="26">
        <v>1120</v>
      </c>
      <c r="B566" s="27" t="str">
        <f>IF(A566="","",VLOOKUP(A566,[1]INSUMOS!$A:$D,2))</f>
        <v>Malla de Nylon tipo Monofilamento con Filtro UV</v>
      </c>
      <c r="C566" s="28" t="str">
        <f>IF(A566="","",VLOOKUP(A566,[1]INSUMOS!$A:$D,3))</f>
        <v>M2</v>
      </c>
      <c r="D566" s="84">
        <v>1</v>
      </c>
      <c r="E566" s="30"/>
      <c r="F566" s="31">
        <f t="shared" ref="F566:F576" si="19">IF(B566="","",D566*E566)</f>
        <v>0</v>
      </c>
    </row>
    <row r="567" spans="1:6" x14ac:dyDescent="0.2">
      <c r="A567" s="32"/>
      <c r="B567" s="27" t="str">
        <f>IF(A567="","",VLOOKUP(A567,[1]INSUMOS!$A:$D,2))</f>
        <v/>
      </c>
      <c r="C567" s="28" t="str">
        <f>IF(A567="","",VLOOKUP(A567,[1]INSUMOS!$A:$D,3))</f>
        <v/>
      </c>
      <c r="D567" s="99"/>
      <c r="E567" s="30" t="str">
        <f>IF(A567="","",VLOOKUP(A567,[1]INSUMOS!$A:$D,4))</f>
        <v/>
      </c>
      <c r="F567" s="31" t="str">
        <f t="shared" si="19"/>
        <v/>
      </c>
    </row>
    <row r="568" spans="1:6" x14ac:dyDescent="0.2">
      <c r="A568" s="32"/>
      <c r="B568" s="27" t="str">
        <f>IF(A568="","",VLOOKUP(A568,[1]INSUMOS!$A:$D,2))</f>
        <v/>
      </c>
      <c r="C568" s="28" t="str">
        <f>IF(A568="","",VLOOKUP(A568,[1]INSUMOS!$A:$D,3))</f>
        <v/>
      </c>
      <c r="D568" s="98"/>
      <c r="E568" s="30" t="str">
        <f>IF(A568="","",VLOOKUP(A568,[1]INSUMOS!$A:$D,4))</f>
        <v/>
      </c>
      <c r="F568" s="31" t="str">
        <f t="shared" si="19"/>
        <v/>
      </c>
    </row>
    <row r="569" spans="1:6" x14ac:dyDescent="0.2">
      <c r="A569" s="32"/>
      <c r="B569" s="27" t="str">
        <f>IF(A569="","",VLOOKUP(A569,[1]INSUMOS!$A:$D,2))</f>
        <v/>
      </c>
      <c r="C569" s="28" t="str">
        <f>IF(A569="","",VLOOKUP(A569,[1]INSUMOS!$A:$D,3))</f>
        <v/>
      </c>
      <c r="D569" s="99"/>
      <c r="E569" s="30" t="str">
        <f>IF(A569="","",VLOOKUP(A569,[1]INSUMOS!$A:$D,4))</f>
        <v/>
      </c>
      <c r="F569" s="31" t="str">
        <f t="shared" si="19"/>
        <v/>
      </c>
    </row>
    <row r="570" spans="1:6" x14ac:dyDescent="0.2">
      <c r="A570" s="32"/>
      <c r="B570" s="27" t="str">
        <f>IF(A570="","",VLOOKUP(A570,[1]INSUMOS!$A:$D,2))</f>
        <v/>
      </c>
      <c r="C570" s="28" t="str">
        <f>IF(A570="","",VLOOKUP(A570,[1]INSUMOS!$A:$D,3))</f>
        <v/>
      </c>
      <c r="D570" s="99"/>
      <c r="E570" s="30" t="str">
        <f>IF(A570="","",VLOOKUP(A570,[1]INSUMOS!$A:$D,4))</f>
        <v/>
      </c>
      <c r="F570" s="31" t="str">
        <f t="shared" si="19"/>
        <v/>
      </c>
    </row>
    <row r="571" spans="1:6" x14ac:dyDescent="0.2">
      <c r="A571" s="32"/>
      <c r="B571" s="27" t="str">
        <f>IF(A571="","",VLOOKUP(A571,[1]INSUMOS!$A:$D,2))</f>
        <v/>
      </c>
      <c r="C571" s="28" t="str">
        <f>IF(A571="","",VLOOKUP(A571,[1]INSUMOS!$A:$D,3))</f>
        <v/>
      </c>
      <c r="D571" s="99"/>
      <c r="E571" s="30" t="str">
        <f>IF(A571="","",VLOOKUP(A571,[1]INSUMOS!$A:$D,4))</f>
        <v/>
      </c>
      <c r="F571" s="31" t="str">
        <f t="shared" si="19"/>
        <v/>
      </c>
    </row>
    <row r="572" spans="1:6" x14ac:dyDescent="0.2">
      <c r="A572" s="32"/>
      <c r="B572" s="27" t="str">
        <f>IF(A572="","",VLOOKUP(A572,[1]INSUMOS!$A:$D,2))</f>
        <v/>
      </c>
      <c r="C572" s="28" t="str">
        <f>IF(A572="","",VLOOKUP(A572,[1]INSUMOS!$A:$D,3))</f>
        <v/>
      </c>
      <c r="D572" s="99"/>
      <c r="E572" s="30" t="str">
        <f>IF(A572="","",VLOOKUP(A572,[1]INSUMOS!$A:$D,4))</f>
        <v/>
      </c>
      <c r="F572" s="31" t="str">
        <f t="shared" si="19"/>
        <v/>
      </c>
    </row>
    <row r="573" spans="1:6" x14ac:dyDescent="0.2">
      <c r="A573" s="32"/>
      <c r="B573" s="27" t="str">
        <f>IF(A573="","",VLOOKUP(A573,[1]INSUMOS!$A:$D,2))</f>
        <v/>
      </c>
      <c r="C573" s="28" t="str">
        <f>IF(A573="","",VLOOKUP(A573,[1]INSUMOS!$A:$D,3))</f>
        <v/>
      </c>
      <c r="D573" s="99"/>
      <c r="E573" s="30" t="str">
        <f>IF(A573="","",VLOOKUP(A573,[1]INSUMOS!$A:$D,4))</f>
        <v/>
      </c>
      <c r="F573" s="31" t="str">
        <f t="shared" si="19"/>
        <v/>
      </c>
    </row>
    <row r="574" spans="1:6" x14ac:dyDescent="0.2">
      <c r="A574" s="32"/>
      <c r="B574" s="27" t="str">
        <f>IF(A574="","",VLOOKUP(A574,[1]INSUMOS!$A:$D,2))</f>
        <v/>
      </c>
      <c r="C574" s="28" t="str">
        <f>IF(A574="","",VLOOKUP(A574,[1]INSUMOS!$A:$D,3))</f>
        <v/>
      </c>
      <c r="D574" s="99"/>
      <c r="E574" s="30" t="str">
        <f>IF(A574="","",VLOOKUP(A574,[1]INSUMOS!$A:$D,4))</f>
        <v/>
      </c>
      <c r="F574" s="31" t="str">
        <f t="shared" si="19"/>
        <v/>
      </c>
    </row>
    <row r="575" spans="1:6" x14ac:dyDescent="0.2">
      <c r="A575" s="32"/>
      <c r="B575" s="27" t="str">
        <f>IF(A575="","",VLOOKUP(A575,[1]INSUMOS!$A:$D,2))</f>
        <v/>
      </c>
      <c r="C575" s="28" t="str">
        <f>IF(A575="","",VLOOKUP(A575,[1]INSUMOS!$A:$D,3))</f>
        <v/>
      </c>
      <c r="D575" s="99"/>
      <c r="E575" s="30" t="str">
        <f>IF(A575="","",VLOOKUP(A575,[1]INSUMOS!$A:$D,4))</f>
        <v/>
      </c>
      <c r="F575" s="31" t="str">
        <f t="shared" si="19"/>
        <v/>
      </c>
    </row>
    <row r="576" spans="1:6" x14ac:dyDescent="0.2">
      <c r="A576" s="100"/>
      <c r="B576" s="27" t="str">
        <f>IF(A576="","",VLOOKUP(A576,[1]INSUMOS!$A:$D,2))</f>
        <v/>
      </c>
      <c r="C576" s="28" t="str">
        <f>IF(A576="","",VLOOKUP(A576,[1]INSUMOS!$A:$D,3))</f>
        <v/>
      </c>
      <c r="D576" s="101"/>
      <c r="E576" s="30" t="str">
        <f>IF(A576="","",VLOOKUP(A576,[1]INSUMOS!$A:$D,4))</f>
        <v/>
      </c>
      <c r="F576" s="31" t="str">
        <f t="shared" si="19"/>
        <v/>
      </c>
    </row>
    <row r="577" spans="1:6" x14ac:dyDescent="0.2">
      <c r="A577" s="32"/>
      <c r="B577" s="27" t="str">
        <f>IF(A577="","",VLOOKUP(A577,[1]INSUMOS!$A:$D,2))</f>
        <v/>
      </c>
      <c r="C577" s="28" t="str">
        <f>IF(A577="","",VLOOKUP(A577,[1]INSUMOS!$A:$D,3))</f>
        <v/>
      </c>
      <c r="D577" s="76"/>
      <c r="E577" s="30" t="str">
        <f>IF(A577="","",VLOOKUP(A577,[1]INSUMOS!$A:$D,4))</f>
        <v/>
      </c>
      <c r="F577" s="75"/>
    </row>
    <row r="578" spans="1:6" x14ac:dyDescent="0.2">
      <c r="A578" s="100"/>
      <c r="B578" s="35"/>
      <c r="C578" s="36"/>
      <c r="D578" s="37"/>
      <c r="E578" s="38" t="s">
        <v>16</v>
      </c>
      <c r="F578" s="39">
        <f>SUM(F566:F577)*5%</f>
        <v>0</v>
      </c>
    </row>
    <row r="579" spans="1:6" ht="13.5" thickBot="1" x14ac:dyDescent="0.25">
      <c r="A579" s="40"/>
      <c r="B579" s="41" t="s">
        <v>17</v>
      </c>
      <c r="C579" s="42"/>
      <c r="D579" s="41"/>
      <c r="E579" s="43"/>
      <c r="F579" s="44">
        <f>SUM(F566:F578)</f>
        <v>0</v>
      </c>
    </row>
    <row r="580" spans="1:6" x14ac:dyDescent="0.2">
      <c r="A580" s="17"/>
      <c r="B580" s="18" t="s">
        <v>8</v>
      </c>
      <c r="C580" s="19"/>
      <c r="D580" s="20"/>
      <c r="E580" s="20"/>
      <c r="F580" s="21"/>
    </row>
    <row r="581" spans="1:6" x14ac:dyDescent="0.2">
      <c r="A581" s="45" t="s">
        <v>12</v>
      </c>
      <c r="B581" s="46" t="s">
        <v>13</v>
      </c>
      <c r="C581" s="47" t="s">
        <v>2</v>
      </c>
      <c r="D581" s="47" t="s">
        <v>18</v>
      </c>
      <c r="E581" s="48" t="s">
        <v>14</v>
      </c>
      <c r="F581" s="49" t="s">
        <v>15</v>
      </c>
    </row>
    <row r="582" spans="1:6" x14ac:dyDescent="0.2">
      <c r="A582" s="50">
        <v>2003</v>
      </c>
      <c r="B582" s="51" t="str">
        <f>IF(A582="","",VLOOKUP(A582,[1]INSUMOS!$F:$I,2))</f>
        <v xml:space="preserve">Cuadrilla No. 4 (1 Of + 3 Ayudantes) </v>
      </c>
      <c r="C582" s="28" t="str">
        <f>IF(A582="","",VLOOKUP(A582,[1]INSUMOS!$F:$I,3))</f>
        <v>Día</v>
      </c>
      <c r="D582" s="85">
        <v>0.12153700000000001</v>
      </c>
      <c r="E582" s="53"/>
      <c r="F582" s="31">
        <f>IF(B582="","",D582*E582)</f>
        <v>0</v>
      </c>
    </row>
    <row r="583" spans="1:6" x14ac:dyDescent="0.2">
      <c r="A583" s="32"/>
      <c r="B583" s="51" t="str">
        <f>IF(A583="","",VLOOKUP(A583,[1]INSUMOS!$F:$I,2))</f>
        <v/>
      </c>
      <c r="C583" s="28" t="str">
        <f>IF(A583="","",VLOOKUP(A583,[1]INSUMOS!$F:$I,3))</f>
        <v/>
      </c>
      <c r="D583" s="54"/>
      <c r="E583" s="53" t="str">
        <f>IF(A583="","",VLOOKUP(A583,[1]INSUMOS!$F:$I,4))</f>
        <v/>
      </c>
      <c r="F583" s="31" t="str">
        <f>IF(B583="","",D583*E583)</f>
        <v/>
      </c>
    </row>
    <row r="584" spans="1:6" x14ac:dyDescent="0.2">
      <c r="A584" s="32"/>
      <c r="B584" s="51" t="str">
        <f>IF(A584="","",VLOOKUP(A584,[1]INSUMOS!$F:$I,2))</f>
        <v/>
      </c>
      <c r="C584" s="28" t="str">
        <f>IF(A584="","",VLOOKUP(A584,[1]INSUMOS!$F:$I,3))</f>
        <v/>
      </c>
      <c r="D584" s="54"/>
      <c r="E584" s="53" t="str">
        <f>IF(A584="","",VLOOKUP(A584,[1]INSUMOS!$F:$I,4))</f>
        <v/>
      </c>
      <c r="F584" s="31" t="str">
        <f>IF(B584="","",D584*E584)</f>
        <v/>
      </c>
    </row>
    <row r="585" spans="1:6" x14ac:dyDescent="0.2">
      <c r="A585" s="32"/>
      <c r="B585" s="51" t="str">
        <f>IF(A584="","",VLOOKUP(A584,[1]INSUMOS!$F:$I,2))</f>
        <v/>
      </c>
      <c r="C585" s="28" t="str">
        <f>IF(A585="","",VLOOKUP(A585,[1]INSUMOS!$F:$I,3))</f>
        <v/>
      </c>
      <c r="D585" s="54"/>
      <c r="E585" s="53" t="str">
        <f>IF(A585="","",VLOOKUP(A585,[1]INSUMOS!$F:$I,4))</f>
        <v/>
      </c>
      <c r="F585" s="31" t="str">
        <f>IF(B585="","",D585*E585)</f>
        <v/>
      </c>
    </row>
    <row r="586" spans="1:6" x14ac:dyDescent="0.2">
      <c r="A586" s="55"/>
      <c r="B586" s="56" t="str">
        <f>IF(A586="","",VLOOKUP(A586,#REF!,2))</f>
        <v/>
      </c>
      <c r="C586" s="28" t="str">
        <f>IF(A586="","",VLOOKUP(A586,[1]INSUMOS!$F:$I,3))</f>
        <v/>
      </c>
      <c r="D586" s="57"/>
      <c r="E586" s="53" t="str">
        <f>IF(A586="","",VLOOKUP(A586,[1]INSUMOS!$F:$I,4))</f>
        <v/>
      </c>
      <c r="F586" s="31" t="str">
        <f>IF(B586="","",D586*E586)</f>
        <v/>
      </c>
    </row>
    <row r="587" spans="1:6" ht="13.5" thickBot="1" x14ac:dyDescent="0.25">
      <c r="A587" s="40"/>
      <c r="B587" s="41" t="s">
        <v>19</v>
      </c>
      <c r="C587" s="42"/>
      <c r="D587" s="58"/>
      <c r="E587" s="43"/>
      <c r="F587" s="44">
        <f>SUM(F582:F586)</f>
        <v>0</v>
      </c>
    </row>
    <row r="588" spans="1:6" x14ac:dyDescent="0.2">
      <c r="A588" s="59"/>
      <c r="B588" s="60" t="s">
        <v>20</v>
      </c>
      <c r="C588" s="61"/>
      <c r="D588" s="62"/>
      <c r="E588" s="63"/>
      <c r="F588" s="64"/>
    </row>
    <row r="589" spans="1:6" x14ac:dyDescent="0.2">
      <c r="A589" s="45" t="s">
        <v>12</v>
      </c>
      <c r="B589" s="46" t="s">
        <v>13</v>
      </c>
      <c r="C589" s="47" t="s">
        <v>2</v>
      </c>
      <c r="D589" s="65" t="s">
        <v>18</v>
      </c>
      <c r="E589" s="48" t="s">
        <v>14</v>
      </c>
      <c r="F589" s="49" t="s">
        <v>15</v>
      </c>
    </row>
    <row r="590" spans="1:6" x14ac:dyDescent="0.2">
      <c r="A590" s="50"/>
      <c r="B590" s="27" t="str">
        <f>IF(A590="","",VLOOKUP(A590,[1]INSUMOS!$K:$N,2))</f>
        <v/>
      </c>
      <c r="C590" s="28" t="str">
        <f>IF(A590="","",VLOOKUP(A590,[1]INSUMOS!$K:$N,3))</f>
        <v/>
      </c>
      <c r="D590" s="66"/>
      <c r="E590" s="67" t="str">
        <f>IF(A590="","",VLOOKUP(A590,[1]INSUMOS!$K:$N,4))</f>
        <v/>
      </c>
      <c r="F590" s="31" t="str">
        <f>IF(B590="","",D590*E590)</f>
        <v/>
      </c>
    </row>
    <row r="591" spans="1:6" x14ac:dyDescent="0.2">
      <c r="A591" s="32"/>
      <c r="B591" s="27" t="str">
        <f>IF(A591="","",VLOOKUP(A591,[1]INSUMOS!$K:$N,2))</f>
        <v/>
      </c>
      <c r="C591" s="28" t="str">
        <f>IF(A591="","",VLOOKUP(A591,[1]INSUMOS!$K:$N,3))</f>
        <v/>
      </c>
      <c r="D591" s="68"/>
      <c r="E591" s="67" t="str">
        <f>IF(A591="","",VLOOKUP(A591,[1]INSUMOS!$K:$N,4))</f>
        <v/>
      </c>
      <c r="F591" s="31" t="str">
        <f>IF(B591="","",D591*E591)</f>
        <v/>
      </c>
    </row>
    <row r="592" spans="1:6" x14ac:dyDescent="0.2">
      <c r="A592" s="32"/>
      <c r="B592" s="27" t="str">
        <f>IF(A592="","",VLOOKUP(A592,[1]INSUMOS!$K:$N,2))</f>
        <v/>
      </c>
      <c r="C592" s="28" t="str">
        <f>IF(A592="","",VLOOKUP(A592,[1]INSUMOS!$K:$N,3))</f>
        <v/>
      </c>
      <c r="D592" s="68"/>
      <c r="E592" s="67" t="str">
        <f>IF(A592="","",VLOOKUP(A592,[1]INSUMOS!$K:$N,4))</f>
        <v/>
      </c>
      <c r="F592" s="31" t="str">
        <f>IF(B592="","",D592*E592)</f>
        <v/>
      </c>
    </row>
    <row r="593" spans="1:6" x14ac:dyDescent="0.2">
      <c r="A593" s="32"/>
      <c r="B593" s="27" t="str">
        <f>IF(A593="","",VLOOKUP(A593,[1]INSUMOS!$K:$N,2))</f>
        <v/>
      </c>
      <c r="C593" s="28" t="str">
        <f>IF(A593="","",VLOOKUP(A593,[1]INSUMOS!$K:$N,3))</f>
        <v/>
      </c>
      <c r="D593" s="68"/>
      <c r="E593" s="67" t="str">
        <f>IF(A593="","",VLOOKUP(A593,[1]INSUMOS!$K:$N,4))</f>
        <v/>
      </c>
      <c r="F593" s="31" t="str">
        <f>IF(B593="","",D593*E593)</f>
        <v/>
      </c>
    </row>
    <row r="594" spans="1:6" x14ac:dyDescent="0.2">
      <c r="A594" s="55"/>
      <c r="B594" s="27" t="str">
        <f>IF(A594="","",VLOOKUP(A594,[1]INSUMOS!$K:$N,2))</f>
        <v/>
      </c>
      <c r="C594" s="28" t="str">
        <f>IF(A594="","",VLOOKUP(A594,[1]INSUMOS!$K:$N,3))</f>
        <v/>
      </c>
      <c r="D594" s="69"/>
      <c r="E594" s="67" t="str">
        <f>IF(A594="","",VLOOKUP(A594,[1]INSUMOS!$K:$N,4))</f>
        <v/>
      </c>
      <c r="F594" s="31" t="str">
        <f>IF(B594="","",D594*E594)</f>
        <v/>
      </c>
    </row>
    <row r="595" spans="1:6" ht="13.5" thickBot="1" x14ac:dyDescent="0.25">
      <c r="A595" s="40"/>
      <c r="B595" s="41" t="s">
        <v>21</v>
      </c>
      <c r="C595" s="42"/>
      <c r="D595" s="58"/>
      <c r="E595" s="43"/>
      <c r="F595" s="44">
        <f>SUM(F590:F594)</f>
        <v>0</v>
      </c>
    </row>
    <row r="596" spans="1:6" x14ac:dyDescent="0.2">
      <c r="A596" s="17"/>
      <c r="B596" s="70" t="s">
        <v>22</v>
      </c>
      <c r="C596" s="19"/>
      <c r="D596" s="71"/>
      <c r="E596" s="20"/>
      <c r="F596" s="21"/>
    </row>
    <row r="597" spans="1:6" x14ac:dyDescent="0.2">
      <c r="A597" s="45" t="s">
        <v>12</v>
      </c>
      <c r="B597" s="46" t="s">
        <v>13</v>
      </c>
      <c r="C597" s="47" t="s">
        <v>2</v>
      </c>
      <c r="D597" s="65" t="s">
        <v>18</v>
      </c>
      <c r="E597" s="48" t="s">
        <v>14</v>
      </c>
      <c r="F597" s="49" t="s">
        <v>15</v>
      </c>
    </row>
    <row r="598" spans="1:6" x14ac:dyDescent="0.2">
      <c r="A598" s="50">
        <v>4006</v>
      </c>
      <c r="B598" s="72" t="str">
        <f>IF(A598="","",VLOOKUP(A598,[1]INSUMOS!$P:$S,2))</f>
        <v>Herramientas Menores</v>
      </c>
      <c r="C598" s="73" t="str">
        <f>IF(A598="","",VLOOKUP(A598,[1]INSUMOS!$P:$S,3))</f>
        <v>GL</v>
      </c>
      <c r="D598" s="28">
        <v>0.25</v>
      </c>
      <c r="E598" s="53"/>
      <c r="F598" s="31">
        <f>IF(B598="","",D598*E598)</f>
        <v>0</v>
      </c>
    </row>
    <row r="599" spans="1:6" x14ac:dyDescent="0.2">
      <c r="A599" s="32">
        <v>4000</v>
      </c>
      <c r="B599" s="72" t="str">
        <f>IF(A599="","",VLOOKUP(A599,[1]INSUMOS!$P:$S,2))</f>
        <v xml:space="preserve">Andamio Metalico Completo  </v>
      </c>
      <c r="C599" s="73" t="str">
        <f>IF(A599="","",VLOOKUP(A599,[1]INSUMOS!$P:$S,3))</f>
        <v>Día</v>
      </c>
      <c r="D599" s="54">
        <v>2.5000000000000001E-2</v>
      </c>
      <c r="E599" s="53"/>
      <c r="F599" s="31">
        <f>IF(B599="","",D599*E599)</f>
        <v>0</v>
      </c>
    </row>
    <row r="600" spans="1:6" x14ac:dyDescent="0.2">
      <c r="A600" s="32"/>
      <c r="B600" s="72" t="str">
        <f>IF(A600="","",VLOOKUP(A600,[1]INSUMOS!$P:$S,2))</f>
        <v/>
      </c>
      <c r="C600" s="73" t="str">
        <f>IF(A600="","",VLOOKUP(A600,[1]INSUMOS!$P:$S,3))</f>
        <v/>
      </c>
      <c r="D600" s="74"/>
      <c r="E600" s="53" t="str">
        <f>IF(A600="","",VLOOKUP(A600,[1]INSUMOS!$P:$S,4))</f>
        <v/>
      </c>
      <c r="F600" s="31" t="str">
        <f>IF(B600="","",D600*E600)</f>
        <v/>
      </c>
    </row>
    <row r="601" spans="1:6" x14ac:dyDescent="0.2">
      <c r="A601" s="32"/>
      <c r="B601" s="72" t="str">
        <f>IF(A601="","",VLOOKUP(A601,[1]INSUMOS!$P:$S,2))</f>
        <v/>
      </c>
      <c r="C601" s="73" t="str">
        <f>IF(A601="","",VLOOKUP(A601,[1]INSUMOS!$P:$S,3))</f>
        <v/>
      </c>
      <c r="D601" s="68"/>
      <c r="E601" s="53" t="str">
        <f>IF(A601="","",VLOOKUP(A601,[1]INSUMOS!$P:$S,4))</f>
        <v/>
      </c>
      <c r="F601" s="31" t="str">
        <f>IF(B601="","",D601*E601)</f>
        <v/>
      </c>
    </row>
    <row r="602" spans="1:6" x14ac:dyDescent="0.2">
      <c r="A602" s="55"/>
      <c r="B602" s="72" t="str">
        <f>IF(A602="","",VLOOKUP(A602,[1]INSUMOS!$P:$S,2))</f>
        <v/>
      </c>
      <c r="C602" s="73" t="str">
        <f>IF(A602="","",VLOOKUP(A602,[1]INSUMOS!$P:$S,3))</f>
        <v/>
      </c>
      <c r="D602" s="57"/>
      <c r="E602" s="53" t="str">
        <f>IF(A602="","",VLOOKUP(A602,[1]INSUMOS!$P:$S,4))</f>
        <v/>
      </c>
      <c r="F602" s="75" t="str">
        <f>IF(B602="","",D602*E602)</f>
        <v/>
      </c>
    </row>
    <row r="603" spans="1:6" ht="13.5" thickBot="1" x14ac:dyDescent="0.25">
      <c r="A603" s="40"/>
      <c r="B603" s="41" t="s">
        <v>24</v>
      </c>
      <c r="C603" s="42"/>
      <c r="D603" s="41"/>
      <c r="E603" s="43"/>
      <c r="F603" s="44">
        <f>SUM(F598:F602)</f>
        <v>0</v>
      </c>
    </row>
    <row r="604" spans="1:6" x14ac:dyDescent="0.2">
      <c r="A604" s="129"/>
      <c r="B604" s="130"/>
      <c r="C604" s="131"/>
      <c r="D604" s="131"/>
      <c r="E604" s="131"/>
      <c r="F604" s="138"/>
    </row>
    <row r="605" spans="1:6" x14ac:dyDescent="0.2">
      <c r="A605" s="132"/>
      <c r="B605" s="139"/>
      <c r="C605" s="140"/>
      <c r="D605" s="140"/>
      <c r="E605" s="140"/>
      <c r="F605" s="141"/>
    </row>
    <row r="606" spans="1:6" x14ac:dyDescent="0.2">
      <c r="A606" s="132"/>
      <c r="B606" s="142"/>
      <c r="C606" s="143"/>
      <c r="D606" s="143"/>
      <c r="E606" s="140"/>
      <c r="F606" s="141"/>
    </row>
    <row r="607" spans="1:6" x14ac:dyDescent="0.2">
      <c r="A607" s="133"/>
      <c r="B607" s="140"/>
      <c r="C607" s="143"/>
      <c r="D607" s="143"/>
      <c r="E607" s="143"/>
      <c r="F607" s="144"/>
    </row>
    <row r="608" spans="1:6" ht="15" x14ac:dyDescent="0.2">
      <c r="A608" s="133"/>
      <c r="B608" s="134"/>
      <c r="C608" s="143"/>
      <c r="D608" s="145"/>
      <c r="E608" s="146"/>
      <c r="F608" s="147"/>
    </row>
    <row r="609" spans="1:6" ht="13.5" thickBot="1" x14ac:dyDescent="0.25">
      <c r="A609" s="135"/>
      <c r="B609" s="136" t="s">
        <v>9</v>
      </c>
      <c r="C609" s="136"/>
      <c r="D609" s="136"/>
      <c r="E609" s="137" t="s">
        <v>10</v>
      </c>
      <c r="F609" s="148"/>
    </row>
  </sheetData>
  <mergeCells count="3">
    <mergeCell ref="A1:F1"/>
    <mergeCell ref="A2:F2"/>
    <mergeCell ref="A3:B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APUS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Enrique Castilla Marrugo</dc:creator>
  <cp:lastModifiedBy>Fabian Andres Conrado Sarabia</cp:lastModifiedBy>
  <cp:lastPrinted>2020-09-28T21:37:30Z</cp:lastPrinted>
  <dcterms:created xsi:type="dcterms:W3CDTF">2020-07-01T17:49:00Z</dcterms:created>
  <dcterms:modified xsi:type="dcterms:W3CDTF">2023-08-03T20:18:31Z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2023-08-03T20:03:53Z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1c285d66-64a7-408c-a0c5-dbd4678d40a9</vt:lpwstr>
  </property>
  <property fmtid="{D5CDD505-2E9C-101B-9397-08002B2CF9AE}" pid="8" name="MSIP_Label_1299739c-ad3d-4908-806e-4d91151a6e13_ContentBits">
    <vt:lpwstr>0</vt:lpwstr>
  </property>
</Properties>
</file>