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fbe419c4373ca46/Escritorio/ARCHIVOS/CONTRATOS SIC 2018-2023/2023/PLIEGO DE CONDICIONES DEFINITIVOS/SUBASTA - LICENCIAS/"/>
    </mc:Choice>
  </mc:AlternateContent>
  <xr:revisionPtr revIDLastSave="0" documentId="8_{33C2471F-158E-4EBD-AC87-D630CE7B8122}" xr6:coauthVersionLast="47" xr6:coauthVersionMax="47" xr10:uidLastSave="{00000000-0000-0000-0000-000000000000}"/>
  <bookViews>
    <workbookView xWindow="-120" yWindow="-120" windowWidth="20730" windowHeight="11040" xr2:uid="{97FF75C3-B9EE-4225-A056-A77104EB5FF2}"/>
  </bookViews>
  <sheets>
    <sheet name="PRECIOS OFERTADOS" sheetId="1" r:id="rId1"/>
  </sheets>
  <definedNames>
    <definedName name="matri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  <c r="H46" i="1" s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H44" i="1" l="1"/>
  <c r="H21" i="1" l="1"/>
  <c r="I21" i="1" s="1"/>
  <c r="J21" i="1" s="1"/>
  <c r="H29" i="1"/>
  <c r="I29" i="1" s="1"/>
  <c r="J29" i="1" s="1"/>
  <c r="H13" i="1"/>
  <c r="I13" i="1" s="1"/>
  <c r="J13" i="1" s="1"/>
  <c r="H37" i="1"/>
  <c r="I37" i="1" s="1"/>
  <c r="J37" i="1" s="1"/>
  <c r="H27" i="1"/>
  <c r="I27" i="1" s="1"/>
  <c r="J27" i="1" s="1"/>
  <c r="H18" i="1"/>
  <c r="I18" i="1" s="1"/>
  <c r="J18" i="1" s="1"/>
  <c r="H17" i="1"/>
  <c r="I17" i="1" s="1"/>
  <c r="J17" i="1" s="1"/>
  <c r="H19" i="1"/>
  <c r="I19" i="1" s="1"/>
  <c r="J19" i="1" s="1"/>
  <c r="H33" i="1"/>
  <c r="I33" i="1" s="1"/>
  <c r="J33" i="1" s="1"/>
  <c r="H38" i="1"/>
  <c r="I38" i="1" s="1"/>
  <c r="J38" i="1" s="1"/>
  <c r="H22" i="1"/>
  <c r="I22" i="1" s="1"/>
  <c r="J22" i="1" s="1"/>
  <c r="H23" i="1"/>
  <c r="I23" i="1" s="1"/>
  <c r="J23" i="1" s="1"/>
  <c r="H35" i="1"/>
  <c r="I35" i="1" s="1"/>
  <c r="J35" i="1" s="1"/>
  <c r="H25" i="1"/>
  <c r="I25" i="1" s="1"/>
  <c r="J25" i="1" s="1"/>
  <c r="H32" i="1"/>
  <c r="I32" i="1" s="1"/>
  <c r="J32" i="1" s="1"/>
  <c r="H30" i="1"/>
  <c r="I30" i="1" s="1"/>
  <c r="J30" i="1" s="1"/>
  <c r="H34" i="1"/>
  <c r="I34" i="1" s="1"/>
  <c r="J34" i="1" s="1"/>
  <c r="H39" i="1"/>
  <c r="I39" i="1" s="1"/>
  <c r="J39" i="1" s="1"/>
  <c r="H28" i="1"/>
  <c r="I28" i="1" s="1"/>
  <c r="J28" i="1" s="1"/>
  <c r="H12" i="1"/>
  <c r="I12" i="1" s="1"/>
  <c r="H14" i="1"/>
  <c r="I14" i="1" s="1"/>
  <c r="J14" i="1" s="1"/>
  <c r="H36" i="1"/>
  <c r="I36" i="1" s="1"/>
  <c r="J36" i="1" s="1"/>
  <c r="H31" i="1"/>
  <c r="I31" i="1" s="1"/>
  <c r="J31" i="1" s="1"/>
  <c r="H24" i="1"/>
  <c r="I24" i="1" s="1"/>
  <c r="J24" i="1" s="1"/>
  <c r="H20" i="1"/>
  <c r="I20" i="1" s="1"/>
  <c r="J20" i="1" s="1"/>
  <c r="H16" i="1"/>
  <c r="I16" i="1" s="1"/>
  <c r="J16" i="1" s="1"/>
  <c r="H26" i="1"/>
  <c r="I26" i="1" s="1"/>
  <c r="J26" i="1" s="1"/>
  <c r="H15" i="1"/>
  <c r="I15" i="1" s="1"/>
  <c r="J15" i="1" s="1"/>
  <c r="J12" i="1" l="1"/>
  <c r="I40" i="1"/>
</calcChain>
</file>

<file path=xl/sharedStrings.xml><?xml version="1.0" encoding="utf-8"?>
<sst xmlns="http://schemas.openxmlformats.org/spreadsheetml/2006/main" count="73" uniqueCount="32">
  <si>
    <t>ÍTEM</t>
  </si>
  <si>
    <r>
      <t xml:space="preserve"> </t>
    </r>
    <r>
      <rPr>
        <b/>
        <sz val="11"/>
        <color rgb="FF000000"/>
        <rFont val="Calibri"/>
        <family val="2"/>
        <scheme val="minor"/>
      </rPr>
      <t>Descripción</t>
    </r>
  </si>
  <si>
    <t>Unidad</t>
  </si>
  <si>
    <t>Cantidad</t>
  </si>
  <si>
    <t>Valor  Oficial 
IVA Incluido</t>
  </si>
  <si>
    <t>Valor Total Oficial
IVA Incluido</t>
  </si>
  <si>
    <t>Valor Unitario Ofertado
IVA Incluido</t>
  </si>
  <si>
    <t>Valor Total Ofertado
IVA Incluido</t>
  </si>
  <si>
    <t>STANDARD Direct Enterprise support</t>
  </si>
  <si>
    <t>Software</t>
  </si>
  <si>
    <t>Premium 4 hours onsite Direct Enterprise Support For 3 Year</t>
  </si>
  <si>
    <t>Soporte</t>
  </si>
  <si>
    <t>Security Services - Enterprise Based Protection</t>
  </si>
  <si>
    <t>Annuity Blades</t>
  </si>
  <si>
    <t>Azure Cloud Renewal. Integrating Check Point&amp;#145;s Next Generation Threat Prevention &amp; SandBlast (NGTX) subscription for 1 year</t>
  </si>
  <si>
    <t>Advanced RMA (next business day ship) Hardware Support</t>
  </si>
  <si>
    <t>Global Threat Intelligence (Module for ESM) - Combination 5700 Appliance</t>
  </si>
  <si>
    <t>ProtectPLUS Business Software Support</t>
  </si>
  <si>
    <t>Business Software Support &amp; 1yr Advance RMA (next business day ship) Hardware Support</t>
  </si>
  <si>
    <t>Trellix Network Security Manager Next Generation Appliance-Only for Standard, Global, Failover and Central manager</t>
  </si>
  <si>
    <t>Trellix Network Security IPS NS7500 Appliance</t>
  </si>
  <si>
    <t>Trellix IPS NS7500 - 3Gbps Software license (Throughput based entitlement)</t>
  </si>
  <si>
    <t>Trellix Network Security Manager Software Subscription Standard Edition</t>
  </si>
  <si>
    <t xml:space="preserve">TOTAL PRECIOS </t>
  </si>
  <si>
    <t xml:space="preserve"> </t>
  </si>
  <si>
    <t>VALOR OFERTA</t>
  </si>
  <si>
    <t>PORCENTAJE O TASA DE DESCUENTO OFERTADA</t>
  </si>
  <si>
    <t xml:space="preserve">DIFERENCIA MÍNIMA ENTRE LANCE Y LANCE </t>
  </si>
  <si>
    <t>NOTA 1: LA TASA DE DESCUENTO RESULTANTE SE APLICARÁ SOBRE EL VALOR DE LOS PRECIOS UNITARIOS OFICIALES (IVA INCLUIDO)
NOTA 2: SI EL VALOR DE LA OFERTA EN TÉRMINOS MONETARIOS ES IGUAL A CERO, SE ENTENDERÁ COMO INEXISTENCIA DE OFERTA Y POR LO TANTO NO HABRÁ TASA DE DESCUENTO OFERTADA</t>
  </si>
  <si>
    <t>RENOVACIÓN DEL LICENCIAMIENTO, SOPORTE Y CONEXOS PARA LAS PLATAFORMAS TECNOLÓGICAS DE LA SUPERINTENDENCIA DE INDUSTRIA Y COMERCIO.</t>
  </si>
  <si>
    <t>ANEXO INFORMATIVO DE TASA DE DESCUENTO  Y PRECIOS OFERTADOS GRUPO 1</t>
  </si>
  <si>
    <r>
      <t xml:space="preserve">SUPERINTENDENCIA DE INDUSTRIA Y COMERCIO.
</t>
    </r>
    <r>
      <rPr>
        <b/>
        <sz val="11"/>
        <color rgb="FFFF0000"/>
        <rFont val="Calibri"/>
        <family val="2"/>
        <scheme val="minor"/>
      </rPr>
      <t>SELECCIÓN ABREVIADA SUBASTA INVERSA SIC 019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</si>
</sst>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0.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name val="Arial"/>
      <family val="2"/>
    </font>
    <font>
      <sz val="10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48118533890809E-2"/>
        <bgColor indexed="64"/>
      </patternFill>
    </fill>
  </fills>
  <borders count="28">
    <border>
      <left/>
      <right/>
      <top/>
      <bottom/>
      <diagonal/>
    </border>
    <border>
      <left style="medium">
        <color rgb="FFF7CAAC"/>
      </left>
      <right/>
      <top style="medium">
        <color rgb="FFF7CAAC"/>
      </top>
      <bottom style="medium">
        <color rgb="FFF7CAAC"/>
      </bottom>
      <diagonal/>
    </border>
    <border>
      <left/>
      <right/>
      <top style="medium">
        <color rgb="FFF7CAAC"/>
      </top>
      <bottom style="medium">
        <color rgb="FFF7CAAC"/>
      </bottom>
      <diagonal/>
    </border>
    <border>
      <left/>
      <right style="medium">
        <color rgb="FFF7CAAC"/>
      </right>
      <top style="medium">
        <color rgb="FFF7CAAC"/>
      </top>
      <bottom style="medium">
        <color rgb="FFF7CAAC"/>
      </bottom>
      <diagonal/>
    </border>
    <border>
      <left style="thick">
        <color rgb="FFF7CAAC"/>
      </left>
      <right/>
      <top style="thick">
        <color rgb="FFF7CAAC"/>
      </top>
      <bottom style="thick">
        <color rgb="FFF7CAAC"/>
      </bottom>
      <diagonal/>
    </border>
    <border>
      <left/>
      <right/>
      <top style="thick">
        <color rgb="FFF7CAAC"/>
      </top>
      <bottom style="thick">
        <color rgb="FFF7CAAC"/>
      </bottom>
      <diagonal/>
    </border>
    <border>
      <left/>
      <right style="thick">
        <color rgb="FFF7CAAC"/>
      </right>
      <top style="thick">
        <color rgb="FFF7CAAC"/>
      </top>
      <bottom style="thick">
        <color rgb="FFF7CAAC"/>
      </bottom>
      <diagonal/>
    </border>
    <border>
      <left style="thick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 style="medium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thick">
        <color rgb="FFF7CAAC"/>
      </right>
      <top style="thick">
        <color rgb="FFF7CAAC"/>
      </top>
      <bottom style="thick">
        <color rgb="FFF4B083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 style="medium">
        <color rgb="FFF7CAAC"/>
      </right>
      <top/>
      <bottom style="medium">
        <color rgb="FFF7CAAC"/>
      </bottom>
      <diagonal/>
    </border>
    <border>
      <left/>
      <right style="thick">
        <color rgb="FFF7CAAC"/>
      </right>
      <top/>
      <bottom style="medium">
        <color rgb="FFF7CAAC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rgb="FFF7CAAC"/>
      </left>
      <right/>
      <top/>
      <bottom style="medium">
        <color rgb="FFF7CAAC"/>
      </bottom>
      <diagonal/>
    </border>
    <border>
      <left/>
      <right/>
      <top/>
      <bottom style="medium">
        <color rgb="FFF7CAAC"/>
      </bottom>
      <diagonal/>
    </border>
    <border>
      <left style="medium">
        <color rgb="FFF7CAAC"/>
      </left>
      <right style="medium">
        <color rgb="FFF7CAAC"/>
      </right>
      <top/>
      <bottom style="medium">
        <color rgb="FFF7CAAC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rgb="FFF7CAAC"/>
      </left>
      <right/>
      <top/>
      <bottom/>
      <diagonal/>
    </border>
    <border>
      <left style="medium">
        <color rgb="FFF7CAAC"/>
      </left>
      <right style="medium">
        <color rgb="FFF7CAAC"/>
      </right>
      <top style="medium">
        <color rgb="FFF7CAAC"/>
      </top>
      <bottom style="medium">
        <color rgb="FFF7CAAC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5" tint="-0.499984740745262"/>
      </left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7" tint="0.39991454817346722"/>
      </left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 style="medium">
        <color theme="7" tint="0.39991454817346722"/>
      </right>
      <top style="medium">
        <color theme="7" tint="0.39991454817346722"/>
      </top>
      <bottom style="medium">
        <color theme="7" tint="0.3999145481734672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/>
  </cellStyleXfs>
  <cellXfs count="46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164" fontId="0" fillId="0" borderId="12" xfId="0" applyNumberFormat="1" applyBorder="1" applyAlignment="1">
      <alignment horizontal="right" vertical="center" wrapText="1"/>
    </xf>
    <xf numFmtId="164" fontId="0" fillId="0" borderId="13" xfId="0" applyNumberFormat="1" applyBorder="1" applyAlignment="1">
      <alignment horizontal="right" vertical="center" wrapText="1"/>
    </xf>
    <xf numFmtId="0" fontId="10" fillId="0" borderId="11" xfId="0" applyFont="1" applyBorder="1" applyAlignment="1">
      <alignment horizontal="center" vertical="center" wrapText="1"/>
    </xf>
    <xf numFmtId="164" fontId="3" fillId="3" borderId="12" xfId="0" applyNumberFormat="1" applyFont="1" applyFill="1" applyBorder="1" applyAlignment="1">
      <alignment horizontal="right" vertical="center" wrapText="1"/>
    </xf>
    <xf numFmtId="164" fontId="3" fillId="3" borderId="17" xfId="0" applyNumberFormat="1" applyFont="1" applyFill="1" applyBorder="1" applyAlignment="1">
      <alignment horizontal="right" vertical="center" wrapText="1"/>
    </xf>
    <xf numFmtId="164" fontId="3" fillId="4" borderId="18" xfId="0" applyNumberFormat="1" applyFont="1" applyFill="1" applyBorder="1" applyAlignment="1" applyProtection="1">
      <alignment horizontal="right" vertical="center" wrapText="1"/>
      <protection locked="0"/>
    </xf>
    <xf numFmtId="10" fontId="3" fillId="5" borderId="20" xfId="2" applyNumberFormat="1" applyFont="1" applyFill="1" applyBorder="1" applyAlignment="1" applyProtection="1">
      <alignment horizontal="center" vertical="center" wrapText="1"/>
    </xf>
    <xf numFmtId="164" fontId="3" fillId="3" borderId="24" xfId="0" applyNumberFormat="1" applyFont="1" applyFill="1" applyBorder="1" applyAlignment="1">
      <alignment horizontal="right" vertical="center" wrapText="1"/>
    </xf>
    <xf numFmtId="44" fontId="10" fillId="0" borderId="11" xfId="1" applyFont="1" applyBorder="1" applyAlignment="1">
      <alignment horizontal="center" vertical="center"/>
    </xf>
    <xf numFmtId="44" fontId="0" fillId="0" borderId="12" xfId="1" applyFont="1" applyBorder="1" applyAlignment="1">
      <alignment horizontal="right" vertical="center" wrapText="1"/>
    </xf>
    <xf numFmtId="44" fontId="10" fillId="0" borderId="1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165" fontId="0" fillId="0" borderId="0" xfId="2" applyNumberFormat="1" applyFont="1" applyAlignment="1">
      <alignment vertical="center"/>
    </xf>
    <xf numFmtId="164" fontId="0" fillId="0" borderId="0" xfId="0" applyNumberFormat="1" applyAlignment="1">
      <alignment vertical="center"/>
    </xf>
    <xf numFmtId="9" fontId="0" fillId="0" borderId="0" xfId="2" applyFont="1" applyAlignment="1">
      <alignment vertical="center"/>
    </xf>
    <xf numFmtId="10" fontId="0" fillId="0" borderId="0" xfId="2" applyNumberFormat="1" applyFont="1" applyAlignment="1" applyProtection="1">
      <alignment vertical="center"/>
    </xf>
    <xf numFmtId="0" fontId="6" fillId="5" borderId="19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2" fillId="6" borderId="25" xfId="3" applyFont="1" applyFill="1" applyBorder="1" applyAlignment="1">
      <alignment horizontal="center" vertical="center" wrapText="1"/>
    </xf>
    <xf numFmtId="0" fontId="12" fillId="6" borderId="26" xfId="3" applyFont="1" applyFill="1" applyBorder="1" applyAlignment="1">
      <alignment horizontal="center" vertical="center" wrapText="1"/>
    </xf>
    <xf numFmtId="0" fontId="12" fillId="6" borderId="27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C94F511B-8B0D-46A3-B51D-B295F3CAEAF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1200150</xdr:colOff>
      <xdr:row>0</xdr:row>
      <xdr:rowOff>28576</xdr:rowOff>
    </xdr:from>
    <xdr:to>
      <xdr:col>8</xdr:col>
      <xdr:colOff>962025</xdr:colOff>
      <xdr:row>3</xdr:row>
      <xdr:rowOff>94456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1434C4-CFB8-45C7-B715-17CBBB2A4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28576"/>
          <a:ext cx="2409825" cy="637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1047750</xdr:colOff>
      <xdr:row>3</xdr:row>
      <xdr:rowOff>81864</xdr:rowOff>
    </xdr:to>
    <xdr:pic>
      <xdr:nvPicPr>
        <xdr:cNvPr id="3" name="Imagen 2" descr="Vista previa de imagen">
          <a:extLst>
            <a:ext uri="{FF2B5EF4-FFF2-40B4-BE49-F238E27FC236}">
              <a16:creationId xmlns:a16="http://schemas.microsoft.com/office/drawing/2014/main" id="{7C73E2B7-2A34-4F08-A885-57516DB60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1809750" cy="653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5AF5-DA84-486C-8903-B6722034483C}">
  <sheetPr>
    <pageSetUpPr fitToPage="1"/>
  </sheetPr>
  <dimension ref="B4:K49"/>
  <sheetViews>
    <sheetView showGridLines="0" tabSelected="1" topLeftCell="B1" workbookViewId="0">
      <selection activeCell="H42" sqref="H42"/>
    </sheetView>
  </sheetViews>
  <sheetFormatPr baseColWidth="10" defaultRowHeight="15" x14ac:dyDescent="0.25"/>
  <cols>
    <col min="1" max="2" width="11.42578125" style="20"/>
    <col min="3" max="3" width="54.28515625" style="20" customWidth="1"/>
    <col min="4" max="4" width="10.42578125" style="21" customWidth="1"/>
    <col min="5" max="5" width="9.28515625" style="20" customWidth="1"/>
    <col min="6" max="9" width="19.85546875" style="20" customWidth="1"/>
    <col min="10" max="10" width="16.7109375" style="20" hidden="1" customWidth="1"/>
    <col min="11" max="11" width="15.5703125" style="20" bestFit="1" customWidth="1"/>
    <col min="12" max="16384" width="11.42578125" style="20"/>
  </cols>
  <sheetData>
    <row r="4" spans="2:10" ht="15.75" thickBot="1" x14ac:dyDescent="0.3">
      <c r="C4" s="35"/>
      <c r="D4" s="35"/>
      <c r="E4" s="35"/>
      <c r="F4" s="35"/>
      <c r="G4" s="35"/>
    </row>
    <row r="5" spans="2:10" ht="29.25" customHeight="1" thickBot="1" x14ac:dyDescent="0.3">
      <c r="C5" s="36" t="s">
        <v>31</v>
      </c>
      <c r="D5" s="37"/>
      <c r="E5" s="37"/>
      <c r="F5" s="37"/>
      <c r="G5" s="37"/>
      <c r="H5" s="37"/>
      <c r="I5" s="38"/>
    </row>
    <row r="6" spans="2:10" ht="15.75" thickBot="1" x14ac:dyDescent="0.3"/>
    <row r="7" spans="2:10" ht="15.75" thickBot="1" x14ac:dyDescent="0.3">
      <c r="C7" s="36" t="s">
        <v>30</v>
      </c>
      <c r="D7" s="37"/>
      <c r="E7" s="37"/>
      <c r="F7" s="37"/>
      <c r="G7" s="37"/>
      <c r="H7" s="37"/>
      <c r="I7" s="38"/>
    </row>
    <row r="8" spans="2:10" ht="15.75" thickBot="1" x14ac:dyDescent="0.3"/>
    <row r="9" spans="2:10" ht="48" customHeight="1" thickTop="1" thickBot="1" x14ac:dyDescent="0.3">
      <c r="B9" s="39" t="s">
        <v>29</v>
      </c>
      <c r="C9" s="40"/>
      <c r="D9" s="40"/>
      <c r="E9" s="40"/>
      <c r="F9" s="40"/>
      <c r="G9" s="40"/>
      <c r="H9" s="40"/>
      <c r="I9" s="41"/>
    </row>
    <row r="10" spans="2:10" ht="9" customHeight="1" thickTop="1" thickBot="1" x14ac:dyDescent="0.3">
      <c r="B10" s="1"/>
      <c r="C10" s="1"/>
      <c r="D10" s="1"/>
      <c r="E10" s="1"/>
      <c r="F10" s="1"/>
      <c r="G10" s="1"/>
      <c r="H10" s="1"/>
      <c r="I10" s="1"/>
    </row>
    <row r="11" spans="2:10" ht="46.5" thickTop="1" thickBot="1" x14ac:dyDescent="0.3">
      <c r="B11" s="2" t="s">
        <v>0</v>
      </c>
      <c r="C11" s="3" t="s">
        <v>1</v>
      </c>
      <c r="D11" s="4" t="s">
        <v>2</v>
      </c>
      <c r="E11" s="5" t="s">
        <v>3</v>
      </c>
      <c r="F11" s="5" t="s">
        <v>4</v>
      </c>
      <c r="G11" s="5" t="s">
        <v>5</v>
      </c>
      <c r="H11" s="5" t="s">
        <v>6</v>
      </c>
      <c r="I11" s="6" t="s">
        <v>7</v>
      </c>
    </row>
    <row r="12" spans="2:10" ht="16.5" thickTop="1" thickBot="1" x14ac:dyDescent="0.3">
      <c r="B12" s="7">
        <f>1</f>
        <v>1</v>
      </c>
      <c r="C12" s="22" t="s">
        <v>8</v>
      </c>
      <c r="D12" s="8" t="s">
        <v>9</v>
      </c>
      <c r="E12" s="8">
        <v>1</v>
      </c>
      <c r="F12" s="17">
        <v>114535306</v>
      </c>
      <c r="G12" s="18">
        <f>$E12*F12</f>
        <v>114535306</v>
      </c>
      <c r="H12" s="9" t="str">
        <f>IF($H$42=$B$42,"",ROUND(F12-(F12*$H$44),0))</f>
        <v/>
      </c>
      <c r="I12" s="10" t="str">
        <f>IF($H$42=$B$42,"",$E12*H12)</f>
        <v/>
      </c>
      <c r="J12" s="23" t="e">
        <f>1-(I12/G12)</f>
        <v>#VALUE!</v>
      </c>
    </row>
    <row r="13" spans="2:10" ht="15.75" thickBot="1" x14ac:dyDescent="0.3">
      <c r="B13" s="7">
        <f>B12+1</f>
        <v>2</v>
      </c>
      <c r="C13" s="22" t="s">
        <v>10</v>
      </c>
      <c r="D13" s="8" t="s">
        <v>11</v>
      </c>
      <c r="E13" s="8">
        <v>4</v>
      </c>
      <c r="F13" s="17">
        <v>13805317</v>
      </c>
      <c r="G13" s="18">
        <f t="shared" ref="G13:G39" si="0">$E13*F13</f>
        <v>55221268</v>
      </c>
      <c r="H13" s="9" t="str">
        <f t="shared" ref="H13:H39" si="1">IF($H$42=$B$42,"",ROUND(F13-(F13*$H$44),0))</f>
        <v/>
      </c>
      <c r="I13" s="10" t="str">
        <f t="shared" ref="I13:I39" si="2">IF($H$42=$B$42,"",$E13*H13)</f>
        <v/>
      </c>
      <c r="J13" s="23" t="e">
        <f t="shared" ref="J13:J39" si="3">1-(I13/G13)</f>
        <v>#VALUE!</v>
      </c>
    </row>
    <row r="14" spans="2:10" ht="15.75" thickBot="1" x14ac:dyDescent="0.3">
      <c r="B14" s="7">
        <f t="shared" ref="B14:B39" si="4">B13+1</f>
        <v>3</v>
      </c>
      <c r="C14" s="8" t="s">
        <v>12</v>
      </c>
      <c r="D14" s="8" t="s">
        <v>9</v>
      </c>
      <c r="E14" s="8">
        <v>1</v>
      </c>
      <c r="F14" s="19">
        <v>110266272</v>
      </c>
      <c r="G14" s="18">
        <f t="shared" si="0"/>
        <v>110266272</v>
      </c>
      <c r="H14" s="9" t="str">
        <f t="shared" si="1"/>
        <v/>
      </c>
      <c r="I14" s="10" t="str">
        <f t="shared" si="2"/>
        <v/>
      </c>
      <c r="J14" s="23" t="e">
        <f t="shared" si="3"/>
        <v>#VALUE!</v>
      </c>
    </row>
    <row r="15" spans="2:10" ht="15.75" thickBot="1" x14ac:dyDescent="0.3">
      <c r="B15" s="7">
        <f t="shared" si="4"/>
        <v>4</v>
      </c>
      <c r="C15" s="8" t="s">
        <v>13</v>
      </c>
      <c r="D15" s="8" t="s">
        <v>11</v>
      </c>
      <c r="E15" s="8">
        <v>1</v>
      </c>
      <c r="F15" s="19">
        <v>78849932</v>
      </c>
      <c r="G15" s="18">
        <f t="shared" si="0"/>
        <v>78849932</v>
      </c>
      <c r="H15" s="9" t="str">
        <f t="shared" si="1"/>
        <v/>
      </c>
      <c r="I15" s="10" t="str">
        <f t="shared" si="2"/>
        <v/>
      </c>
      <c r="J15" s="23" t="e">
        <f t="shared" si="3"/>
        <v>#VALUE!</v>
      </c>
    </row>
    <row r="16" spans="2:10" ht="15.75" thickBot="1" x14ac:dyDescent="0.3">
      <c r="B16" s="7">
        <f t="shared" si="4"/>
        <v>5</v>
      </c>
      <c r="C16" s="8" t="s">
        <v>8</v>
      </c>
      <c r="D16" s="8" t="s">
        <v>9</v>
      </c>
      <c r="E16" s="8">
        <v>1</v>
      </c>
      <c r="F16" s="19">
        <v>53732471</v>
      </c>
      <c r="G16" s="18">
        <f t="shared" si="0"/>
        <v>53732471</v>
      </c>
      <c r="H16" s="9" t="str">
        <f t="shared" si="1"/>
        <v/>
      </c>
      <c r="I16" s="10" t="str">
        <f t="shared" si="2"/>
        <v/>
      </c>
      <c r="J16" s="23" t="e">
        <f t="shared" si="3"/>
        <v>#VALUE!</v>
      </c>
    </row>
    <row r="17" spans="2:10" ht="15.75" thickBot="1" x14ac:dyDescent="0.3">
      <c r="B17" s="7">
        <f t="shared" si="4"/>
        <v>6</v>
      </c>
      <c r="C17" s="8" t="s">
        <v>12</v>
      </c>
      <c r="D17" s="8" t="s">
        <v>9</v>
      </c>
      <c r="E17" s="8">
        <v>1</v>
      </c>
      <c r="F17" s="19">
        <v>89158046</v>
      </c>
      <c r="G17" s="18">
        <f t="shared" si="0"/>
        <v>89158046</v>
      </c>
      <c r="H17" s="9" t="str">
        <f t="shared" si="1"/>
        <v/>
      </c>
      <c r="I17" s="10" t="str">
        <f t="shared" si="2"/>
        <v/>
      </c>
      <c r="J17" s="23" t="e">
        <f t="shared" si="3"/>
        <v>#VALUE!</v>
      </c>
    </row>
    <row r="18" spans="2:10" ht="15.75" thickBot="1" x14ac:dyDescent="0.3">
      <c r="B18" s="7">
        <f t="shared" si="4"/>
        <v>7</v>
      </c>
      <c r="C18" s="8" t="s">
        <v>8</v>
      </c>
      <c r="D18" s="8" t="s">
        <v>9</v>
      </c>
      <c r="E18" s="8">
        <v>1</v>
      </c>
      <c r="F18" s="19">
        <v>10864887</v>
      </c>
      <c r="G18" s="18">
        <f t="shared" si="0"/>
        <v>10864887</v>
      </c>
      <c r="H18" s="9" t="str">
        <f t="shared" si="1"/>
        <v/>
      </c>
      <c r="I18" s="10" t="str">
        <f t="shared" si="2"/>
        <v/>
      </c>
      <c r="J18" s="23" t="e">
        <f t="shared" si="3"/>
        <v>#VALUE!</v>
      </c>
    </row>
    <row r="19" spans="2:10" ht="45.75" thickBot="1" x14ac:dyDescent="0.3">
      <c r="B19" s="7">
        <f t="shared" si="4"/>
        <v>8</v>
      </c>
      <c r="C19" s="8" t="s">
        <v>14</v>
      </c>
      <c r="D19" s="8" t="s">
        <v>9</v>
      </c>
      <c r="E19" s="8">
        <v>1</v>
      </c>
      <c r="F19" s="19">
        <v>53437815</v>
      </c>
      <c r="G19" s="18">
        <f t="shared" si="0"/>
        <v>53437815</v>
      </c>
      <c r="H19" s="9" t="str">
        <f t="shared" si="1"/>
        <v/>
      </c>
      <c r="I19" s="10" t="str">
        <f t="shared" si="2"/>
        <v/>
      </c>
      <c r="J19" s="23" t="e">
        <f t="shared" si="3"/>
        <v>#VALUE!</v>
      </c>
    </row>
    <row r="20" spans="2:10" ht="15.75" thickBot="1" x14ac:dyDescent="0.3">
      <c r="B20" s="7">
        <f t="shared" si="4"/>
        <v>9</v>
      </c>
      <c r="C20" s="8" t="s">
        <v>15</v>
      </c>
      <c r="D20" s="8" t="s">
        <v>11</v>
      </c>
      <c r="E20" s="11">
        <v>1</v>
      </c>
      <c r="F20" s="19">
        <v>2446482</v>
      </c>
      <c r="G20" s="18">
        <f t="shared" si="0"/>
        <v>2446482</v>
      </c>
      <c r="H20" s="9" t="str">
        <f t="shared" si="1"/>
        <v/>
      </c>
      <c r="I20" s="10" t="str">
        <f t="shared" si="2"/>
        <v/>
      </c>
      <c r="J20" s="23" t="e">
        <f t="shared" si="3"/>
        <v>#VALUE!</v>
      </c>
    </row>
    <row r="21" spans="2:10" ht="30.75" thickBot="1" x14ac:dyDescent="0.3">
      <c r="B21" s="7">
        <f t="shared" si="4"/>
        <v>10</v>
      </c>
      <c r="C21" s="8" t="s">
        <v>16</v>
      </c>
      <c r="D21" s="8" t="s">
        <v>9</v>
      </c>
      <c r="E21" s="11">
        <v>1</v>
      </c>
      <c r="F21" s="19">
        <v>49229288</v>
      </c>
      <c r="G21" s="18">
        <f t="shared" si="0"/>
        <v>49229288</v>
      </c>
      <c r="H21" s="9" t="str">
        <f t="shared" si="1"/>
        <v/>
      </c>
      <c r="I21" s="10" t="str">
        <f t="shared" si="2"/>
        <v/>
      </c>
      <c r="J21" s="23" t="e">
        <f t="shared" si="3"/>
        <v>#VALUE!</v>
      </c>
    </row>
    <row r="22" spans="2:10" ht="15.75" thickBot="1" x14ac:dyDescent="0.3">
      <c r="B22" s="7">
        <f t="shared" si="4"/>
        <v>11</v>
      </c>
      <c r="C22" s="8" t="s">
        <v>17</v>
      </c>
      <c r="D22" s="8" t="s">
        <v>11</v>
      </c>
      <c r="E22" s="11">
        <v>300</v>
      </c>
      <c r="F22" s="19">
        <v>58412</v>
      </c>
      <c r="G22" s="18">
        <f t="shared" si="0"/>
        <v>17523600</v>
      </c>
      <c r="H22" s="9" t="str">
        <f t="shared" si="1"/>
        <v/>
      </c>
      <c r="I22" s="10" t="str">
        <f t="shared" si="2"/>
        <v/>
      </c>
      <c r="J22" s="23" t="e">
        <f t="shared" si="3"/>
        <v>#VALUE!</v>
      </c>
    </row>
    <row r="23" spans="2:10" ht="15.75" thickBot="1" x14ac:dyDescent="0.3">
      <c r="B23" s="7">
        <f t="shared" si="4"/>
        <v>12</v>
      </c>
      <c r="C23" s="8" t="s">
        <v>17</v>
      </c>
      <c r="D23" s="8" t="s">
        <v>11</v>
      </c>
      <c r="E23" s="11">
        <v>1001</v>
      </c>
      <c r="F23" s="19">
        <v>91857</v>
      </c>
      <c r="G23" s="18">
        <f t="shared" si="0"/>
        <v>91948857</v>
      </c>
      <c r="H23" s="9" t="str">
        <f t="shared" si="1"/>
        <v/>
      </c>
      <c r="I23" s="10" t="str">
        <f t="shared" si="2"/>
        <v/>
      </c>
      <c r="J23" s="23" t="e">
        <f t="shared" si="3"/>
        <v>#VALUE!</v>
      </c>
    </row>
    <row r="24" spans="2:10" ht="15.75" thickBot="1" x14ac:dyDescent="0.3">
      <c r="B24" s="7">
        <f t="shared" si="4"/>
        <v>13</v>
      </c>
      <c r="C24" s="8" t="s">
        <v>17</v>
      </c>
      <c r="D24" s="8" t="s">
        <v>11</v>
      </c>
      <c r="E24" s="11">
        <v>400</v>
      </c>
      <c r="F24" s="19">
        <v>91138</v>
      </c>
      <c r="G24" s="18">
        <f t="shared" si="0"/>
        <v>36455200</v>
      </c>
      <c r="H24" s="9" t="str">
        <f t="shared" si="1"/>
        <v/>
      </c>
      <c r="I24" s="10" t="str">
        <f t="shared" si="2"/>
        <v/>
      </c>
      <c r="J24" s="23" t="e">
        <f t="shared" si="3"/>
        <v>#VALUE!</v>
      </c>
    </row>
    <row r="25" spans="2:10" ht="15.75" thickBot="1" x14ac:dyDescent="0.3">
      <c r="B25" s="7">
        <f t="shared" si="4"/>
        <v>14</v>
      </c>
      <c r="C25" s="8" t="s">
        <v>17</v>
      </c>
      <c r="D25" s="8" t="s">
        <v>11</v>
      </c>
      <c r="E25" s="11">
        <v>399</v>
      </c>
      <c r="F25" s="19">
        <v>75908</v>
      </c>
      <c r="G25" s="18">
        <f t="shared" si="0"/>
        <v>30287292</v>
      </c>
      <c r="H25" s="9" t="str">
        <f t="shared" si="1"/>
        <v/>
      </c>
      <c r="I25" s="10" t="str">
        <f t="shared" si="2"/>
        <v/>
      </c>
      <c r="J25" s="23" t="e">
        <f t="shared" si="3"/>
        <v>#VALUE!</v>
      </c>
    </row>
    <row r="26" spans="2:10" ht="15.75" thickBot="1" x14ac:dyDescent="0.3">
      <c r="B26" s="7">
        <f t="shared" si="4"/>
        <v>15</v>
      </c>
      <c r="C26" s="8" t="s">
        <v>17</v>
      </c>
      <c r="D26" s="8" t="s">
        <v>11</v>
      </c>
      <c r="E26" s="11">
        <v>220</v>
      </c>
      <c r="F26" s="19">
        <v>91857</v>
      </c>
      <c r="G26" s="18">
        <f t="shared" si="0"/>
        <v>20208540</v>
      </c>
      <c r="H26" s="9" t="str">
        <f t="shared" si="1"/>
        <v/>
      </c>
      <c r="I26" s="10" t="str">
        <f t="shared" si="2"/>
        <v/>
      </c>
      <c r="J26" s="23" t="e">
        <f t="shared" si="3"/>
        <v>#VALUE!</v>
      </c>
    </row>
    <row r="27" spans="2:10" ht="15.75" thickBot="1" x14ac:dyDescent="0.3">
      <c r="B27" s="7">
        <f t="shared" si="4"/>
        <v>16</v>
      </c>
      <c r="C27" s="8" t="s">
        <v>15</v>
      </c>
      <c r="D27" s="8" t="s">
        <v>11</v>
      </c>
      <c r="E27" s="11">
        <v>1</v>
      </c>
      <c r="F27" s="19">
        <v>2389560</v>
      </c>
      <c r="G27" s="18">
        <f t="shared" si="0"/>
        <v>2389560</v>
      </c>
      <c r="H27" s="9" t="str">
        <f t="shared" si="1"/>
        <v/>
      </c>
      <c r="I27" s="10" t="str">
        <f t="shared" si="2"/>
        <v/>
      </c>
      <c r="J27" s="23" t="e">
        <f t="shared" si="3"/>
        <v>#VALUE!</v>
      </c>
    </row>
    <row r="28" spans="2:10" ht="30.75" thickBot="1" x14ac:dyDescent="0.3">
      <c r="B28" s="7">
        <f t="shared" si="4"/>
        <v>17</v>
      </c>
      <c r="C28" s="8" t="s">
        <v>18</v>
      </c>
      <c r="D28" s="8" t="s">
        <v>11</v>
      </c>
      <c r="E28" s="11">
        <v>1</v>
      </c>
      <c r="F28" s="19">
        <v>126499350</v>
      </c>
      <c r="G28" s="18">
        <f t="shared" si="0"/>
        <v>126499350</v>
      </c>
      <c r="H28" s="9" t="str">
        <f t="shared" si="1"/>
        <v/>
      </c>
      <c r="I28" s="10" t="str">
        <f t="shared" si="2"/>
        <v/>
      </c>
      <c r="J28" s="23" t="e">
        <f t="shared" si="3"/>
        <v>#VALUE!</v>
      </c>
    </row>
    <row r="29" spans="2:10" ht="15.75" thickBot="1" x14ac:dyDescent="0.3">
      <c r="B29" s="7">
        <f t="shared" si="4"/>
        <v>18</v>
      </c>
      <c r="C29" s="8" t="s">
        <v>17</v>
      </c>
      <c r="D29" s="8" t="s">
        <v>11</v>
      </c>
      <c r="E29" s="11">
        <v>1320</v>
      </c>
      <c r="F29" s="19">
        <v>66754</v>
      </c>
      <c r="G29" s="18">
        <f t="shared" si="0"/>
        <v>88115280</v>
      </c>
      <c r="H29" s="9" t="str">
        <f t="shared" si="1"/>
        <v/>
      </c>
      <c r="I29" s="10" t="str">
        <f t="shared" si="2"/>
        <v/>
      </c>
      <c r="J29" s="23" t="e">
        <f t="shared" si="3"/>
        <v>#VALUE!</v>
      </c>
    </row>
    <row r="30" spans="2:10" ht="45.75" thickBot="1" x14ac:dyDescent="0.3">
      <c r="B30" s="7">
        <f t="shared" si="4"/>
        <v>19</v>
      </c>
      <c r="C30" s="8" t="s">
        <v>19</v>
      </c>
      <c r="D30" s="8" t="s">
        <v>11</v>
      </c>
      <c r="E30" s="11">
        <v>1</v>
      </c>
      <c r="F30" s="19">
        <v>79861376</v>
      </c>
      <c r="G30" s="18">
        <f t="shared" si="0"/>
        <v>79861376</v>
      </c>
      <c r="H30" s="9" t="str">
        <f t="shared" si="1"/>
        <v/>
      </c>
      <c r="I30" s="10" t="str">
        <f t="shared" si="2"/>
        <v/>
      </c>
      <c r="J30" s="23" t="e">
        <f t="shared" si="3"/>
        <v>#VALUE!</v>
      </c>
    </row>
    <row r="31" spans="2:10" ht="15.75" thickBot="1" x14ac:dyDescent="0.3">
      <c r="B31" s="7">
        <f t="shared" si="4"/>
        <v>20</v>
      </c>
      <c r="C31" s="8" t="s">
        <v>15</v>
      </c>
      <c r="D31" s="8" t="s">
        <v>11</v>
      </c>
      <c r="E31" s="11">
        <v>1</v>
      </c>
      <c r="F31" s="19">
        <v>14772557</v>
      </c>
      <c r="G31" s="18">
        <f t="shared" si="0"/>
        <v>14772557</v>
      </c>
      <c r="H31" s="9" t="str">
        <f t="shared" si="1"/>
        <v/>
      </c>
      <c r="I31" s="10" t="str">
        <f t="shared" si="2"/>
        <v/>
      </c>
      <c r="J31" s="23" t="e">
        <f t="shared" si="3"/>
        <v>#VALUE!</v>
      </c>
    </row>
    <row r="32" spans="2:10" ht="15.75" thickBot="1" x14ac:dyDescent="0.3">
      <c r="B32" s="7">
        <f t="shared" si="4"/>
        <v>21</v>
      </c>
      <c r="C32" s="8" t="s">
        <v>20</v>
      </c>
      <c r="D32" s="8" t="s">
        <v>11</v>
      </c>
      <c r="E32" s="11">
        <v>1</v>
      </c>
      <c r="F32" s="19">
        <v>176748799</v>
      </c>
      <c r="G32" s="18">
        <f t="shared" si="0"/>
        <v>176748799</v>
      </c>
      <c r="H32" s="9" t="str">
        <f t="shared" si="1"/>
        <v/>
      </c>
      <c r="I32" s="10" t="str">
        <f t="shared" si="2"/>
        <v/>
      </c>
      <c r="J32" s="23" t="e">
        <f t="shared" si="3"/>
        <v>#VALUE!</v>
      </c>
    </row>
    <row r="33" spans="2:11" ht="15.75" thickBot="1" x14ac:dyDescent="0.3">
      <c r="B33" s="7">
        <f t="shared" si="4"/>
        <v>22</v>
      </c>
      <c r="C33" s="8" t="s">
        <v>15</v>
      </c>
      <c r="D33" s="8" t="s">
        <v>11</v>
      </c>
      <c r="E33" s="11">
        <v>1</v>
      </c>
      <c r="F33" s="19">
        <v>37332843</v>
      </c>
      <c r="G33" s="18">
        <f t="shared" si="0"/>
        <v>37332843</v>
      </c>
      <c r="H33" s="9" t="str">
        <f t="shared" si="1"/>
        <v/>
      </c>
      <c r="I33" s="10" t="str">
        <f t="shared" si="2"/>
        <v/>
      </c>
      <c r="J33" s="23" t="e">
        <f t="shared" si="3"/>
        <v>#VALUE!</v>
      </c>
    </row>
    <row r="34" spans="2:11" ht="30.75" thickBot="1" x14ac:dyDescent="0.3">
      <c r="B34" s="7">
        <f t="shared" si="4"/>
        <v>23</v>
      </c>
      <c r="C34" s="8" t="s">
        <v>21</v>
      </c>
      <c r="D34" s="8" t="s">
        <v>9</v>
      </c>
      <c r="E34" s="11">
        <v>1</v>
      </c>
      <c r="F34" s="19">
        <v>112254049</v>
      </c>
      <c r="G34" s="18">
        <f t="shared" si="0"/>
        <v>112254049</v>
      </c>
      <c r="H34" s="9" t="str">
        <f t="shared" si="1"/>
        <v/>
      </c>
      <c r="I34" s="10" t="str">
        <f t="shared" si="2"/>
        <v/>
      </c>
      <c r="J34" s="23" t="e">
        <f t="shared" si="3"/>
        <v>#VALUE!</v>
      </c>
    </row>
    <row r="35" spans="2:11" ht="30.75" thickBot="1" x14ac:dyDescent="0.3">
      <c r="B35" s="7">
        <f t="shared" si="4"/>
        <v>24</v>
      </c>
      <c r="C35" s="8" t="s">
        <v>22</v>
      </c>
      <c r="D35" s="8" t="s">
        <v>9</v>
      </c>
      <c r="E35" s="11">
        <v>1</v>
      </c>
      <c r="F35" s="19">
        <v>23766936</v>
      </c>
      <c r="G35" s="18">
        <f t="shared" si="0"/>
        <v>23766936</v>
      </c>
      <c r="H35" s="9" t="str">
        <f t="shared" si="1"/>
        <v/>
      </c>
      <c r="I35" s="10" t="str">
        <f t="shared" si="2"/>
        <v/>
      </c>
      <c r="J35" s="23" t="e">
        <f t="shared" si="3"/>
        <v>#VALUE!</v>
      </c>
    </row>
    <row r="36" spans="2:11" ht="30.75" thickBot="1" x14ac:dyDescent="0.3">
      <c r="B36" s="7">
        <f t="shared" si="4"/>
        <v>25</v>
      </c>
      <c r="C36" s="8" t="s">
        <v>22</v>
      </c>
      <c r="D36" s="8" t="s">
        <v>9</v>
      </c>
      <c r="E36" s="11">
        <v>1</v>
      </c>
      <c r="F36" s="19">
        <v>13696303</v>
      </c>
      <c r="G36" s="18">
        <f t="shared" si="0"/>
        <v>13696303</v>
      </c>
      <c r="H36" s="9" t="str">
        <f t="shared" si="1"/>
        <v/>
      </c>
      <c r="I36" s="10" t="str">
        <f t="shared" si="2"/>
        <v/>
      </c>
      <c r="J36" s="23" t="e">
        <f t="shared" si="3"/>
        <v>#VALUE!</v>
      </c>
    </row>
    <row r="37" spans="2:11" ht="15.75" thickBot="1" x14ac:dyDescent="0.3">
      <c r="B37" s="7">
        <f t="shared" si="4"/>
        <v>26</v>
      </c>
      <c r="C37" s="8" t="s">
        <v>15</v>
      </c>
      <c r="D37" s="8" t="s">
        <v>11</v>
      </c>
      <c r="E37" s="11">
        <v>1</v>
      </c>
      <c r="F37" s="19">
        <v>7870438</v>
      </c>
      <c r="G37" s="18">
        <f t="shared" si="0"/>
        <v>7870438</v>
      </c>
      <c r="H37" s="9" t="str">
        <f t="shared" si="1"/>
        <v/>
      </c>
      <c r="I37" s="10" t="str">
        <f t="shared" si="2"/>
        <v/>
      </c>
      <c r="J37" s="23" t="e">
        <f t="shared" si="3"/>
        <v>#VALUE!</v>
      </c>
    </row>
    <row r="38" spans="2:11" ht="15.75" thickBot="1" x14ac:dyDescent="0.3">
      <c r="B38" s="7">
        <f t="shared" si="4"/>
        <v>27</v>
      </c>
      <c r="C38" s="8" t="s">
        <v>15</v>
      </c>
      <c r="D38" s="8" t="s">
        <v>11</v>
      </c>
      <c r="E38" s="11">
        <v>1</v>
      </c>
      <c r="F38" s="19">
        <v>7534560</v>
      </c>
      <c r="G38" s="18">
        <f t="shared" si="0"/>
        <v>7534560</v>
      </c>
      <c r="H38" s="9" t="str">
        <f t="shared" si="1"/>
        <v/>
      </c>
      <c r="I38" s="10" t="str">
        <f t="shared" si="2"/>
        <v/>
      </c>
      <c r="J38" s="23" t="e">
        <f t="shared" si="3"/>
        <v>#VALUE!</v>
      </c>
    </row>
    <row r="39" spans="2:11" ht="30.75" thickBot="1" x14ac:dyDescent="0.3">
      <c r="B39" s="7">
        <f t="shared" si="4"/>
        <v>28</v>
      </c>
      <c r="C39" s="8" t="s">
        <v>18</v>
      </c>
      <c r="D39" s="8" t="s">
        <v>11</v>
      </c>
      <c r="E39" s="11">
        <v>1</v>
      </c>
      <c r="F39" s="19">
        <v>64822366</v>
      </c>
      <c r="G39" s="18">
        <f t="shared" si="0"/>
        <v>64822366</v>
      </c>
      <c r="H39" s="9" t="str">
        <f t="shared" si="1"/>
        <v/>
      </c>
      <c r="I39" s="10" t="str">
        <f t="shared" si="2"/>
        <v/>
      </c>
      <c r="J39" s="23" t="e">
        <f t="shared" si="3"/>
        <v>#VALUE!</v>
      </c>
    </row>
    <row r="40" spans="2:11" ht="15.75" thickBot="1" x14ac:dyDescent="0.3">
      <c r="C40" s="42" t="s">
        <v>23</v>
      </c>
      <c r="D40" s="43"/>
      <c r="E40" s="43"/>
      <c r="F40" s="44"/>
      <c r="G40" s="12">
        <f>SUM(G12:G39)</f>
        <v>1569829673</v>
      </c>
      <c r="I40" s="13">
        <f>SUM(I12:I39)</f>
        <v>0</v>
      </c>
      <c r="J40" s="24"/>
      <c r="K40" s="24"/>
    </row>
    <row r="41" spans="2:11" ht="15.75" thickBot="1" x14ac:dyDescent="0.3">
      <c r="F41" s="20" t="s">
        <v>24</v>
      </c>
    </row>
    <row r="42" spans="2:11" ht="28.5" customHeight="1" thickBot="1" x14ac:dyDescent="0.3">
      <c r="C42" s="45" t="s">
        <v>25</v>
      </c>
      <c r="D42" s="45"/>
      <c r="E42" s="45"/>
      <c r="F42" s="45"/>
      <c r="G42" s="45"/>
      <c r="H42" s="14">
        <v>0</v>
      </c>
      <c r="I42" s="24"/>
      <c r="K42" s="24"/>
    </row>
    <row r="43" spans="2:11" ht="15.75" thickBot="1" x14ac:dyDescent="0.3"/>
    <row r="44" spans="2:11" ht="15.75" thickBot="1" x14ac:dyDescent="0.3">
      <c r="C44" s="27" t="s">
        <v>26</v>
      </c>
      <c r="D44" s="28"/>
      <c r="E44" s="28"/>
      <c r="F44" s="28"/>
      <c r="G44" s="28"/>
      <c r="H44" s="15" t="str">
        <f>IF(H42=B42,"",(1-(H42/G40)))</f>
        <v/>
      </c>
    </row>
    <row r="45" spans="2:11" ht="15.75" thickBot="1" x14ac:dyDescent="0.3"/>
    <row r="46" spans="2:11" ht="15.75" thickBot="1" x14ac:dyDescent="0.3">
      <c r="C46" s="29" t="s">
        <v>27</v>
      </c>
      <c r="D46" s="30"/>
      <c r="E46" s="30"/>
      <c r="F46" s="31"/>
      <c r="H46" s="16">
        <f>ROUND(G40*1%,-3)</f>
        <v>15698000</v>
      </c>
      <c r="I46" s="25"/>
    </row>
    <row r="47" spans="2:11" x14ac:dyDescent="0.25">
      <c r="F47" s="26"/>
      <c r="H47" s="26"/>
    </row>
    <row r="48" spans="2:11" ht="15.75" thickBot="1" x14ac:dyDescent="0.3"/>
    <row r="49" spans="3:9" ht="56.25" customHeight="1" thickBot="1" x14ac:dyDescent="0.3">
      <c r="C49" s="32" t="s">
        <v>28</v>
      </c>
      <c r="D49" s="33"/>
      <c r="E49" s="33"/>
      <c r="F49" s="33"/>
      <c r="G49" s="33"/>
      <c r="H49" s="33"/>
      <c r="I49" s="34"/>
    </row>
  </sheetData>
  <sheetProtection algorithmName="SHA-512" hashValue="d7QbI/MQmCVg6/kjwh/venXBqDkBpLCn6UKQH6PiggcCilxkpxKPlHTQ1nJityyzdTGBqJCfzz8dXhBInMA/8Q==" saltValue="w9JYW9M+hvjQJXaBqm0Gww==" spinCount="100000" sheet="1" selectLockedCells="1"/>
  <mergeCells count="9">
    <mergeCell ref="C44:G44"/>
    <mergeCell ref="C46:F46"/>
    <mergeCell ref="C49:I49"/>
    <mergeCell ref="C4:G4"/>
    <mergeCell ref="C5:I5"/>
    <mergeCell ref="C7:I7"/>
    <mergeCell ref="B9:I9"/>
    <mergeCell ref="C40:F40"/>
    <mergeCell ref="C42:G4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OFERTADOS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ORJUELA</dc:creator>
  <cp:lastModifiedBy>Marcelo Barreto</cp:lastModifiedBy>
  <dcterms:created xsi:type="dcterms:W3CDTF">2023-07-24T20:56:21Z</dcterms:created>
  <dcterms:modified xsi:type="dcterms:W3CDTF">2023-08-02T20:27:22Z</dcterms:modified>
</cp:coreProperties>
</file>