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filterPrivacy="1"/>
  <xr:revisionPtr revIDLastSave="0" documentId="13_ncr:1_{66A403D7-8162-4CA7-B22D-F71D808BF06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OPUESTA ECON" sheetId="1" r:id="rId1"/>
    <sheet name="APU" sheetId="3" state="hidden" r:id="rId2"/>
  </sheets>
  <definedNames>
    <definedName name="_xlnm.Print_Area" localSheetId="1">APU!$A$1:$H$218</definedName>
    <definedName name="_xlnm.Print_Area" localSheetId="0">'PROPUESTA ECON'!$A$1:$F$31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1" i="3" l="1"/>
  <c r="H167" i="3"/>
  <c r="H133" i="3"/>
  <c r="H65" i="3"/>
  <c r="H179" i="3"/>
  <c r="H146" i="3"/>
  <c r="H145" i="3"/>
  <c r="H112" i="3"/>
  <c r="H111" i="3"/>
  <c r="H79" i="3"/>
  <c r="H78" i="3"/>
  <c r="H77" i="3"/>
  <c r="H43" i="3"/>
  <c r="H31" i="3"/>
  <c r="H9" i="3"/>
  <c r="D11" i="1" l="1"/>
  <c r="D9" i="1"/>
  <c r="D10" i="1"/>
  <c r="K14" i="3"/>
  <c r="J16" i="3" s="1"/>
  <c r="F167" i="3"/>
  <c r="H170" i="3" s="1"/>
  <c r="H113" i="3"/>
  <c r="H114" i="3"/>
  <c r="H44" i="3"/>
  <c r="H45" i="3"/>
  <c r="H46" i="3"/>
  <c r="H10" i="3"/>
  <c r="H11" i="3"/>
  <c r="H12" i="3"/>
  <c r="H17" i="3"/>
  <c r="H18" i="3"/>
  <c r="H19" i="3"/>
  <c r="H20" i="3"/>
  <c r="H25" i="3"/>
  <c r="H26" i="3"/>
  <c r="F31" i="3"/>
  <c r="H34" i="3" s="1"/>
  <c r="H32" i="3"/>
  <c r="H33" i="3"/>
  <c r="H100" i="3"/>
  <c r="H101" i="3"/>
  <c r="H102" i="3"/>
  <c r="F77" i="3" s="1"/>
  <c r="F201" i="3"/>
  <c r="H202" i="3"/>
  <c r="H203" i="3"/>
  <c r="H180" i="3"/>
  <c r="H181" i="3"/>
  <c r="H182" i="3"/>
  <c r="H187" i="3"/>
  <c r="H188" i="3"/>
  <c r="H189" i="3"/>
  <c r="H190" i="3"/>
  <c r="H195" i="3"/>
  <c r="H196" i="3"/>
  <c r="H168" i="3"/>
  <c r="H169" i="3"/>
  <c r="H147" i="3"/>
  <c r="H148" i="3"/>
  <c r="H153" i="3"/>
  <c r="H157" i="3" s="1"/>
  <c r="H154" i="3"/>
  <c r="H155" i="3"/>
  <c r="H156" i="3"/>
  <c r="H162" i="3"/>
  <c r="H163" i="3" s="1"/>
  <c r="F133" i="3"/>
  <c r="H134" i="3"/>
  <c r="H135" i="3"/>
  <c r="H119" i="3"/>
  <c r="H123" i="3" s="1"/>
  <c r="H120" i="3"/>
  <c r="H121" i="3"/>
  <c r="H122" i="3"/>
  <c r="H127" i="3"/>
  <c r="H128" i="3"/>
  <c r="H80" i="3"/>
  <c r="H85" i="3"/>
  <c r="H86" i="3"/>
  <c r="H87" i="3"/>
  <c r="H88" i="3"/>
  <c r="H93" i="3"/>
  <c r="H94" i="3"/>
  <c r="F65" i="3"/>
  <c r="H68" i="3"/>
  <c r="H66" i="3"/>
  <c r="H67" i="3"/>
  <c r="H51" i="3"/>
  <c r="H52" i="3"/>
  <c r="H53" i="3"/>
  <c r="H54" i="3"/>
  <c r="H59" i="3"/>
  <c r="H60" i="3"/>
  <c r="H175" i="3"/>
  <c r="B175" i="3"/>
  <c r="H141" i="3"/>
  <c r="B141" i="3"/>
  <c r="A176" i="3"/>
  <c r="A142" i="3"/>
  <c r="H107" i="3"/>
  <c r="B107" i="3"/>
  <c r="H73" i="3"/>
  <c r="B73" i="3"/>
  <c r="H39" i="3"/>
  <c r="B39" i="3"/>
  <c r="A108" i="3"/>
  <c r="A74" i="3"/>
  <c r="A40" i="3"/>
  <c r="H5" i="3"/>
  <c r="B5" i="3"/>
  <c r="C4" i="3" s="1"/>
  <c r="A6" i="3"/>
  <c r="E4" i="3"/>
  <c r="H191" i="3" l="1"/>
  <c r="H27" i="3"/>
  <c r="H136" i="3"/>
  <c r="H55" i="3"/>
  <c r="H89" i="3"/>
  <c r="H21" i="3"/>
  <c r="J15" i="3"/>
  <c r="H61" i="3"/>
  <c r="H204" i="3"/>
  <c r="H95" i="3"/>
  <c r="H149" i="3"/>
  <c r="H129" i="3"/>
  <c r="J14" i="3"/>
  <c r="H197" i="3"/>
  <c r="H183" i="3"/>
  <c r="H13" i="3"/>
  <c r="H115" i="3"/>
  <c r="H81" i="3"/>
  <c r="H172" i="3"/>
  <c r="E10" i="1" s="1"/>
  <c r="F10" i="1" s="1"/>
  <c r="H47" i="3"/>
  <c r="H70" i="3"/>
  <c r="E7" i="1" s="1"/>
  <c r="F7" i="1" s="1"/>
  <c r="H206" i="3" l="1"/>
  <c r="E11" i="1" s="1"/>
  <c r="F11" i="1" s="1"/>
  <c r="H36" i="3"/>
  <c r="E6" i="1" s="1"/>
  <c r="F6" i="1" s="1"/>
  <c r="H104" i="3"/>
  <c r="E8" i="1" s="1"/>
  <c r="F8" i="1" s="1"/>
  <c r="H138" i="3"/>
  <c r="E9" i="1" s="1"/>
  <c r="F9" i="1" s="1"/>
  <c r="F4" i="3" l="1"/>
  <c r="F12" i="1"/>
  <c r="F16" i="1" s="1"/>
  <c r="F13" i="1" l="1"/>
  <c r="F14" i="1"/>
  <c r="F15" i="1"/>
  <c r="F17" i="1" l="1"/>
</calcChain>
</file>

<file path=xl/sharedStrings.xml><?xml version="1.0" encoding="utf-8"?>
<sst xmlns="http://schemas.openxmlformats.org/spreadsheetml/2006/main" count="653" uniqueCount="60">
  <si>
    <t xml:space="preserve">ITEM </t>
  </si>
  <si>
    <t>UN</t>
  </si>
  <si>
    <t>CANT</t>
  </si>
  <si>
    <t>DESMONTE MANUAL</t>
  </si>
  <si>
    <t>M3</t>
  </si>
  <si>
    <t>ACARREO MATERIAL DE EXCAVACIÓN</t>
  </si>
  <si>
    <t>ASEO Y LIMPIEZA GENERAL</t>
  </si>
  <si>
    <t>UTILIDAD 5%</t>
  </si>
  <si>
    <t>UNIDAD</t>
  </si>
  <si>
    <t>MANO DE OBRA</t>
  </si>
  <si>
    <t>ESCOMBRERA</t>
  </si>
  <si>
    <t>ITEM:</t>
  </si>
  <si>
    <t>MAQUINARIA Y EQUIPOS</t>
  </si>
  <si>
    <t>CODIGO</t>
  </si>
  <si>
    <t>DESCRIPCIÓN</t>
  </si>
  <si>
    <t>TARIFA/ UNIDAD</t>
  </si>
  <si>
    <t>RENDIMIENTO</t>
  </si>
  <si>
    <t>VALOR UNITARIO</t>
  </si>
  <si>
    <t/>
  </si>
  <si>
    <t xml:space="preserve">Subtotal Maquinaria y Equipos </t>
  </si>
  <si>
    <t>MATERIALES EN OBRA</t>
  </si>
  <si>
    <t>PRECIO UNITARIO</t>
  </si>
  <si>
    <t>CANTIDAD</t>
  </si>
  <si>
    <t xml:space="preserve">Subtotal Materiales en Obra </t>
  </si>
  <si>
    <t>TRANSPORTE</t>
  </si>
  <si>
    <t>DIST.</t>
  </si>
  <si>
    <t>UNIDAD/KM</t>
  </si>
  <si>
    <t>TARIFA</t>
  </si>
  <si>
    <t xml:space="preserve">Subtotal Transporte </t>
  </si>
  <si>
    <t>HORA</t>
  </si>
  <si>
    <t>PRESTAC.</t>
  </si>
  <si>
    <t>AYUDANTE</t>
  </si>
  <si>
    <t xml:space="preserve">Subtotal Mano de Obra </t>
  </si>
  <si>
    <t xml:space="preserve">VALOR PRECIO UNITARIO </t>
  </si>
  <si>
    <t>UNIDAD:</t>
  </si>
  <si>
    <t>JORNAL</t>
  </si>
  <si>
    <t>JORNAL TOTAL</t>
  </si>
  <si>
    <t>VR. PARCIAL</t>
  </si>
  <si>
    <t>VR. UNITARIO</t>
  </si>
  <si>
    <t>EXCAVACIÓN MANUAL MATERIAL COMÚN HÚMEDO 0.10M-1.80M</t>
  </si>
  <si>
    <t>EXCAVACIÓN MECÁNICA EN MATERIAL COMÚN HÚMEDO</t>
  </si>
  <si>
    <t>RETIRO MATERIAL SOBRANTE EN ESCOMBRERA AUTORIZADA</t>
  </si>
  <si>
    <t>MINICARGADOR</t>
  </si>
  <si>
    <t>EXCAVADORA HIDRÁULICA DE ORUGAS</t>
  </si>
  <si>
    <t>CARRETA BUGGY</t>
  </si>
  <si>
    <t>DÍA</t>
  </si>
  <si>
    <t>VOLQUETA 7 M3</t>
  </si>
  <si>
    <t>FORMULARIO DE ÍTEMS, CANTIDADES Y PRECIOS</t>
  </si>
  <si>
    <t>ANÁLISIS DE PRECIOS UNITARIOS</t>
  </si>
  <si>
    <t>M2</t>
  </si>
  <si>
    <t>HERRAMIENTAS MENORES</t>
  </si>
  <si>
    <t>IMPREVISTO 2%</t>
  </si>
  <si>
    <t>ADMINISTRACION 26%</t>
  </si>
  <si>
    <t>PGIO 2%</t>
  </si>
  <si>
    <t>TOTAL COSTOS DIRECTOS</t>
  </si>
  <si>
    <t>TOTAL PROYECTO</t>
  </si>
  <si>
    <r>
      <rPr>
        <sz val="11"/>
        <color theme="1"/>
        <rFont val="Arial"/>
        <family val="2"/>
      </rPr>
      <t xml:space="preserve">Proponente: </t>
    </r>
    <r>
      <rPr>
        <b/>
        <sz val="11"/>
        <color theme="1"/>
        <rFont val="Arial"/>
        <family val="2"/>
      </rPr>
      <t>ANUAR TUFIC OBEID TOVAR</t>
    </r>
  </si>
  <si>
    <r>
      <rPr>
        <sz val="11"/>
        <color theme="1"/>
        <rFont val="Arial"/>
        <family val="2"/>
      </rPr>
      <t xml:space="preserve">CC: </t>
    </r>
    <r>
      <rPr>
        <b/>
        <sz val="11"/>
        <color theme="1"/>
        <rFont val="Arial"/>
        <family val="2"/>
      </rPr>
      <t>92.536.821 de Sincelejo</t>
    </r>
  </si>
  <si>
    <t>FORMULARIO 4</t>
  </si>
  <si>
    <t>FORMULARIO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</si>
</sst>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#,##0.000"/>
    <numFmt numFmtId="167" formatCode="[$$-240A]\ #,##0.00"/>
    <numFmt numFmtId="168" formatCode="[$$-240A]\ #,##0.00000"/>
    <numFmt numFmtId="169" formatCode="[$$-240A]\ #,##0.00000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indexed="8"/>
      <name val="Calibri"/>
      <family val="2"/>
    </font>
    <font>
      <sz val="11"/>
      <color indexed="9"/>
      <name val="Arial"/>
      <family val="2"/>
    </font>
    <font>
      <sz val="11"/>
      <color theme="0"/>
      <name val="Arial"/>
      <family val="2"/>
    </font>
    <font>
      <b/>
      <u/>
      <sz val="11"/>
      <name val="Arial"/>
      <family val="2"/>
    </font>
    <font>
      <b/>
      <sz val="11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165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79">
    <xf numFmtId="0" fontId="0" fillId="0" borderId="0" xfId="0"/>
    <xf numFmtId="0" fontId="5" fillId="0" borderId="0" xfId="0" applyFont="1"/>
    <xf numFmtId="0" fontId="2" fillId="0" borderId="0" xfId="5" applyFont="1" applyAlignment="1">
      <alignment horizontal="center" vertical="center" wrapText="1"/>
    </xf>
    <xf numFmtId="0" fontId="4" fillId="0" borderId="0" xfId="5" applyFont="1" applyAlignment="1">
      <alignment horizontal="left" vertical="center" wrapText="1"/>
    </xf>
    <xf numFmtId="0" fontId="10" fillId="0" borderId="0" xfId="5" applyFont="1" applyAlignment="1">
      <alignment horizontal="center" vertical="center"/>
    </xf>
    <xf numFmtId="166" fontId="10" fillId="0" borderId="0" xfId="5" applyNumberFormat="1" applyFont="1" applyAlignment="1">
      <alignment horizontal="center" vertical="center" wrapText="1"/>
    </xf>
    <xf numFmtId="3" fontId="10" fillId="0" borderId="0" xfId="5" applyNumberFormat="1" applyFont="1" applyAlignment="1">
      <alignment horizontal="center" vertical="center" wrapText="1"/>
    </xf>
    <xf numFmtId="2" fontId="2" fillId="0" borderId="0" xfId="5" applyNumberFormat="1" applyFont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0" fontId="2" fillId="0" borderId="1" xfId="5" applyFont="1" applyBorder="1" applyAlignment="1">
      <alignment horizontal="right" vertical="center" wrapText="1"/>
    </xf>
    <xf numFmtId="2" fontId="2" fillId="0" borderId="1" xfId="5" applyNumberFormat="1" applyFont="1" applyBorder="1" applyAlignment="1">
      <alignment horizontal="right" vertical="center" wrapText="1"/>
    </xf>
    <xf numFmtId="0" fontId="11" fillId="0" borderId="0" xfId="5" applyFont="1" applyAlignment="1">
      <alignment horizontal="center" vertical="center" wrapText="1"/>
    </xf>
    <xf numFmtId="0" fontId="4" fillId="0" borderId="0" xfId="5" applyFont="1" applyAlignment="1">
      <alignment horizontal="center" vertical="center" wrapText="1"/>
    </xf>
    <xf numFmtId="0" fontId="2" fillId="0" borderId="0" xfId="5" applyFont="1" applyAlignment="1">
      <alignment horizontal="center" vertical="center"/>
    </xf>
    <xf numFmtId="0" fontId="4" fillId="0" borderId="0" xfId="5" applyFont="1" applyAlignment="1">
      <alignment horizontal="right" vertical="center"/>
    </xf>
    <xf numFmtId="0" fontId="13" fillId="0" borderId="1" xfId="6" applyFont="1" applyBorder="1" applyAlignment="1">
      <alignment horizontal="center" vertical="center" wrapText="1"/>
    </xf>
    <xf numFmtId="0" fontId="2" fillId="0" borderId="1" xfId="5" applyFont="1" applyBorder="1" applyAlignment="1">
      <alignment horizontal="center" vertical="center" wrapText="1"/>
    </xf>
    <xf numFmtId="2" fontId="2" fillId="0" borderId="1" xfId="6" applyNumberFormat="1" applyFont="1" applyBorder="1" applyAlignment="1">
      <alignment horizontal="center" vertical="center" wrapText="1"/>
    </xf>
    <xf numFmtId="167" fontId="2" fillId="0" borderId="1" xfId="5" applyNumberFormat="1" applyFont="1" applyBorder="1" applyAlignment="1">
      <alignment horizontal="center" vertical="center" wrapText="1"/>
    </xf>
    <xf numFmtId="0" fontId="4" fillId="0" borderId="1" xfId="5" applyFont="1" applyBorder="1" applyAlignment="1" applyProtection="1">
      <alignment horizontal="center" vertical="center" wrapText="1"/>
      <protection locked="0"/>
    </xf>
    <xf numFmtId="0" fontId="4" fillId="0" borderId="1" xfId="5" applyFont="1" applyBorder="1" applyAlignment="1">
      <alignment horizontal="center" vertical="center" wrapText="1"/>
    </xf>
    <xf numFmtId="167" fontId="4" fillId="0" borderId="1" xfId="5" applyNumberFormat="1" applyFont="1" applyBorder="1" applyAlignment="1">
      <alignment horizontal="right" vertical="center" wrapText="1"/>
    </xf>
    <xf numFmtId="2" fontId="4" fillId="0" borderId="1" xfId="7" applyNumberFormat="1" applyFont="1" applyFill="1" applyBorder="1" applyAlignment="1" applyProtection="1">
      <alignment horizontal="center" vertical="center" wrapText="1"/>
    </xf>
    <xf numFmtId="167" fontId="4" fillId="0" borderId="1" xfId="5" quotePrefix="1" applyNumberFormat="1" applyFont="1" applyBorder="1" applyAlignment="1">
      <alignment horizontal="right" vertical="center" wrapText="1"/>
    </xf>
    <xf numFmtId="2" fontId="4" fillId="0" borderId="1" xfId="5" applyNumberFormat="1" applyFont="1" applyBorder="1" applyAlignment="1">
      <alignment horizontal="center" vertical="center" wrapText="1"/>
    </xf>
    <xf numFmtId="4" fontId="2" fillId="0" borderId="0" xfId="5" applyNumberFormat="1" applyFont="1" applyAlignment="1">
      <alignment horizontal="center" vertical="center" wrapText="1"/>
    </xf>
    <xf numFmtId="4" fontId="2" fillId="0" borderId="0" xfId="5" applyNumberFormat="1" applyFont="1" applyAlignment="1">
      <alignment horizontal="center" vertical="center"/>
    </xf>
    <xf numFmtId="167" fontId="2" fillId="0" borderId="7" xfId="5" applyNumberFormat="1" applyFont="1" applyBorder="1" applyAlignment="1">
      <alignment horizontal="right" vertical="center" wrapText="1"/>
    </xf>
    <xf numFmtId="2" fontId="4" fillId="0" borderId="6" xfId="5" applyNumberFormat="1" applyFont="1" applyBorder="1" applyAlignment="1">
      <alignment horizontal="right" vertical="center"/>
    </xf>
    <xf numFmtId="167" fontId="2" fillId="0" borderId="5" xfId="5" applyNumberFormat="1" applyFont="1" applyBorder="1" applyAlignment="1">
      <alignment horizontal="right" vertical="center" wrapText="1"/>
    </xf>
    <xf numFmtId="0" fontId="2" fillId="0" borderId="1" xfId="6" applyFont="1" applyBorder="1" applyAlignment="1">
      <alignment horizontal="center" vertical="center" wrapText="1"/>
    </xf>
    <xf numFmtId="167" fontId="2" fillId="0" borderId="1" xfId="6" applyNumberFormat="1" applyFont="1" applyBorder="1" applyAlignment="1">
      <alignment horizontal="center" vertical="center" wrapText="1"/>
    </xf>
    <xf numFmtId="167" fontId="2" fillId="0" borderId="1" xfId="5" applyNumberFormat="1" applyFont="1" applyBorder="1" applyAlignment="1">
      <alignment horizontal="right" vertical="center" wrapText="1"/>
    </xf>
    <xf numFmtId="2" fontId="4" fillId="0" borderId="0" xfId="5" applyNumberFormat="1" applyFont="1" applyAlignment="1">
      <alignment horizontal="right" vertical="center"/>
    </xf>
    <xf numFmtId="167" fontId="2" fillId="0" borderId="0" xfId="5" applyNumberFormat="1" applyFont="1" applyAlignment="1">
      <alignment horizontal="right" vertical="center" wrapText="1"/>
    </xf>
    <xf numFmtId="0" fontId="2" fillId="0" borderId="1" xfId="6" applyFont="1" applyBorder="1" applyAlignment="1">
      <alignment horizontal="center" vertical="center"/>
    </xf>
    <xf numFmtId="0" fontId="4" fillId="0" borderId="1" xfId="5" applyFont="1" applyBorder="1" applyAlignment="1">
      <alignment horizontal="justify" vertical="center" wrapText="1"/>
    </xf>
    <xf numFmtId="0" fontId="4" fillId="0" borderId="1" xfId="5" applyFont="1" applyBorder="1" applyAlignment="1">
      <alignment horizontal="center" vertical="center"/>
    </xf>
    <xf numFmtId="4" fontId="4" fillId="0" borderId="1" xfId="5" applyNumberFormat="1" applyFont="1" applyBorder="1" applyAlignment="1">
      <alignment horizontal="center" vertical="center" wrapText="1"/>
    </xf>
    <xf numFmtId="2" fontId="4" fillId="0" borderId="1" xfId="5" applyNumberFormat="1" applyFont="1" applyBorder="1" applyAlignment="1">
      <alignment horizontal="right" vertical="center" wrapText="1"/>
    </xf>
    <xf numFmtId="1" fontId="4" fillId="0" borderId="1" xfId="8" applyNumberFormat="1" applyFont="1" applyFill="1" applyBorder="1" applyAlignment="1" applyProtection="1">
      <alignment horizontal="center" vertical="center"/>
    </xf>
    <xf numFmtId="10" fontId="4" fillId="0" borderId="1" xfId="5" applyNumberFormat="1" applyFont="1" applyBorder="1" applyAlignment="1">
      <alignment horizontal="center" vertical="center" wrapText="1"/>
    </xf>
    <xf numFmtId="167" fontId="2" fillId="0" borderId="0" xfId="5" applyNumberFormat="1" applyFont="1" applyAlignment="1">
      <alignment horizontal="center" vertical="center" wrapText="1"/>
    </xf>
    <xf numFmtId="167" fontId="2" fillId="0" borderId="1" xfId="6" applyNumberFormat="1" applyFont="1" applyBorder="1" applyAlignment="1">
      <alignment horizontal="right" vertical="center" wrapText="1"/>
    </xf>
    <xf numFmtId="41" fontId="0" fillId="0" borderId="0" xfId="1" applyFont="1"/>
    <xf numFmtId="167" fontId="2" fillId="2" borderId="1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44" fontId="5" fillId="0" borderId="1" xfId="2" applyFont="1" applyBorder="1" applyAlignment="1">
      <alignment vertical="center"/>
    </xf>
    <xf numFmtId="44" fontId="6" fillId="0" borderId="1" xfId="2" applyFont="1" applyBorder="1" applyAlignme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4" fontId="5" fillId="0" borderId="0" xfId="2" applyFont="1" applyBorder="1" applyAlignment="1">
      <alignment vertical="center"/>
    </xf>
    <xf numFmtId="44" fontId="6" fillId="0" borderId="0" xfId="2" applyFont="1" applyBorder="1" applyAlignment="1">
      <alignment vertical="center"/>
    </xf>
    <xf numFmtId="4" fontId="5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44" fontId="0" fillId="0" borderId="0" xfId="0" applyNumberFormat="1"/>
    <xf numFmtId="167" fontId="5" fillId="0" borderId="0" xfId="0" applyNumberFormat="1" applyFon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0" fontId="6" fillId="0" borderId="0" xfId="0" applyFont="1"/>
    <xf numFmtId="4" fontId="5" fillId="0" borderId="2" xfId="0" applyNumberFormat="1" applyFont="1" applyBorder="1" applyAlignment="1">
      <alignment horizontal="right" vertical="center"/>
    </xf>
    <xf numFmtId="4" fontId="5" fillId="0" borderId="4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1" xfId="5" applyFont="1" applyBorder="1" applyAlignment="1">
      <alignment horizontal="justify" vertical="center" wrapText="1"/>
    </xf>
    <xf numFmtId="2" fontId="2" fillId="0" borderId="1" xfId="5" applyNumberFormat="1" applyFont="1" applyBorder="1" applyAlignment="1">
      <alignment horizontal="right" vertical="center"/>
    </xf>
    <xf numFmtId="0" fontId="2" fillId="0" borderId="1" xfId="5" applyFont="1" applyBorder="1" applyAlignment="1">
      <alignment horizontal="left" vertical="center" wrapText="1"/>
    </xf>
    <xf numFmtId="0" fontId="2" fillId="0" borderId="1" xfId="5" applyFont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left" vertical="center" wrapText="1"/>
    </xf>
    <xf numFmtId="15" fontId="12" fillId="0" borderId="6" xfId="5" applyNumberFormat="1" applyFont="1" applyBorder="1" applyAlignment="1">
      <alignment horizontal="center" vertical="center" wrapText="1"/>
    </xf>
    <xf numFmtId="0" fontId="2" fillId="0" borderId="2" xfId="5" applyFont="1" applyBorder="1" applyAlignment="1">
      <alignment horizontal="right" vertical="center" wrapText="1"/>
    </xf>
    <xf numFmtId="0" fontId="2" fillId="0" borderId="4" xfId="5" applyFont="1" applyBorder="1" applyAlignment="1">
      <alignment horizontal="right" vertical="center" wrapText="1"/>
    </xf>
    <xf numFmtId="0" fontId="2" fillId="0" borderId="3" xfId="5" applyFont="1" applyBorder="1" applyAlignment="1">
      <alignment horizontal="right" vertical="center" wrapText="1"/>
    </xf>
  </cellXfs>
  <cellStyles count="9">
    <cellStyle name="Millares [0]" xfId="1" builtinId="6"/>
    <cellStyle name="Millares 10" xfId="7" xr:uid="{00000000-0005-0000-0000-000001000000}"/>
    <cellStyle name="Millares 2" xfId="4" xr:uid="{00000000-0005-0000-0000-000002000000}"/>
    <cellStyle name="Moneda" xfId="2" builtinId="4"/>
    <cellStyle name="Moneda 2" xfId="3" xr:uid="{00000000-0005-0000-0000-000004000000}"/>
    <cellStyle name="Normal" xfId="0" builtinId="0"/>
    <cellStyle name="Normal_Xl0000022" xfId="5" xr:uid="{00000000-0005-0000-0000-000006000000}"/>
    <cellStyle name="Normal_Xl0000022 10" xfId="6" xr:uid="{00000000-0005-0000-0000-000007000000}"/>
    <cellStyle name="Porcentaje 3 2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" name="1 CuadroText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" name="7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" name="8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" name="9 CuadroText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" name="10 CuadroText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" name="11 CuadroText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9" name="12 CuadroTexto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0" name="13 CuadroTexto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1" name="14 CuadroTexto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2" name="15 CuadroText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3" name="16 CuadroText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4" name="17 CuadroText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5" name="18 CuadroTexto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6" name="19 CuadroTexto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7" name="20 CuadroTexto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8" name="21 CuadroTexto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9" name="22 CuadroTexto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0" name="23 CuadroTexto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1" name="24 CuadroTexto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2" name="25 CuadroTexto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3" name="26 CuadroText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4" name="27 CuadroTexto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5" name="28 CuadroTexto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6" name="29 CuadroTexto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7" name="30 CuadroTexto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8" name="31 CuadroTexto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9" name="32 CuadroTexto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0" name="33 CuadroTexto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1" name="34 CuadroTexto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2" name="35 CuadroText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3" name="36 CuadroText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4" name="37 CuadroTexto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5" name="38 CuadroTexto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6" name="39 CuadroTexto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7" name="40 CuadroTexto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8" name="41 CuadroTexto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9" name="42 CuadroTexto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0" name="43 CuadroTexto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1" name="44 CuadroTexto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2" name="45 CuadroTexto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3" name="46 CuadroTexto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4" name="47 CuadroTexto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5" name="48 CuadroTexto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6" name="49 CuadroTexto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7" name="50 CuadroTexto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8" name="51 CuadroTexto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9" name="52 CuadroTexto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0" name="53 CuadroTexto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1" name="54 CuadroTexto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2" name="55 CuadroTexto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3" name="56 CuadroTexto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4" name="57 CuadroTexto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5" name="58 CuadroTexto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6" name="59 CuadroTexto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7" name="60 CuadroTexto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8" name="61 CuadroTexto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9" name="62 CuadroTexto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0" name="63 CuadroTexto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1" name="64 CuadroTexto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2" name="65 CuadroTexto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3" name="66 CuadroTexto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4" name="67 CuadroTexto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5" name="68 CuadroTexto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6" name="69 CuadroTexto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7" name="70 CuadroTexto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8" name="71 CuadroTexto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9" name="72 CuadroTexto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0" name="73 CuadroTexto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1" name="74 CuadroTexto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2" name="75 CuadroTexto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3" name="76 CuadroTexto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4" name="77 CuadroTexto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5" name="78 CuadroTexto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6" name="79 CuadroTexto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7" name="80 CuadroTexto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8" name="81 CuadroTexto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9" name="82 CuadroTexto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0" name="83 CuadroTexto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1" name="84 CuadroTexto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2" name="85 CuadroTexto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3" name="86 CuadroTexto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4" name="87 CuadroTexto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5" name="88 CuadroTexto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6" name="89 CuadroTexto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7" name="90 CuadroTexto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8" name="91 CuadroTexto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9" name="92 CuadroTexto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90" name="93 CuadroTexto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91" name="94 CuadroTexto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92" name="95 CuadroTexto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93" name="96 CuadroTexto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94" name="97 CuadroTexto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95" name="98 CuadroTexto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96" name="99 CuadroTexto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97" name="100 CuadroTexto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98" name="101 CuadroTexto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99" name="102 CuadroTexto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00" name="103 CuadroTexto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01" name="104 CuadroTexto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02" name="105 CuadroTexto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03" name="106 CuadroTexto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04" name="107 CuadroTexto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123825</xdr:colOff>
      <xdr:row>3</xdr:row>
      <xdr:rowOff>0</xdr:rowOff>
    </xdr:from>
    <xdr:ext cx="191078" cy="284088"/>
    <xdr:sp macro="" textlink="">
      <xdr:nvSpPr>
        <xdr:cNvPr id="105" name="108 CuadroTexto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600075" y="1343025"/>
          <a:ext cx="191078" cy="2840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638175</xdr:colOff>
      <xdr:row>3</xdr:row>
      <xdr:rowOff>0</xdr:rowOff>
    </xdr:from>
    <xdr:ext cx="194454" cy="274618"/>
    <xdr:sp macro="" textlink="">
      <xdr:nvSpPr>
        <xdr:cNvPr id="106" name="109 CuadroTexto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5048250" y="1343025"/>
          <a:ext cx="194454" cy="2746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123825</xdr:colOff>
      <xdr:row>3</xdr:row>
      <xdr:rowOff>0</xdr:rowOff>
    </xdr:from>
    <xdr:ext cx="191078" cy="274009"/>
    <xdr:sp macro="" textlink="">
      <xdr:nvSpPr>
        <xdr:cNvPr id="107" name="110 CuadroTexto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600075" y="1343025"/>
          <a:ext cx="191078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638175</xdr:colOff>
      <xdr:row>3</xdr:row>
      <xdr:rowOff>0</xdr:rowOff>
    </xdr:from>
    <xdr:ext cx="194454" cy="283457"/>
    <xdr:sp macro="" textlink="">
      <xdr:nvSpPr>
        <xdr:cNvPr id="108" name="111 CuadroTexto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5048250" y="1343025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123825</xdr:colOff>
      <xdr:row>3</xdr:row>
      <xdr:rowOff>0</xdr:rowOff>
    </xdr:from>
    <xdr:ext cx="191078" cy="274009"/>
    <xdr:sp macro="" textlink="">
      <xdr:nvSpPr>
        <xdr:cNvPr id="109" name="112 CuadroTexto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600075" y="1343025"/>
          <a:ext cx="191078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10" name="113 CuadroTexto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123825</xdr:colOff>
      <xdr:row>3</xdr:row>
      <xdr:rowOff>0</xdr:rowOff>
    </xdr:from>
    <xdr:ext cx="191078" cy="274009"/>
    <xdr:sp macro="" textlink="">
      <xdr:nvSpPr>
        <xdr:cNvPr id="111" name="114 CuadroTexto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600075" y="1343025"/>
          <a:ext cx="191078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12" name="115 CuadroTexto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13" name="116 CuadroTexto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14" name="117 CuadroTexto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15" name="118 CuadroTexto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16" name="119 CuadroTexto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17" name="120 CuadroTexto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18" name="121 CuadroTexto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19" name="122 CuadroTexto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20" name="123 CuadroTexto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21" name="124 CuadroTexto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22" name="125 CuadroTexto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23" name="126 CuadroTexto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24" name="127 CuadroTexto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25" name="128 CuadroTexto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26" name="129 CuadroTexto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27" name="130 CuadroTexto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28" name="131 CuadroTexto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29" name="132 CuadroTexto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30" name="133 CuadroTexto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31" name="134 CuadroTexto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32" name="135 CuadroTexto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33" name="136 CuadroTexto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34" name="137 CuadroTexto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35" name="138 CuadroTexto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36" name="139 CuadroTexto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37" name="140 CuadroTexto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38" name="141 CuadroTexto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39" name="142 CuadroTexto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40" name="143 CuadroTexto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41" name="144 CuadroTexto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42" name="145 CuadroTexto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43" name="146 CuadroTexto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44" name="147 CuadroTexto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45" name="148 CuadroTexto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46" name="149 CuadroTexto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47" name="150 CuadroTexto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48" name="151 CuadroTexto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49" name="152 CuadroTexto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50" name="153 CuadroTexto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51" name="154 CuadroTexto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52" name="155 CuadroTexto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53" name="156 CuadroTexto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54" name="157 CuadroTexto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55" name="158 CuadroTexto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56" name="159 CuadroTexto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57" name="160 CuadroTexto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58" name="1 CuadroTexto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59" name="2 CuadroTexto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60" name="7 CuadroTexto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61" name="8 CuadroTexto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62" name="9 CuadroTexto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63" name="10 CuadroTexto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64" name="11 CuadroTexto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65" name="12 CuadroTexto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66" name="13 CuadroTexto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67" name="14 CuadroTexto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68" name="15 CuadroTexto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69" name="16 CuadroTexto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70" name="17 CuadroTexto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71" name="18 CuadroTexto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72" name="19 CuadroTexto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73" name="20 CuadroTexto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74" name="21 CuadroTexto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75" name="22 CuadroTexto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76" name="23 CuadroTexto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77" name="24 CuadroTexto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78" name="25 CuadroTexto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79" name="26 CuadroTexto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80" name="27 CuadroTexto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81" name="28 CuadroTexto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82" name="29 CuadroTexto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83" name="30 CuadroTexto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84" name="31 CuadroTexto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85" name="32 CuadroTexto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86" name="33 CuadroTexto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87" name="34 CuadroTexto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88" name="35 CuadroTexto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89" name="36 CuadroTexto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90" name="37 CuadroTexto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91" name="38 CuadroTexto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92" name="39 CuadroTexto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93" name="40 CuadroTexto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94" name="41 CuadroTexto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95" name="42 CuadroTexto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96" name="43 CuadroTexto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97" name="44 CuadroTexto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198" name="45 CuadroTexto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199" name="1 CuadroTexto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00" name="2 CuadroTexto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01" name="7 CuadroTexto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02" name="8 CuadroTexto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03" name="9 CuadroTexto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04" name="10 CuadroTexto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05" name="11 CuadroTexto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06" name="12 CuadroTexto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07" name="13 CuadroTexto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08" name="14 CuadroTexto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09" name="15 CuadroTexto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10" name="16 CuadroTexto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11" name="17 CuadroTexto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12" name="18 CuadroTexto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13" name="19 CuadroTexto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14" name="20 CuadroTexto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15" name="21 CuadroTexto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16" name="22 CuadroTexto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17" name="23 CuadroTexto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18" name="24 CuadroTexto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19" name="25 CuadroTexto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20" name="26 CuadroTexto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21" name="27 CuadroTexto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22" name="28 CuadroTexto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23" name="29 CuadroTexto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24" name="30 CuadroTexto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25" name="31 CuadroTexto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26" name="32 CuadroTexto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27" name="33 CuadroTexto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28" name="34 CuadroTexto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29" name="35 CuadroTexto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30" name="36 CuadroTexto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31" name="37 CuadroTexto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32" name="38 CuadroTexto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33" name="39 CuadroTexto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34" name="40 CuadroTexto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35" name="41 CuadroTexto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36" name="42 CuadroTexto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37" name="43 CuadroTexto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38" name="44 CuadroTexto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39" name="45 CuadroTexto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40" name="44 CuadroTexto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41" name="45 CuadroTexto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42" name="44 CuadroTexto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43" name="45 CuadroTexto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44" name="44 CuadroTexto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45" name="45 CuadroTexto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46" name="44 CuadroTexto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47" name="45 CuadroTexto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48" name="44 CuadroTexto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49" name="1 CuadroTexto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50" name="2 CuadroTexto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51" name="7 CuadroTexto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52" name="8 CuadroTexto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53" name="9 CuadroTexto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54" name="10 CuadroTexto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55" name="11 CuadroTexto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56" name="12 CuadroTexto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57" name="13 CuadroTexto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58" name="14 CuadroTexto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59" name="15 CuadroTexto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60" name="16 CuadroTexto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61" name="17 CuadroTexto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62" name="18 CuadroTexto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63" name="19 CuadroTexto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64" name="20 CuadroTexto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65" name="21 CuadroTexto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66" name="22 CuadroTexto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67" name="23 CuadroTexto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68" name="24 CuadroTexto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69" name="25 CuadroTexto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70" name="26 CuadroTexto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71" name="27 CuadroTexto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72" name="28 CuadroTexto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73" name="29 CuadroTexto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74" name="30 CuadroTexto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75" name="31 CuadroTexto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76" name="32 CuadroTexto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77" name="33 CuadroTexto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78" name="34 CuadroTexto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79" name="35 CuadroTexto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80" name="36 CuadroTexto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81" name="37 CuadroTexto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82" name="38 CuadroTexto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83" name="39 CuadroTexto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84" name="40 CuadroTexto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85" name="41 CuadroTexto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86" name="42 CuadroTexto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87" name="43 CuadroTexto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88" name="44 CuadroTexto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89" name="45 CuadroTexto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90" name="1 CuadroTexto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91" name="2 CuadroTexto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92" name="7 CuadroTexto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93" name="8 CuadroTexto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94" name="9 CuadroTexto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95" name="10 CuadroTexto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96" name="11 CuadroTexto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297" name="12 CuadroTexto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98" name="13 CuadroTexto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299" name="14 CuadroTexto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00" name="15 CuadroTexto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01" name="16 CuadroTexto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02" name="17 CuadroTexto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03" name="18 CuadroTexto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04" name="19 CuadroTexto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05" name="20 CuadroTexto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06" name="21 CuadroTexto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07" name="22 CuadroTexto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08" name="23 CuadroTexto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09" name="24 CuadroTexto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10" name="25 CuadroTexto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11" name="26 CuadroTexto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12" name="27 CuadroTexto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13" name="28 CuadroTexto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14" name="29 CuadroTexto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15" name="30 CuadroTexto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16" name="31 CuadroTexto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17" name="32 CuadroTexto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18" name="33 CuadroTexto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19" name="34 CuadroTexto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20" name="35 CuadroTexto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21" name="36 CuadroTexto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22" name="37 CuadroTexto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23" name="38 CuadroTexto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24" name="39 CuadroTexto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25" name="40 CuadroTexto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26" name="41 CuadroTexto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27" name="42 CuadroTexto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28" name="43 CuadroTexto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29" name="44 CuadroTexto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30" name="45 CuadroTexto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31" name="1 CuadroTexto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32" name="2 CuadroTexto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33" name="7 CuadroTexto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34" name="8 CuadroTexto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35" name="9 CuadroTexto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36" name="10 CuadroTexto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37" name="11 CuadroTexto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38" name="12 CuadroTexto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39" name="13 CuadroTexto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40" name="14 CuadroTexto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41" name="15 CuadroTexto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42" name="16 CuadroTexto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43" name="17 CuadroTexto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44" name="18 CuadroTexto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45" name="19 CuadroTexto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46" name="20 CuadroTexto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47" name="21 CuadroTexto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48" name="22 CuadroTexto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49" name="23 CuadroTexto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50" name="24 CuadroTexto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51" name="25 CuadroTexto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52" name="26 CuadroTexto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53" name="27 CuadroTexto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54" name="28 CuadroTexto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55" name="29 CuadroTexto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56" name="30 CuadroTexto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57" name="31 CuadroTexto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58" name="32 CuadroTexto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59" name="33 CuadroTexto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60" name="34 CuadroTexto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61" name="35 CuadroTexto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62" name="36 CuadroTexto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63" name="37 CuadroTexto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64" name="38 CuadroTexto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65" name="39 CuadroTexto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66" name="40 CuadroTexto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67" name="41 CuadroTexto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68" name="42 CuadroTexto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69" name="43 CuadroTexto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70" name="44 CuadroTexto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71" name="45 CuadroTexto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72" name="1 CuadroTexto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73" name="2 CuadroTexto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74" name="7 CuadroTexto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75" name="8 CuadroTexto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76" name="9 CuadroTexto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77" name="10 CuadroTexto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78" name="11 CuadroTexto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79" name="12 CuadroTexto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80" name="13 CuadroTexto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81" name="14 CuadroTexto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82" name="15 CuadroTexto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83" name="16 CuadroTexto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84" name="17 CuadroTexto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85" name="18 CuadroTexto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86" name="19 CuadroTexto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87" name="20 CuadroTexto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88" name="21 CuadroTexto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89" name="22 CuadroTexto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90" name="23 CuadroTexto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91" name="24 CuadroTexto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92" name="25 CuadroTexto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93" name="26 CuadroTexto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94" name="27 CuadroTexto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95" name="28 CuadroTexto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96" name="29 CuadroTexto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97" name="30 CuadroTexto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398" name="31 CuadroTexto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399" name="32 CuadroTexto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00" name="33 CuadroTexto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01" name="34 CuadroTexto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02" name="35 CuadroTexto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03" name="36 CuadroTexto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04" name="37 CuadroTexto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05" name="38 CuadroTexto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06" name="39 CuadroTexto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07" name="40 CuadroTexto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08" name="41 CuadroTexto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09" name="42 CuadroTexto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10" name="43 CuadroTexto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11" name="44 CuadroTexto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12" name="45 CuadroTexto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13" name="44 CuadroTexto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14" name="1 CuadroTexto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15" name="2 CuadroTexto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16" name="7 CuadroTexto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17" name="8 CuadroTexto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18" name="9 CuadroTexto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19" name="10 CuadroTexto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20" name="11 CuadroTexto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21" name="12 CuadroTexto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22" name="13 CuadroTexto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23" name="14 CuadroTexto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24" name="15 CuadroTexto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25" name="16 CuadroTexto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26" name="17 CuadroTexto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27" name="18 CuadroTexto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28" name="19 CuadroTexto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29" name="20 CuadroTexto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30" name="21 CuadroTexto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31" name="22 CuadroTexto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32" name="23 CuadroTexto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33" name="24 CuadroTexto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34" name="25 CuadroTexto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35" name="26 CuadroTexto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36" name="27 CuadroTexto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37" name="28 CuadroTexto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38" name="29 CuadroTexto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39" name="30 CuadroTexto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40" name="31 CuadroTexto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41" name="32 CuadroTexto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42" name="33 CuadroTexto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43" name="34 CuadroTexto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44" name="35 CuadroTexto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45" name="36 CuadroTexto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46" name="37 CuadroTexto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47" name="38 CuadroTexto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48" name="39 CuadroTexto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49" name="40 CuadroTexto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50" name="41 CuadroTexto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51" name="42 CuadroTexto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52" name="43 CuadroTexto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53" name="44 CuadroTexto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54" name="45 CuadroTexto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55" name="44 CuadroTexto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56" name="1 CuadroTexto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57" name="2 CuadroTexto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58" name="7 CuadroTexto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59" name="8 CuadroTexto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60" name="9 CuadroTexto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61" name="10 CuadroTexto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62" name="11 CuadroTexto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63" name="12 CuadroTexto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64" name="13 CuadroTexto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65" name="14 CuadroTexto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66" name="15 CuadroTexto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67" name="16 CuadroTexto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68" name="17 CuadroTexto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69" name="18 CuadroTexto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70" name="19 CuadroTexto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71" name="20 CuadroTexto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72" name="21 CuadroTexto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73" name="22 CuadroTexto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74" name="23 CuadroTexto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75" name="24 CuadroTexto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76" name="25 CuadroTexto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77" name="26 CuadroTexto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78" name="27 CuadroTexto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79" name="28 CuadroTexto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80" name="29 CuadroTexto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81" name="30 CuadroTexto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82" name="31 CuadroTexto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83" name="32 CuadroTexto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84" name="33 CuadroTexto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85" name="34 CuadroTexto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86" name="35 CuadroTexto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87" name="36 CuadroTexto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88" name="37 CuadroTexto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89" name="38 CuadroTexto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90" name="39 CuadroTexto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91" name="40 CuadroTexto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92" name="41 CuadroTexto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93" name="42 CuadroTexto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94" name="43 CuadroTexto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95" name="44 CuadroTexto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496" name="45 CuadroTexto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97" name="44 CuadroTexto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98" name="44 CuadroTexto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499" name="1 CuadroTexto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00" name="2 CuadroTexto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01" name="7 CuadroTexto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02" name="8 CuadroTexto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03" name="9 CuadroTexto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04" name="10 CuadroTexto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05" name="11 CuadroTexto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06" name="12 CuadroTexto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07" name="13 CuadroTexto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08" name="14 CuadroTexto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09" name="15 CuadroTexto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10" name="16 CuadroTexto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11" name="17 CuadroTexto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12" name="18 CuadroTexto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13" name="19 CuadroTexto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14" name="20 CuadroTexto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15" name="21 CuadroTexto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16" name="22 CuadroTexto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17" name="23 CuadroTexto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18" name="24 CuadroTexto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19" name="25 CuadroTexto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20" name="26 CuadroTexto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21" name="27 CuadroTexto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22" name="28 CuadroTexto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23" name="29 CuadroTexto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24" name="30 CuadroTexto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25" name="31 CuadroTexto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26" name="32 CuadroTexto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27" name="33 CuadroTexto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28" name="34 CuadroTexto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29" name="35 CuadroTexto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30" name="36 CuadroTexto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31" name="37 CuadroTexto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32" name="38 CuadroTexto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33" name="39 CuadroTexto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34" name="40 CuadroTexto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35" name="41 CuadroTexto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36" name="42 CuadroTexto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37" name="43 CuadroTexto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38" name="44 CuadroTexto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39" name="45 CuadroTexto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40" name="44 CuadroTexto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41" name="44 CuadroTexto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42" name="1 CuadroTexto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43" name="2 CuadroTexto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44" name="7 CuadroTexto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45" name="8 CuadroTexto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46" name="9 CuadroTexto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47" name="10 CuadroTexto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48" name="11 CuadroTexto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49" name="12 CuadroTexto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50" name="13 CuadroTexto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51" name="14 CuadroTexto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52" name="15 CuadroTexto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53" name="16 CuadroTexto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54" name="17 CuadroTexto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55" name="18 CuadroTexto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56" name="19 CuadroTexto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57" name="20 CuadroTexto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58" name="21 CuadroTexto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59" name="22 CuadroTexto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60" name="23 CuadroTexto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61" name="24 CuadroTexto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62" name="25 CuadroTexto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63" name="26 CuadroTexto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64" name="27 CuadroTexto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65" name="28 CuadroTexto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66" name="29 CuadroTexto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67" name="30 CuadroTexto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68" name="31 CuadroTexto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69" name="32 CuadroTexto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70" name="33 CuadroTexto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71" name="34 CuadroTexto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72" name="35 CuadroTexto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73" name="36 CuadroTexto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74" name="37 CuadroTexto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75" name="38 CuadroTexto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76" name="39 CuadroTexto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77" name="40 CuadroTexto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78" name="41 CuadroTexto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79" name="42 CuadroTexto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80" name="43 CuadroTexto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81" name="44 CuadroTexto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82" name="45 CuadroTexto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83" name="44 CuadroTexto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84" name="44 CuadroTexto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85" name="1 CuadroTexto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86" name="2 CuadroTexto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87" name="7 CuadroTexto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88" name="8 CuadroTexto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89" name="9 CuadroTexto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90" name="10 CuadroTexto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91" name="11 CuadroTexto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92" name="12 CuadroTexto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93" name="13 CuadroTexto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94" name="14 CuadroTexto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95" name="15 CuadroTexto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96" name="16 CuadroTexto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97" name="17 CuadroTexto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598" name="18 CuadroTexto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599" name="19 CuadroTexto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00" name="20 CuadroTexto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01" name="21 CuadroTexto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02" name="22 CuadroTexto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03" name="23 CuadroTexto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04" name="24 CuadroTexto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05" name="25 CuadroTexto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06" name="26 CuadroTexto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07" name="27 CuadroTexto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08" name="28 CuadroTexto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09" name="29 CuadroTexto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10" name="30 CuadroTexto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11" name="31 CuadroTexto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12" name="32 CuadroTexto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13" name="33 CuadroTexto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14" name="34 CuadroTexto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15" name="35 CuadroTexto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16" name="36 CuadroTexto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17" name="37 CuadroTexto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18" name="38 CuadroTexto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19" name="39 CuadroTexto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20" name="40 CuadroTexto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21" name="41 CuadroTexto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22" name="42 CuadroTexto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23" name="43 CuadroTexto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24" name="44 CuadroTexto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25" name="45 CuadroTexto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26" name="44 CuadroTexto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27" name="44 CuadroTexto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28" name="1 CuadroTexto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29" name="2 CuadroTexto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30" name="7 CuadroTexto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31" name="8 CuadroTexto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32" name="9 CuadroTexto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33" name="10 CuadroTexto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34" name="11 CuadroTexto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35" name="12 CuadroTexto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36" name="13 CuadroTexto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37" name="14 CuadroTexto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38" name="15 CuadroTexto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39" name="16 CuadroTexto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40" name="17 CuadroTexto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41" name="18 CuadroTexto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42" name="19 CuadroTexto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43" name="20 CuadroTexto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44" name="21 CuadroTexto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45" name="22 CuadroTexto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46" name="23 CuadroTexto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47" name="24 CuadroTexto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48" name="25 CuadroTexto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49" name="26 CuadroTexto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50" name="27 CuadroTexto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51" name="28 CuadroTexto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52" name="29 CuadroTexto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53" name="30 CuadroTexto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54" name="31 CuadroTexto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55" name="32 CuadroTexto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56" name="33 CuadroTexto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57" name="34 CuadroTexto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58" name="35 CuadroTexto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59" name="36 CuadroTexto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60" name="37 CuadroTexto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61" name="38 CuadroTexto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62" name="39 CuadroTexto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63" name="40 CuadroTexto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64" name="41 CuadroTexto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65" name="42 CuadroTexto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66" name="43 CuadroTexto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67" name="44 CuadroTexto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68" name="45 CuadroTexto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69" name="44 CuadroTexto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70" name="44 CuadroTexto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71" name="1 CuadroTexto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72" name="2 CuadroTexto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73" name="7 CuadroTexto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74" name="8 CuadroTexto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75" name="9 CuadroTexto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76" name="10 CuadroTexto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77" name="11 CuadroTexto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78" name="12 CuadroTexto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79" name="13 CuadroTexto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80" name="14 CuadroTexto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81" name="15 CuadroTexto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82" name="16 CuadroTexto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83" name="17 CuadroTexto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84" name="18 CuadroTexto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85" name="19 CuadroTexto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86" name="20 CuadroTexto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87" name="21 CuadroTexto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88" name="22 CuadroTexto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89" name="23 CuadroTexto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90" name="24 CuadroTexto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91" name="25 CuadroTexto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92" name="26 CuadroTexto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93" name="27 CuadroTexto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94" name="28 CuadroTexto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95" name="29 CuadroTexto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96" name="30 CuadroTexto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97" name="31 CuadroTexto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698" name="32 CuadroTexto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699" name="33 CuadroTexto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00" name="34 CuadroTexto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01" name="35 CuadroTexto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02" name="36 CuadroTexto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03" name="37 CuadroTexto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04" name="38 CuadroTexto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05" name="39 CuadroTexto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06" name="40 CuadroTexto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07" name="41 CuadroTexto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08" name="42 CuadroTexto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09" name="43 CuadroTexto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10" name="44 CuadroTexto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11" name="45 CuadroTexto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12" name="44 CuadroTexto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13" name="44 CuadroTexto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14" name="1 CuadroTexto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15" name="2 CuadroTexto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16" name="7 CuadroTexto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17" name="8 CuadroTexto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18" name="9 CuadroTexto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19" name="10 CuadroTexto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20" name="11 CuadroTexto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21" name="12 CuadroTexto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22" name="13 CuadroTexto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23" name="14 CuadroTexto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24" name="15 CuadroTexto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25" name="16 CuadroTexto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26" name="17 CuadroTexto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27" name="18 CuadroTexto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28" name="19 CuadroTexto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29" name="20 CuadroTexto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30" name="21 CuadroTexto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31" name="22 CuadroTexto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32" name="23 CuadroTexto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33" name="24 CuadroTexto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34" name="25 CuadroTexto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35" name="26 CuadroTexto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36" name="27 CuadroTexto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37" name="28 CuadroTexto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38" name="29 CuadroTexto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39" name="30 CuadroTexto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40" name="31 CuadroTexto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41" name="32 CuadroTexto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42" name="33 CuadroTexto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43" name="34 CuadroTexto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44" name="35 CuadroTexto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45" name="36 CuadroTexto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46" name="37 CuadroTexto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47" name="38 CuadroTexto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48" name="39 CuadroTexto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49" name="40 CuadroTexto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50" name="41 CuadroTexto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51" name="42 CuadroTexto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52" name="43 CuadroTexto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53" name="44 CuadroTexto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54" name="45 CuadroTexto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55" name="1 CuadroTexto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56" name="2 CuadroTexto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57" name="7 CuadroTexto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58" name="8 CuadroTexto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59" name="9 CuadroTexto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60" name="10 CuadroTexto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61" name="11 CuadroTexto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62" name="12 CuadroTexto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63" name="13 CuadroTexto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64" name="14 CuadroTexto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65" name="15 CuadroTexto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66" name="16 CuadroTexto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67" name="17 CuadroTexto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68" name="18 CuadroTexto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69" name="19 CuadroTexto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70" name="20 CuadroTexto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71" name="21 CuadroTexto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72" name="22 CuadroTexto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73" name="23 CuadroTexto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74" name="24 CuadroTexto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75" name="25 CuadroTexto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76" name="26 CuadroTexto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77" name="27 CuadroTexto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78" name="28 CuadroTexto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79" name="29 CuadroTexto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80" name="30 CuadroTexto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81" name="31 CuadroTexto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82" name="32 CuadroTexto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83" name="33 CuadroTexto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84" name="34 CuadroTexto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85" name="35 CuadroTexto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86" name="36 CuadroTexto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87" name="37 CuadroTexto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88" name="38 CuadroTexto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89" name="39 CuadroTexto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90" name="40 CuadroTexto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91" name="41 CuadroTexto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92" name="42 CuadroTexto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93" name="43 CuadroTexto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94" name="44 CuadroTexto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95" name="45 CuadroTexto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96" name="1 CuadroTexto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97" name="2 CuadroTexto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798" name="7 CuadroTexto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799" name="8 CuadroTexto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00" name="9 CuadroTexto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01" name="10 CuadroTexto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02" name="11 CuadroTexto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03" name="12 CuadroTexto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04" name="13 CuadroTexto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05" name="14 CuadroTexto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06" name="15 CuadroTexto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07" name="16 CuadroTexto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08" name="17 CuadroTexto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09" name="18 CuadroTexto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10" name="19 CuadroTexto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11" name="20 CuadroTexto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12" name="21 CuadroTexto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13" name="22 CuadroTexto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14" name="23 CuadroTexto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15" name="24 CuadroTexto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16" name="25 CuadroTexto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17" name="26 CuadroTexto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18" name="27 CuadroTexto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19" name="28 CuadroTexto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20" name="29 CuadroTexto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21" name="30 CuadroTexto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22" name="31 CuadroTexto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23" name="32 CuadroTexto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24" name="33 CuadroTexto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25" name="34 CuadroTexto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26" name="35 CuadroTexto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27" name="36 CuadroTexto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28" name="37 CuadroTexto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29" name="38 CuadroTexto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30" name="39 CuadroTexto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31" name="40 CuadroTexto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32" name="41 CuadroTexto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33" name="42 CuadroTexto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34" name="43 CuadroTexto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35" name="44 CuadroTexto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36" name="45 CuadroTexto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37" name="1 CuadroTexto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38" name="2 CuadroTexto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39" name="7 CuadroTexto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40" name="8 CuadroTexto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41" name="9 CuadroTexto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42" name="10 CuadroTexto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43" name="11 CuadroTexto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44" name="12 CuadroTexto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45" name="13 CuadroTexto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46" name="14 CuadroTexto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47" name="15 CuadroTexto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48" name="16 CuadroTexto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49" name="17 CuadroTexto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50" name="18 CuadroTexto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51" name="19 CuadroTexto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52" name="20 CuadroTexto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53" name="21 CuadroTexto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54" name="22 CuadroTexto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55" name="23 CuadroTexto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56" name="24 CuadroTexto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57" name="25 CuadroTexto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58" name="26 CuadroTexto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59" name="27 CuadroTexto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60" name="28 CuadroTexto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61" name="29 CuadroTexto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62" name="30 CuadroTexto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63" name="31 CuadroTexto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64" name="32 CuadroTexto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65" name="33 CuadroTexto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66" name="34 CuadroTexto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67" name="35 CuadroTexto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68" name="36 CuadroTexto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69" name="37 CuadroTexto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70" name="38 CuadroTexto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71" name="39 CuadroTexto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72" name="40 CuadroTexto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73" name="41 CuadroTexto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142875</xdr:colOff>
      <xdr:row>3</xdr:row>
      <xdr:rowOff>0</xdr:rowOff>
    </xdr:from>
    <xdr:ext cx="248401" cy="264560"/>
    <xdr:sp macro="" textlink="">
      <xdr:nvSpPr>
        <xdr:cNvPr id="874" name="42 CuadroTexto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SpPr txBox="1"/>
      </xdr:nvSpPr>
      <xdr:spPr>
        <a:xfrm>
          <a:off x="619125" y="1343025"/>
          <a:ext cx="248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  </a:t>
          </a:r>
        </a:p>
      </xdr:txBody>
    </xdr:sp>
    <xdr:clientData/>
  </xdr:oneCellAnchor>
  <xdr:oneCellAnchor>
    <xdr:from>
      <xdr:col>4</xdr:col>
      <xdr:colOff>647700</xdr:colOff>
      <xdr:row>3</xdr:row>
      <xdr:rowOff>0</xdr:rowOff>
    </xdr:from>
    <xdr:ext cx="184731" cy="264560"/>
    <xdr:sp macro="" textlink="">
      <xdr:nvSpPr>
        <xdr:cNvPr id="875" name="43 CuadroTexto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 txBox="1"/>
      </xdr:nvSpPr>
      <xdr:spPr>
        <a:xfrm>
          <a:off x="5057775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twoCellAnchor editAs="oneCell">
    <xdr:from>
      <xdr:col>0</xdr:col>
      <xdr:colOff>66675</xdr:colOff>
      <xdr:row>24</xdr:row>
      <xdr:rowOff>47625</xdr:rowOff>
    </xdr:from>
    <xdr:to>
      <xdr:col>1</xdr:col>
      <xdr:colOff>1876425</xdr:colOff>
      <xdr:row>29</xdr:row>
      <xdr:rowOff>47625</xdr:rowOff>
    </xdr:to>
    <xdr:pic>
      <xdr:nvPicPr>
        <xdr:cNvPr id="876" name="Imagen 875">
          <a:extLst>
            <a:ext uri="{FF2B5EF4-FFF2-40B4-BE49-F238E27FC236}">
              <a16:creationId xmlns:a16="http://schemas.microsoft.com/office/drawing/2014/main" id="{B85B113A-F351-F0DB-A590-E63EA1CAC9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5457825"/>
          <a:ext cx="2266950" cy="952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210</xdr:row>
      <xdr:rowOff>57150</xdr:rowOff>
    </xdr:from>
    <xdr:to>
      <xdr:col>2</xdr:col>
      <xdr:colOff>466725</xdr:colOff>
      <xdr:row>215</xdr:row>
      <xdr:rowOff>57150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1A9D0D9-1683-4ADB-BCD5-50CB2E56B1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662725"/>
          <a:ext cx="2266950" cy="952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"/>
  <sheetViews>
    <sheetView tabSelected="1" view="pageBreakPreview" zoomScaleNormal="100" zoomScaleSheetLayoutView="100" workbookViewId="0">
      <selection sqref="A1:F1"/>
    </sheetView>
  </sheetViews>
  <sheetFormatPr baseColWidth="10" defaultColWidth="9.140625" defaultRowHeight="15" x14ac:dyDescent="0.25"/>
  <cols>
    <col min="1" max="1" width="6.85546875" bestFit="1" customWidth="1"/>
    <col min="2" max="2" width="33.5703125" customWidth="1"/>
    <col min="3" max="3" width="7.140625" customWidth="1"/>
    <col min="4" max="4" width="10.7109375" customWidth="1"/>
    <col min="5" max="5" width="15.140625" customWidth="1"/>
    <col min="6" max="6" width="20.28515625" bestFit="1" customWidth="1"/>
    <col min="7" max="7" width="2.5703125" customWidth="1"/>
    <col min="9" max="9" width="15.5703125" bestFit="1" customWidth="1"/>
    <col min="10" max="10" width="9.42578125" bestFit="1" customWidth="1"/>
  </cols>
  <sheetData>
    <row r="1" spans="1:10" ht="15.75" x14ac:dyDescent="0.25">
      <c r="A1" s="68" t="s">
        <v>58</v>
      </c>
      <c r="B1" s="68"/>
      <c r="C1" s="68"/>
      <c r="D1" s="68"/>
      <c r="E1" s="68"/>
      <c r="F1" s="68"/>
    </row>
    <row r="2" spans="1:10" ht="15.75" x14ac:dyDescent="0.25">
      <c r="A2" s="68" t="s">
        <v>47</v>
      </c>
      <c r="B2" s="68"/>
      <c r="C2" s="68"/>
      <c r="D2" s="68"/>
      <c r="E2" s="68"/>
      <c r="F2" s="68"/>
    </row>
    <row r="4" spans="1:10" ht="13.5" customHeight="1" x14ac:dyDescent="0.25">
      <c r="A4" s="69"/>
      <c r="B4" s="69"/>
      <c r="C4" s="69"/>
      <c r="D4" s="69"/>
      <c r="E4" s="69"/>
      <c r="F4" s="69"/>
      <c r="G4" s="53"/>
    </row>
    <row r="5" spans="1:10" ht="28.5" customHeight="1" x14ac:dyDescent="0.25">
      <c r="A5" s="46" t="s">
        <v>0</v>
      </c>
      <c r="B5" s="46" t="s">
        <v>14</v>
      </c>
      <c r="C5" s="46" t="s">
        <v>1</v>
      </c>
      <c r="D5" s="46" t="s">
        <v>2</v>
      </c>
      <c r="E5" s="46" t="s">
        <v>38</v>
      </c>
      <c r="F5" s="46" t="s">
        <v>37</v>
      </c>
      <c r="G5" s="54"/>
      <c r="H5" s="52"/>
    </row>
    <row r="6" spans="1:10" x14ac:dyDescent="0.25">
      <c r="A6" s="48">
        <v>1</v>
      </c>
      <c r="B6" s="51" t="s">
        <v>3</v>
      </c>
      <c r="C6" s="47" t="s">
        <v>49</v>
      </c>
      <c r="D6" s="57">
        <v>740</v>
      </c>
      <c r="E6" s="49">
        <f>+APU!H36</f>
        <v>426</v>
      </c>
      <c r="F6" s="49">
        <f>ROUND(D6*E6,0)</f>
        <v>315240</v>
      </c>
      <c r="G6" s="55"/>
      <c r="H6" s="52"/>
      <c r="I6" s="59"/>
    </row>
    <row r="7" spans="1:10" ht="27" customHeight="1" x14ac:dyDescent="0.25">
      <c r="A7" s="48">
        <v>2</v>
      </c>
      <c r="B7" s="51" t="s">
        <v>39</v>
      </c>
      <c r="C7" s="47" t="s">
        <v>4</v>
      </c>
      <c r="D7" s="57">
        <v>285.51</v>
      </c>
      <c r="E7" s="49">
        <f>+APU!H70</f>
        <v>34422</v>
      </c>
      <c r="F7" s="49">
        <f t="shared" ref="F7:F11" si="0">ROUND(D7*E7,0)</f>
        <v>9827825</v>
      </c>
      <c r="G7" s="55"/>
      <c r="H7" s="52"/>
      <c r="I7" s="59"/>
      <c r="J7" s="59"/>
    </row>
    <row r="8" spans="1:10" ht="28.5" x14ac:dyDescent="0.25">
      <c r="A8" s="48">
        <v>3</v>
      </c>
      <c r="B8" s="51" t="s">
        <v>40</v>
      </c>
      <c r="C8" s="47" t="s">
        <v>4</v>
      </c>
      <c r="D8" s="57">
        <v>587.42999999999995</v>
      </c>
      <c r="E8" s="49">
        <f>+APU!H104</f>
        <v>6270</v>
      </c>
      <c r="F8" s="49">
        <f t="shared" si="0"/>
        <v>3683186</v>
      </c>
      <c r="G8" s="55"/>
      <c r="H8" s="52"/>
      <c r="I8" s="59"/>
    </row>
    <row r="9" spans="1:10" ht="28.5" x14ac:dyDescent="0.25">
      <c r="A9" s="48">
        <v>4</v>
      </c>
      <c r="B9" s="51" t="s">
        <v>5</v>
      </c>
      <c r="C9" s="47" t="s">
        <v>4</v>
      </c>
      <c r="D9" s="57">
        <f>+(D7+D8)*1.2+D6*0.4*1.35</f>
        <v>1447.1279999999997</v>
      </c>
      <c r="E9" s="49">
        <f>+APU!H138</f>
        <v>11483</v>
      </c>
      <c r="F9" s="49">
        <f t="shared" si="0"/>
        <v>16617371</v>
      </c>
      <c r="G9" s="55"/>
      <c r="H9" s="52"/>
      <c r="I9" s="59"/>
    </row>
    <row r="10" spans="1:10" ht="28.5" x14ac:dyDescent="0.25">
      <c r="A10" s="48">
        <v>5</v>
      </c>
      <c r="B10" s="51" t="s">
        <v>41</v>
      </c>
      <c r="C10" s="47" t="s">
        <v>4</v>
      </c>
      <c r="D10" s="57">
        <f>+D9</f>
        <v>1447.1279999999997</v>
      </c>
      <c r="E10" s="49">
        <f>+APU!H172</f>
        <v>35595</v>
      </c>
      <c r="F10" s="49">
        <f t="shared" si="0"/>
        <v>51510521</v>
      </c>
      <c r="G10" s="55"/>
      <c r="H10" s="52"/>
      <c r="I10" s="59"/>
    </row>
    <row r="11" spans="1:10" x14ac:dyDescent="0.25">
      <c r="A11" s="48">
        <v>6</v>
      </c>
      <c r="B11" s="51" t="s">
        <v>6</v>
      </c>
      <c r="C11" s="47" t="s">
        <v>49</v>
      </c>
      <c r="D11" s="57">
        <f>+D6</f>
        <v>740</v>
      </c>
      <c r="E11" s="49">
        <f>+APU!H206</f>
        <v>362</v>
      </c>
      <c r="F11" s="49">
        <f t="shared" si="0"/>
        <v>267880</v>
      </c>
      <c r="G11" s="55"/>
      <c r="I11" s="59"/>
    </row>
    <row r="12" spans="1:10" x14ac:dyDescent="0.25">
      <c r="A12" s="48"/>
      <c r="B12" s="65" t="s">
        <v>54</v>
      </c>
      <c r="C12" s="66"/>
      <c r="D12" s="66"/>
      <c r="E12" s="67"/>
      <c r="F12" s="50">
        <f>SUM(F6:F11)</f>
        <v>82222023</v>
      </c>
      <c r="G12" s="56"/>
      <c r="I12" s="59"/>
    </row>
    <row r="13" spans="1:10" x14ac:dyDescent="0.25">
      <c r="A13" s="48"/>
      <c r="B13" s="65" t="s">
        <v>52</v>
      </c>
      <c r="C13" s="66"/>
      <c r="D13" s="66"/>
      <c r="E13" s="67"/>
      <c r="F13" s="50">
        <f>ROUND(F12*26%,0)</f>
        <v>21377726</v>
      </c>
      <c r="G13" s="56"/>
      <c r="I13" s="59"/>
    </row>
    <row r="14" spans="1:10" x14ac:dyDescent="0.25">
      <c r="A14" s="48"/>
      <c r="B14" s="65" t="s">
        <v>7</v>
      </c>
      <c r="C14" s="66"/>
      <c r="D14" s="66"/>
      <c r="E14" s="67"/>
      <c r="F14" s="50">
        <f>ROUND(F12*5%,0)</f>
        <v>4111101</v>
      </c>
      <c r="G14" s="56"/>
      <c r="I14" s="59"/>
    </row>
    <row r="15" spans="1:10" x14ac:dyDescent="0.25">
      <c r="A15" s="48"/>
      <c r="B15" s="65" t="s">
        <v>51</v>
      </c>
      <c r="C15" s="66"/>
      <c r="D15" s="66"/>
      <c r="E15" s="67"/>
      <c r="F15" s="50">
        <f>ROUND(F12*2%,0)</f>
        <v>1644440</v>
      </c>
      <c r="G15" s="56"/>
      <c r="I15" s="59"/>
    </row>
    <row r="16" spans="1:10" x14ac:dyDescent="0.25">
      <c r="A16" s="48"/>
      <c r="B16" s="65" t="s">
        <v>53</v>
      </c>
      <c r="C16" s="66"/>
      <c r="D16" s="66"/>
      <c r="E16" s="67"/>
      <c r="F16" s="50">
        <f>ROUND(F12*2%,0)</f>
        <v>1644440</v>
      </c>
      <c r="G16" s="56"/>
    </row>
    <row r="17" spans="1:9" x14ac:dyDescent="0.25">
      <c r="A17" s="48"/>
      <c r="B17" s="65" t="s">
        <v>55</v>
      </c>
      <c r="C17" s="66"/>
      <c r="D17" s="66"/>
      <c r="E17" s="67"/>
      <c r="F17" s="50">
        <f>SUM(F12:F16)</f>
        <v>110999730</v>
      </c>
      <c r="G17" s="56"/>
      <c r="I17" s="59"/>
    </row>
    <row r="18" spans="1:9" x14ac:dyDescent="0.25">
      <c r="A18" s="1"/>
      <c r="B18" s="1"/>
      <c r="C18" s="1"/>
      <c r="D18" s="1"/>
      <c r="E18" s="1"/>
      <c r="F18" s="1"/>
      <c r="G18" s="1"/>
    </row>
    <row r="19" spans="1:9" x14ac:dyDescent="0.25">
      <c r="A19" s="1"/>
      <c r="B19" s="1"/>
      <c r="C19" s="1"/>
      <c r="D19" s="1"/>
      <c r="E19" s="1"/>
      <c r="F19" s="1"/>
      <c r="G19" s="1"/>
    </row>
    <row r="20" spans="1:9" x14ac:dyDescent="0.25">
      <c r="A20" s="1"/>
      <c r="B20" s="1"/>
      <c r="C20" s="1"/>
      <c r="D20" s="1"/>
      <c r="E20" s="1"/>
      <c r="F20" s="1"/>
      <c r="G20" s="1"/>
    </row>
    <row r="21" spans="1:9" x14ac:dyDescent="0.25">
      <c r="A21" s="1"/>
      <c r="B21" s="1"/>
      <c r="C21" s="1"/>
      <c r="D21" s="1"/>
      <c r="E21" s="1"/>
      <c r="F21" s="1"/>
      <c r="G21" s="1"/>
    </row>
    <row r="22" spans="1:9" x14ac:dyDescent="0.25">
      <c r="A22" s="1"/>
      <c r="B22" s="1"/>
      <c r="C22" s="1"/>
      <c r="D22" s="1"/>
      <c r="E22" s="1"/>
      <c r="F22" s="1"/>
      <c r="G22" s="1"/>
    </row>
    <row r="23" spans="1:9" x14ac:dyDescent="0.25">
      <c r="A23" s="1"/>
      <c r="B23" s="1"/>
      <c r="C23" s="1"/>
      <c r="D23" s="1"/>
      <c r="E23" s="1"/>
      <c r="F23" s="1"/>
      <c r="G23" s="1"/>
    </row>
    <row r="24" spans="1:9" x14ac:dyDescent="0.25">
      <c r="A24" s="1"/>
      <c r="B24" s="1"/>
      <c r="C24" s="1"/>
      <c r="D24" s="1"/>
      <c r="E24" s="1"/>
      <c r="F24" s="1"/>
      <c r="G24" s="1"/>
    </row>
    <row r="25" spans="1:9" x14ac:dyDescent="0.25">
      <c r="A25" s="1"/>
      <c r="B25" s="1"/>
      <c r="C25" s="1"/>
      <c r="D25" s="1"/>
      <c r="E25" s="1"/>
      <c r="F25" s="1"/>
      <c r="G25" s="1"/>
    </row>
    <row r="26" spans="1:9" x14ac:dyDescent="0.25">
      <c r="A26" s="1"/>
      <c r="B26" s="1"/>
      <c r="C26" s="1"/>
      <c r="D26" s="1"/>
      <c r="E26" s="1"/>
      <c r="F26" s="1"/>
      <c r="G26" s="1"/>
    </row>
    <row r="27" spans="1:9" x14ac:dyDescent="0.25">
      <c r="A27" s="64" t="s">
        <v>56</v>
      </c>
      <c r="B27" s="1"/>
      <c r="C27" s="1"/>
      <c r="D27" s="1"/>
      <c r="E27" s="1"/>
      <c r="F27" s="1"/>
      <c r="G27" s="1"/>
    </row>
    <row r="28" spans="1:9" x14ac:dyDescent="0.25">
      <c r="A28" s="64" t="s">
        <v>57</v>
      </c>
    </row>
  </sheetData>
  <mergeCells count="9">
    <mergeCell ref="B17:E17"/>
    <mergeCell ref="A1:F1"/>
    <mergeCell ref="A2:F2"/>
    <mergeCell ref="A4:F4"/>
    <mergeCell ref="B12:E12"/>
    <mergeCell ref="B13:E13"/>
    <mergeCell ref="B14:E14"/>
    <mergeCell ref="B15:E15"/>
    <mergeCell ref="B16:E16"/>
  </mergeCells>
  <pageMargins left="0.7" right="0.33" top="0.75" bottom="0.75" header="0.3" footer="0.3"/>
  <pageSetup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14"/>
  <sheetViews>
    <sheetView view="pageBreakPreview" zoomScaleNormal="100" zoomScaleSheetLayoutView="100" workbookViewId="0">
      <selection activeCell="H167" sqref="H167"/>
    </sheetView>
  </sheetViews>
  <sheetFormatPr baseColWidth="10" defaultRowHeight="15" x14ac:dyDescent="0.25"/>
  <cols>
    <col min="1" max="1" width="7.85546875" bestFit="1" customWidth="1"/>
    <col min="2" max="2" width="19.140625" customWidth="1"/>
    <col min="3" max="3" width="11.5703125" bestFit="1" customWidth="1"/>
    <col min="4" max="4" width="13" bestFit="1" customWidth="1"/>
    <col min="5" max="5" width="11.5703125" bestFit="1" customWidth="1"/>
    <col min="6" max="6" width="15.7109375" customWidth="1"/>
    <col min="7" max="7" width="16.42578125" bestFit="1" customWidth="1"/>
    <col min="8" max="8" width="16" customWidth="1"/>
    <col min="9" max="9" width="16.7109375" bestFit="1" customWidth="1"/>
  </cols>
  <sheetData>
    <row r="1" spans="1:11" ht="15.75" x14ac:dyDescent="0.25">
      <c r="A1" s="68" t="s">
        <v>59</v>
      </c>
      <c r="B1" s="68"/>
      <c r="C1" s="68"/>
      <c r="D1" s="68"/>
      <c r="E1" s="68"/>
      <c r="F1" s="68"/>
      <c r="G1" s="68"/>
      <c r="H1" s="68"/>
      <c r="I1" s="1"/>
    </row>
    <row r="2" spans="1:11" ht="15.75" x14ac:dyDescent="0.25">
      <c r="A2" s="68" t="s">
        <v>48</v>
      </c>
      <c r="B2" s="68"/>
      <c r="C2" s="68"/>
      <c r="D2" s="68"/>
      <c r="E2" s="68"/>
      <c r="F2" s="68"/>
      <c r="G2" s="68"/>
      <c r="H2" s="68"/>
      <c r="I2" s="1"/>
    </row>
    <row r="3" spans="1:11" ht="15.75" x14ac:dyDescent="0.25">
      <c r="A3" s="58"/>
      <c r="B3" s="58"/>
      <c r="C3" s="58"/>
      <c r="D3" s="58"/>
      <c r="E3" s="58"/>
      <c r="F3" s="58"/>
      <c r="G3" s="58"/>
      <c r="H3" s="58"/>
      <c r="I3" s="1"/>
    </row>
    <row r="4" spans="1:11" x14ac:dyDescent="0.25">
      <c r="A4" s="2"/>
      <c r="B4" s="3"/>
      <c r="C4" s="4" t="str">
        <f>B5</f>
        <v>DESMONTE MANUAL</v>
      </c>
      <c r="D4" s="5" t="s">
        <v>4</v>
      </c>
      <c r="E4" s="5">
        <f>G31</f>
        <v>508.3</v>
      </c>
      <c r="F4" s="6">
        <f>H36</f>
        <v>426</v>
      </c>
      <c r="G4" s="7"/>
      <c r="H4" s="8"/>
      <c r="I4" s="1"/>
    </row>
    <row r="5" spans="1:11" ht="15" customHeight="1" x14ac:dyDescent="0.25">
      <c r="A5" s="9" t="s">
        <v>11</v>
      </c>
      <c r="B5" s="74" t="str">
        <f>+'PROPUESTA ECON'!B6</f>
        <v>DESMONTE MANUAL</v>
      </c>
      <c r="C5" s="74"/>
      <c r="D5" s="74"/>
      <c r="E5" s="74"/>
      <c r="F5" s="74"/>
      <c r="G5" s="10" t="s">
        <v>34</v>
      </c>
      <c r="H5" s="45" t="str">
        <f>+'PROPUESTA ECON'!C6</f>
        <v>M2</v>
      </c>
      <c r="I5" s="1"/>
    </row>
    <row r="6" spans="1:11" x14ac:dyDescent="0.25">
      <c r="A6" s="11" t="e">
        <f>+#REF!+1</f>
        <v>#REF!</v>
      </c>
      <c r="B6" s="12"/>
      <c r="C6" s="13"/>
      <c r="D6" s="2"/>
      <c r="E6" s="2"/>
      <c r="F6" s="14"/>
      <c r="G6" s="75"/>
      <c r="H6" s="75"/>
      <c r="I6" s="1"/>
    </row>
    <row r="7" spans="1:11" ht="15" customHeight="1" x14ac:dyDescent="0.25">
      <c r="A7" s="9">
        <v>1</v>
      </c>
      <c r="B7" s="72" t="s">
        <v>12</v>
      </c>
      <c r="C7" s="72"/>
      <c r="D7" s="72"/>
      <c r="E7" s="72"/>
      <c r="F7" s="72"/>
      <c r="G7" s="72"/>
      <c r="H7" s="72"/>
      <c r="I7" s="1"/>
    </row>
    <row r="8" spans="1:11" ht="30" x14ac:dyDescent="0.25">
      <c r="A8" s="15" t="s">
        <v>13</v>
      </c>
      <c r="B8" s="73" t="s">
        <v>14</v>
      </c>
      <c r="C8" s="73"/>
      <c r="D8" s="73"/>
      <c r="E8" s="16" t="s">
        <v>8</v>
      </c>
      <c r="F8" s="16" t="s">
        <v>15</v>
      </c>
      <c r="G8" s="17" t="s">
        <v>16</v>
      </c>
      <c r="H8" s="18" t="s">
        <v>17</v>
      </c>
      <c r="I8" s="1"/>
    </row>
    <row r="9" spans="1:11" x14ac:dyDescent="0.25">
      <c r="A9" s="19"/>
      <c r="B9" s="70" t="s">
        <v>50</v>
      </c>
      <c r="C9" s="70"/>
      <c r="D9" s="70"/>
      <c r="E9" s="20" t="s">
        <v>1</v>
      </c>
      <c r="F9" s="21">
        <v>15.34</v>
      </c>
      <c r="G9" s="22">
        <v>1</v>
      </c>
      <c r="H9" s="23">
        <f>ROUND(F9/G9,0)</f>
        <v>15</v>
      </c>
      <c r="I9" s="1"/>
    </row>
    <row r="10" spans="1:11" x14ac:dyDescent="0.25">
      <c r="A10" s="19" t="s">
        <v>18</v>
      </c>
      <c r="B10" s="70" t="s">
        <v>18</v>
      </c>
      <c r="C10" s="70"/>
      <c r="D10" s="70"/>
      <c r="E10" s="20" t="s">
        <v>18</v>
      </c>
      <c r="F10" s="21" t="s">
        <v>18</v>
      </c>
      <c r="G10" s="22" t="s">
        <v>18</v>
      </c>
      <c r="H10" s="23" t="str">
        <f t="shared" ref="H10:H12" si="0">IF(A10&lt;&gt;"",(F10*G10),"")</f>
        <v/>
      </c>
      <c r="I10" s="1"/>
    </row>
    <row r="11" spans="1:11" x14ac:dyDescent="0.25">
      <c r="A11" s="19" t="s">
        <v>18</v>
      </c>
      <c r="B11" s="70" t="s">
        <v>18</v>
      </c>
      <c r="C11" s="70"/>
      <c r="D11" s="70"/>
      <c r="E11" s="20" t="s">
        <v>18</v>
      </c>
      <c r="F11" s="21" t="s">
        <v>18</v>
      </c>
      <c r="G11" s="22" t="s">
        <v>18</v>
      </c>
      <c r="H11" s="23" t="str">
        <f t="shared" si="0"/>
        <v/>
      </c>
      <c r="I11" s="1"/>
    </row>
    <row r="12" spans="1:11" x14ac:dyDescent="0.25">
      <c r="A12" s="19" t="s">
        <v>18</v>
      </c>
      <c r="B12" s="70" t="s">
        <v>18</v>
      </c>
      <c r="C12" s="70"/>
      <c r="D12" s="70"/>
      <c r="E12" s="20" t="s">
        <v>18</v>
      </c>
      <c r="F12" s="21" t="s">
        <v>18</v>
      </c>
      <c r="G12" s="24" t="s">
        <v>18</v>
      </c>
      <c r="H12" s="23" t="str">
        <f t="shared" si="0"/>
        <v/>
      </c>
      <c r="I12" s="1"/>
    </row>
    <row r="13" spans="1:11" x14ac:dyDescent="0.25">
      <c r="A13" s="12"/>
      <c r="B13" s="25"/>
      <c r="C13" s="26"/>
      <c r="D13" s="25"/>
      <c r="E13" s="25"/>
      <c r="F13" s="71" t="s">
        <v>19</v>
      </c>
      <c r="G13" s="71"/>
      <c r="H13" s="27">
        <f>SUM(H9:H12)</f>
        <v>15</v>
      </c>
      <c r="I13" s="1"/>
    </row>
    <row r="14" spans="1:11" x14ac:dyDescent="0.25">
      <c r="A14" s="12"/>
      <c r="B14" s="25"/>
      <c r="C14" s="26"/>
      <c r="D14" s="25"/>
      <c r="E14" s="25"/>
      <c r="F14" s="28"/>
      <c r="G14" s="28"/>
      <c r="H14" s="29"/>
      <c r="I14" s="1"/>
      <c r="J14" s="44">
        <f>1*K14</f>
        <v>38666.666666666664</v>
      </c>
      <c r="K14">
        <f>1160000/30</f>
        <v>38666.666666666664</v>
      </c>
    </row>
    <row r="15" spans="1:11" x14ac:dyDescent="0.25">
      <c r="A15" s="9">
        <v>2</v>
      </c>
      <c r="B15" s="72" t="s">
        <v>20</v>
      </c>
      <c r="C15" s="72"/>
      <c r="D15" s="72"/>
      <c r="E15" s="72"/>
      <c r="F15" s="72"/>
      <c r="G15" s="72"/>
      <c r="H15" s="72"/>
      <c r="I15" s="1"/>
      <c r="J15" s="44">
        <f>1.5*K14</f>
        <v>58000</v>
      </c>
    </row>
    <row r="16" spans="1:11" ht="30" x14ac:dyDescent="0.25">
      <c r="A16" s="15" t="s">
        <v>13</v>
      </c>
      <c r="B16" s="73" t="s">
        <v>14</v>
      </c>
      <c r="C16" s="73"/>
      <c r="D16" s="73"/>
      <c r="E16" s="30" t="s">
        <v>8</v>
      </c>
      <c r="F16" s="30" t="s">
        <v>21</v>
      </c>
      <c r="G16" s="17" t="s">
        <v>22</v>
      </c>
      <c r="H16" s="31" t="s">
        <v>17</v>
      </c>
      <c r="I16" s="1"/>
      <c r="J16" s="44">
        <f>2.5*K14</f>
        <v>96666.666666666657</v>
      </c>
    </row>
    <row r="17" spans="1:9" x14ac:dyDescent="0.25">
      <c r="A17" s="19" t="s">
        <v>18</v>
      </c>
      <c r="B17" s="70" t="s">
        <v>18</v>
      </c>
      <c r="C17" s="70"/>
      <c r="D17" s="70"/>
      <c r="E17" s="20" t="s">
        <v>18</v>
      </c>
      <c r="F17" s="21" t="s">
        <v>18</v>
      </c>
      <c r="G17" s="24" t="s">
        <v>18</v>
      </c>
      <c r="H17" s="23" t="str">
        <f t="shared" ref="H17:H20" si="1">IF(A17&lt;&gt;"",(F17*G17),"")</f>
        <v/>
      </c>
      <c r="I17" s="1"/>
    </row>
    <row r="18" spans="1:9" x14ac:dyDescent="0.25">
      <c r="A18" s="19" t="s">
        <v>18</v>
      </c>
      <c r="B18" s="70" t="s">
        <v>18</v>
      </c>
      <c r="C18" s="70"/>
      <c r="D18" s="70"/>
      <c r="E18" s="20" t="s">
        <v>18</v>
      </c>
      <c r="F18" s="21" t="s">
        <v>18</v>
      </c>
      <c r="G18" s="24" t="s">
        <v>18</v>
      </c>
      <c r="H18" s="23" t="str">
        <f t="shared" si="1"/>
        <v/>
      </c>
      <c r="I18" s="1"/>
    </row>
    <row r="19" spans="1:9" x14ac:dyDescent="0.25">
      <c r="A19" s="19" t="s">
        <v>18</v>
      </c>
      <c r="B19" s="70" t="s">
        <v>18</v>
      </c>
      <c r="C19" s="70"/>
      <c r="D19" s="70"/>
      <c r="E19" s="20" t="s">
        <v>18</v>
      </c>
      <c r="F19" s="21" t="s">
        <v>18</v>
      </c>
      <c r="G19" s="24" t="s">
        <v>18</v>
      </c>
      <c r="H19" s="23" t="str">
        <f t="shared" si="1"/>
        <v/>
      </c>
      <c r="I19" s="1"/>
    </row>
    <row r="20" spans="1:9" x14ac:dyDescent="0.25">
      <c r="A20" s="19" t="s">
        <v>18</v>
      </c>
      <c r="B20" s="70" t="s">
        <v>18</v>
      </c>
      <c r="C20" s="70"/>
      <c r="D20" s="70"/>
      <c r="E20" s="20" t="s">
        <v>18</v>
      </c>
      <c r="F20" s="21" t="s">
        <v>18</v>
      </c>
      <c r="G20" s="24" t="s">
        <v>18</v>
      </c>
      <c r="H20" s="23" t="str">
        <f t="shared" si="1"/>
        <v/>
      </c>
      <c r="I20" s="1"/>
    </row>
    <row r="21" spans="1:9" x14ac:dyDescent="0.25">
      <c r="A21" s="12"/>
      <c r="B21" s="25"/>
      <c r="C21" s="26"/>
      <c r="D21" s="25"/>
      <c r="E21" s="25"/>
      <c r="F21" s="71" t="s">
        <v>23</v>
      </c>
      <c r="G21" s="71"/>
      <c r="H21" s="32">
        <f>SUM(H17:H20)</f>
        <v>0</v>
      </c>
      <c r="I21" s="1"/>
    </row>
    <row r="22" spans="1:9" x14ac:dyDescent="0.25">
      <c r="A22" s="12"/>
      <c r="B22" s="25"/>
      <c r="C22" s="26"/>
      <c r="D22" s="25"/>
      <c r="E22" s="25"/>
      <c r="F22" s="33"/>
      <c r="G22" s="33"/>
      <c r="H22" s="34"/>
      <c r="I22" s="1"/>
    </row>
    <row r="23" spans="1:9" x14ac:dyDescent="0.25">
      <c r="A23" s="9">
        <v>3</v>
      </c>
      <c r="B23" s="72" t="s">
        <v>24</v>
      </c>
      <c r="C23" s="72"/>
      <c r="D23" s="72"/>
      <c r="E23" s="72"/>
      <c r="F23" s="72"/>
      <c r="G23" s="72"/>
      <c r="H23" s="72"/>
      <c r="I23" s="1"/>
    </row>
    <row r="24" spans="1:9" ht="30" x14ac:dyDescent="0.25">
      <c r="A24" s="15" t="s">
        <v>13</v>
      </c>
      <c r="B24" s="30" t="s">
        <v>14</v>
      </c>
      <c r="C24" s="35" t="s">
        <v>8</v>
      </c>
      <c r="D24" s="30" t="s">
        <v>22</v>
      </c>
      <c r="E24" s="30" t="s">
        <v>25</v>
      </c>
      <c r="F24" s="30" t="s">
        <v>26</v>
      </c>
      <c r="G24" s="17" t="s">
        <v>27</v>
      </c>
      <c r="H24" s="31" t="s">
        <v>17</v>
      </c>
      <c r="I24" s="1"/>
    </row>
    <row r="25" spans="1:9" x14ac:dyDescent="0.25">
      <c r="A25" s="19" t="s">
        <v>18</v>
      </c>
      <c r="B25" s="36" t="s">
        <v>18</v>
      </c>
      <c r="C25" s="37" t="s">
        <v>18</v>
      </c>
      <c r="D25" s="38" t="s">
        <v>18</v>
      </c>
      <c r="E25" s="38" t="s">
        <v>18</v>
      </c>
      <c r="F25" s="38" t="s">
        <v>18</v>
      </c>
      <c r="G25" s="39" t="s">
        <v>18</v>
      </c>
      <c r="H25" s="23" t="str">
        <f>IF(A25&lt;&gt;"",(F25*G25),"")</f>
        <v/>
      </c>
      <c r="I25" s="1"/>
    </row>
    <row r="26" spans="1:9" x14ac:dyDescent="0.25">
      <c r="A26" s="19" t="s">
        <v>18</v>
      </c>
      <c r="B26" s="36" t="s">
        <v>18</v>
      </c>
      <c r="C26" s="37" t="s">
        <v>18</v>
      </c>
      <c r="D26" s="38" t="s">
        <v>18</v>
      </c>
      <c r="E26" s="38" t="s">
        <v>18</v>
      </c>
      <c r="F26" s="38" t="s">
        <v>18</v>
      </c>
      <c r="G26" s="39" t="s">
        <v>18</v>
      </c>
      <c r="H26" s="23" t="str">
        <f>IF(A26&lt;&gt;"",(F26*G26),"")</f>
        <v/>
      </c>
      <c r="I26" s="1"/>
    </row>
    <row r="27" spans="1:9" x14ac:dyDescent="0.25">
      <c r="A27" s="12"/>
      <c r="B27" s="25"/>
      <c r="C27" s="26"/>
      <c r="D27" s="25"/>
      <c r="E27" s="25"/>
      <c r="F27" s="71" t="s">
        <v>28</v>
      </c>
      <c r="G27" s="71"/>
      <c r="H27" s="27">
        <f>SUM(H25:H26)</f>
        <v>0</v>
      </c>
      <c r="I27" s="1"/>
    </row>
    <row r="28" spans="1:9" x14ac:dyDescent="0.25">
      <c r="A28" s="12"/>
      <c r="B28" s="25"/>
      <c r="C28" s="26"/>
      <c r="D28" s="25"/>
      <c r="E28" s="25"/>
      <c r="F28" s="25"/>
      <c r="G28" s="33"/>
      <c r="H28" s="34"/>
      <c r="I28" s="1"/>
    </row>
    <row r="29" spans="1:9" x14ac:dyDescent="0.25">
      <c r="A29" s="9">
        <v>4</v>
      </c>
      <c r="B29" s="72" t="s">
        <v>9</v>
      </c>
      <c r="C29" s="72"/>
      <c r="D29" s="72"/>
      <c r="E29" s="72"/>
      <c r="F29" s="72"/>
      <c r="G29" s="72"/>
      <c r="H29" s="72"/>
      <c r="I29" s="1"/>
    </row>
    <row r="30" spans="1:9" ht="30" x14ac:dyDescent="0.25">
      <c r="A30" s="15" t="s">
        <v>13</v>
      </c>
      <c r="B30" s="30" t="s">
        <v>14</v>
      </c>
      <c r="C30" s="35" t="s">
        <v>22</v>
      </c>
      <c r="D30" s="30" t="s">
        <v>35</v>
      </c>
      <c r="E30" s="30" t="s">
        <v>30</v>
      </c>
      <c r="F30" s="30" t="s">
        <v>36</v>
      </c>
      <c r="G30" s="17" t="s">
        <v>16</v>
      </c>
      <c r="H30" s="31" t="s">
        <v>17</v>
      </c>
      <c r="I30" s="1"/>
    </row>
    <row r="31" spans="1:9" x14ac:dyDescent="0.25">
      <c r="A31" s="19"/>
      <c r="B31" s="36" t="s">
        <v>31</v>
      </c>
      <c r="C31" s="40">
        <v>3</v>
      </c>
      <c r="D31" s="23">
        <v>38667</v>
      </c>
      <c r="E31" s="41">
        <v>0.8</v>
      </c>
      <c r="F31" s="23">
        <f>+C31*D31*(1+E31)</f>
        <v>208801.80000000002</v>
      </c>
      <c r="G31" s="22">
        <v>508.3</v>
      </c>
      <c r="H31" s="23">
        <f>ROUND(F31/G31,0)</f>
        <v>411</v>
      </c>
      <c r="I31" s="1"/>
    </row>
    <row r="32" spans="1:9" x14ac:dyDescent="0.25">
      <c r="A32" s="19" t="s">
        <v>18</v>
      </c>
      <c r="B32" s="36" t="s">
        <v>18</v>
      </c>
      <c r="C32" s="40" t="s">
        <v>18</v>
      </c>
      <c r="D32" s="23" t="s">
        <v>18</v>
      </c>
      <c r="E32" s="41" t="s">
        <v>18</v>
      </c>
      <c r="F32" s="23" t="s">
        <v>18</v>
      </c>
      <c r="G32" s="22" t="s">
        <v>18</v>
      </c>
      <c r="H32" s="23" t="str">
        <f t="shared" ref="H32:H33" si="2">IF(A32&lt;&gt;"",(F32*G32),"")</f>
        <v/>
      </c>
      <c r="I32" s="1"/>
    </row>
    <row r="33" spans="1:9" x14ac:dyDescent="0.25">
      <c r="A33" s="19" t="s">
        <v>18</v>
      </c>
      <c r="B33" s="36" t="s">
        <v>18</v>
      </c>
      <c r="C33" s="40" t="s">
        <v>18</v>
      </c>
      <c r="D33" s="21" t="s">
        <v>18</v>
      </c>
      <c r="E33" s="41" t="s">
        <v>18</v>
      </c>
      <c r="F33" s="21" t="s">
        <v>18</v>
      </c>
      <c r="G33" s="24" t="s">
        <v>18</v>
      </c>
      <c r="H33" s="23" t="str">
        <f t="shared" si="2"/>
        <v/>
      </c>
      <c r="I33" s="1"/>
    </row>
    <row r="34" spans="1:9" x14ac:dyDescent="0.25">
      <c r="A34" s="12"/>
      <c r="B34" s="25"/>
      <c r="C34" s="26"/>
      <c r="D34" s="25"/>
      <c r="E34" s="25"/>
      <c r="F34" s="71" t="s">
        <v>32</v>
      </c>
      <c r="G34" s="71"/>
      <c r="H34" s="27">
        <f>SUM(H31:H33)</f>
        <v>411</v>
      </c>
      <c r="I34" s="1"/>
    </row>
    <row r="35" spans="1:9" x14ac:dyDescent="0.25">
      <c r="A35" s="12"/>
      <c r="B35" s="25"/>
      <c r="C35" s="26"/>
      <c r="D35" s="25"/>
      <c r="E35" s="25"/>
      <c r="F35" s="25"/>
      <c r="G35" s="7"/>
      <c r="H35" s="42"/>
      <c r="I35" s="1"/>
    </row>
    <row r="36" spans="1:9" x14ac:dyDescent="0.25">
      <c r="A36" s="12"/>
      <c r="B36" s="76" t="s">
        <v>33</v>
      </c>
      <c r="C36" s="77"/>
      <c r="D36" s="77"/>
      <c r="E36" s="77"/>
      <c r="F36" s="77"/>
      <c r="G36" s="78"/>
      <c r="H36" s="43">
        <f>ROUND((H13+H21+H27+H34),2)</f>
        <v>426</v>
      </c>
      <c r="I36" s="60"/>
    </row>
    <row r="37" spans="1:9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ht="15" customHeight="1" x14ac:dyDescent="0.25">
      <c r="A39" s="9" t="s">
        <v>11</v>
      </c>
      <c r="B39" s="74" t="str">
        <f>+'PROPUESTA ECON'!B7</f>
        <v>EXCAVACIÓN MANUAL MATERIAL COMÚN HÚMEDO 0.10M-1.80M</v>
      </c>
      <c r="C39" s="74"/>
      <c r="D39" s="74"/>
      <c r="E39" s="74"/>
      <c r="F39" s="74"/>
      <c r="G39" s="10" t="s">
        <v>34</v>
      </c>
      <c r="H39" s="45" t="str">
        <f>+'PROPUESTA ECON'!C7</f>
        <v>M3</v>
      </c>
      <c r="I39" s="1"/>
    </row>
    <row r="40" spans="1:9" x14ac:dyDescent="0.25">
      <c r="A40" s="11" t="e">
        <f>+#REF!+1</f>
        <v>#REF!</v>
      </c>
      <c r="B40" s="12"/>
      <c r="C40" s="13"/>
      <c r="D40" s="2"/>
      <c r="E40" s="2"/>
      <c r="F40" s="14"/>
      <c r="G40" s="75"/>
      <c r="H40" s="75"/>
      <c r="I40" s="1"/>
    </row>
    <row r="41" spans="1:9" ht="15" customHeight="1" x14ac:dyDescent="0.25">
      <c r="A41" s="9">
        <v>1</v>
      </c>
      <c r="B41" s="72" t="s">
        <v>12</v>
      </c>
      <c r="C41" s="72"/>
      <c r="D41" s="72"/>
      <c r="E41" s="72"/>
      <c r="F41" s="72"/>
      <c r="G41" s="72"/>
      <c r="H41" s="72"/>
      <c r="I41" s="1"/>
    </row>
    <row r="42" spans="1:9" ht="30" x14ac:dyDescent="0.25">
      <c r="A42" s="15" t="s">
        <v>13</v>
      </c>
      <c r="B42" s="73" t="s">
        <v>14</v>
      </c>
      <c r="C42" s="73"/>
      <c r="D42" s="73"/>
      <c r="E42" s="16" t="s">
        <v>8</v>
      </c>
      <c r="F42" s="16" t="s">
        <v>15</v>
      </c>
      <c r="G42" s="17" t="s">
        <v>16</v>
      </c>
      <c r="H42" s="18" t="s">
        <v>17</v>
      </c>
      <c r="I42" s="1"/>
    </row>
    <row r="43" spans="1:9" ht="15" customHeight="1" x14ac:dyDescent="0.25">
      <c r="A43" s="19"/>
      <c r="B43" s="70" t="s">
        <v>50</v>
      </c>
      <c r="C43" s="70"/>
      <c r="D43" s="70"/>
      <c r="E43" s="20" t="s">
        <v>1</v>
      </c>
      <c r="F43" s="21">
        <v>1648.67</v>
      </c>
      <c r="G43" s="22">
        <v>1</v>
      </c>
      <c r="H43" s="23">
        <f>ROUND(F43/G43,0)</f>
        <v>1649</v>
      </c>
      <c r="I43" s="1"/>
    </row>
    <row r="44" spans="1:9" x14ac:dyDescent="0.25">
      <c r="A44" s="19" t="s">
        <v>18</v>
      </c>
      <c r="B44" s="70" t="s">
        <v>18</v>
      </c>
      <c r="C44" s="70"/>
      <c r="D44" s="70"/>
      <c r="E44" s="20" t="s">
        <v>18</v>
      </c>
      <c r="F44" s="21" t="s">
        <v>18</v>
      </c>
      <c r="G44" s="22" t="s">
        <v>18</v>
      </c>
      <c r="H44" s="23" t="str">
        <f t="shared" ref="H44:H46" si="3">IF(A44&lt;&gt;"",(F44*G44),"")</f>
        <v/>
      </c>
      <c r="I44" s="1"/>
    </row>
    <row r="45" spans="1:9" x14ac:dyDescent="0.25">
      <c r="A45" s="19" t="s">
        <v>18</v>
      </c>
      <c r="B45" s="70" t="s">
        <v>18</v>
      </c>
      <c r="C45" s="70"/>
      <c r="D45" s="70"/>
      <c r="E45" s="20" t="s">
        <v>18</v>
      </c>
      <c r="F45" s="21" t="s">
        <v>18</v>
      </c>
      <c r="G45" s="22" t="s">
        <v>18</v>
      </c>
      <c r="H45" s="23" t="str">
        <f t="shared" si="3"/>
        <v/>
      </c>
      <c r="I45" s="1"/>
    </row>
    <row r="46" spans="1:9" x14ac:dyDescent="0.25">
      <c r="A46" s="19" t="s">
        <v>18</v>
      </c>
      <c r="B46" s="70" t="s">
        <v>18</v>
      </c>
      <c r="C46" s="70"/>
      <c r="D46" s="70"/>
      <c r="E46" s="20" t="s">
        <v>18</v>
      </c>
      <c r="F46" s="21" t="s">
        <v>18</v>
      </c>
      <c r="G46" s="24" t="s">
        <v>18</v>
      </c>
      <c r="H46" s="23" t="str">
        <f t="shared" si="3"/>
        <v/>
      </c>
      <c r="I46" s="1"/>
    </row>
    <row r="47" spans="1:9" x14ac:dyDescent="0.25">
      <c r="A47" s="12"/>
      <c r="B47" s="25"/>
      <c r="C47" s="26"/>
      <c r="D47" s="25"/>
      <c r="E47" s="25"/>
      <c r="F47" s="71" t="s">
        <v>19</v>
      </c>
      <c r="G47" s="71"/>
      <c r="H47" s="27">
        <f>SUM(H43:H46)</f>
        <v>1649</v>
      </c>
      <c r="I47" s="1"/>
    </row>
    <row r="48" spans="1:9" x14ac:dyDescent="0.25">
      <c r="A48" s="12"/>
      <c r="B48" s="25"/>
      <c r="C48" s="26"/>
      <c r="D48" s="25"/>
      <c r="E48" s="25"/>
      <c r="F48" s="28"/>
      <c r="G48" s="28"/>
      <c r="H48" s="29"/>
      <c r="I48" s="1"/>
    </row>
    <row r="49" spans="1:9" ht="15" customHeight="1" x14ac:dyDescent="0.25">
      <c r="A49" s="9">
        <v>2</v>
      </c>
      <c r="B49" s="72" t="s">
        <v>20</v>
      </c>
      <c r="C49" s="72"/>
      <c r="D49" s="72"/>
      <c r="E49" s="72"/>
      <c r="F49" s="72"/>
      <c r="G49" s="72"/>
      <c r="H49" s="72"/>
      <c r="I49" s="1"/>
    </row>
    <row r="50" spans="1:9" ht="30" x14ac:dyDescent="0.25">
      <c r="A50" s="15" t="s">
        <v>13</v>
      </c>
      <c r="B50" s="73" t="s">
        <v>14</v>
      </c>
      <c r="C50" s="73"/>
      <c r="D50" s="73"/>
      <c r="E50" s="30" t="s">
        <v>8</v>
      </c>
      <c r="F50" s="30" t="s">
        <v>21</v>
      </c>
      <c r="G50" s="17" t="s">
        <v>22</v>
      </c>
      <c r="H50" s="31" t="s">
        <v>17</v>
      </c>
      <c r="I50" s="1"/>
    </row>
    <row r="51" spans="1:9" x14ac:dyDescent="0.25">
      <c r="A51" s="19" t="s">
        <v>18</v>
      </c>
      <c r="B51" s="70" t="s">
        <v>18</v>
      </c>
      <c r="C51" s="70"/>
      <c r="D51" s="70"/>
      <c r="E51" s="20" t="s">
        <v>18</v>
      </c>
      <c r="F51" s="21" t="s">
        <v>18</v>
      </c>
      <c r="G51" s="24" t="s">
        <v>18</v>
      </c>
      <c r="H51" s="23" t="str">
        <f t="shared" ref="H51:H54" si="4">IF(A51&lt;&gt;"",(F51*G51),"")</f>
        <v/>
      </c>
      <c r="I51" s="1"/>
    </row>
    <row r="52" spans="1:9" x14ac:dyDescent="0.25">
      <c r="A52" s="19" t="s">
        <v>18</v>
      </c>
      <c r="B52" s="70" t="s">
        <v>18</v>
      </c>
      <c r="C52" s="70"/>
      <c r="D52" s="70"/>
      <c r="E52" s="20" t="s">
        <v>18</v>
      </c>
      <c r="F52" s="21" t="s">
        <v>18</v>
      </c>
      <c r="G52" s="24" t="s">
        <v>18</v>
      </c>
      <c r="H52" s="23" t="str">
        <f t="shared" si="4"/>
        <v/>
      </c>
      <c r="I52" s="1"/>
    </row>
    <row r="53" spans="1:9" x14ac:dyDescent="0.25">
      <c r="A53" s="19" t="s">
        <v>18</v>
      </c>
      <c r="B53" s="70" t="s">
        <v>18</v>
      </c>
      <c r="C53" s="70"/>
      <c r="D53" s="70"/>
      <c r="E53" s="20" t="s">
        <v>18</v>
      </c>
      <c r="F53" s="21" t="s">
        <v>18</v>
      </c>
      <c r="G53" s="24" t="s">
        <v>18</v>
      </c>
      <c r="H53" s="23" t="str">
        <f t="shared" si="4"/>
        <v/>
      </c>
      <c r="I53" s="1"/>
    </row>
    <row r="54" spans="1:9" x14ac:dyDescent="0.25">
      <c r="A54" s="19" t="s">
        <v>18</v>
      </c>
      <c r="B54" s="70" t="s">
        <v>18</v>
      </c>
      <c r="C54" s="70"/>
      <c r="D54" s="70"/>
      <c r="E54" s="20" t="s">
        <v>18</v>
      </c>
      <c r="F54" s="21" t="s">
        <v>18</v>
      </c>
      <c r="G54" s="24" t="s">
        <v>18</v>
      </c>
      <c r="H54" s="23" t="str">
        <f t="shared" si="4"/>
        <v/>
      </c>
      <c r="I54" s="1"/>
    </row>
    <row r="55" spans="1:9" x14ac:dyDescent="0.25">
      <c r="A55" s="12"/>
      <c r="B55" s="25"/>
      <c r="C55" s="26"/>
      <c r="D55" s="25"/>
      <c r="E55" s="25"/>
      <c r="F55" s="71" t="s">
        <v>23</v>
      </c>
      <c r="G55" s="71"/>
      <c r="H55" s="32">
        <f>SUM(H51:H54)</f>
        <v>0</v>
      </c>
      <c r="I55" s="1"/>
    </row>
    <row r="56" spans="1:9" x14ac:dyDescent="0.25">
      <c r="A56" s="12"/>
      <c r="B56" s="25"/>
      <c r="C56" s="26"/>
      <c r="D56" s="25"/>
      <c r="E56" s="25"/>
      <c r="F56" s="33"/>
      <c r="G56" s="33"/>
      <c r="H56" s="34"/>
      <c r="I56" s="1"/>
    </row>
    <row r="57" spans="1:9" x14ac:dyDescent="0.25">
      <c r="A57" s="9">
        <v>3</v>
      </c>
      <c r="B57" s="72" t="s">
        <v>24</v>
      </c>
      <c r="C57" s="72"/>
      <c r="D57" s="72"/>
      <c r="E57" s="72"/>
      <c r="F57" s="72"/>
      <c r="G57" s="72"/>
      <c r="H57" s="72"/>
      <c r="I57" s="1"/>
    </row>
    <row r="58" spans="1:9" ht="30" x14ac:dyDescent="0.25">
      <c r="A58" s="15" t="s">
        <v>13</v>
      </c>
      <c r="B58" s="30" t="s">
        <v>14</v>
      </c>
      <c r="C58" s="35" t="s">
        <v>8</v>
      </c>
      <c r="D58" s="30" t="s">
        <v>22</v>
      </c>
      <c r="E58" s="30" t="s">
        <v>25</v>
      </c>
      <c r="F58" s="30" t="s">
        <v>26</v>
      </c>
      <c r="G58" s="17" t="s">
        <v>27</v>
      </c>
      <c r="H58" s="31" t="s">
        <v>17</v>
      </c>
      <c r="I58" s="1"/>
    </row>
    <row r="59" spans="1:9" x14ac:dyDescent="0.25">
      <c r="A59" s="19" t="s">
        <v>18</v>
      </c>
      <c r="B59" s="36" t="s">
        <v>18</v>
      </c>
      <c r="C59" s="37" t="s">
        <v>18</v>
      </c>
      <c r="D59" s="38" t="s">
        <v>18</v>
      </c>
      <c r="E59" s="38" t="s">
        <v>18</v>
      </c>
      <c r="F59" s="38" t="s">
        <v>18</v>
      </c>
      <c r="G59" s="39" t="s">
        <v>18</v>
      </c>
      <c r="H59" s="23" t="str">
        <f>IF(A59&lt;&gt;"",(F59*G59),"")</f>
        <v/>
      </c>
      <c r="I59" s="1"/>
    </row>
    <row r="60" spans="1:9" x14ac:dyDescent="0.25">
      <c r="A60" s="19" t="s">
        <v>18</v>
      </c>
      <c r="B60" s="36" t="s">
        <v>18</v>
      </c>
      <c r="C60" s="37" t="s">
        <v>18</v>
      </c>
      <c r="D60" s="38" t="s">
        <v>18</v>
      </c>
      <c r="E60" s="38" t="s">
        <v>18</v>
      </c>
      <c r="F60" s="38" t="s">
        <v>18</v>
      </c>
      <c r="G60" s="39" t="s">
        <v>18</v>
      </c>
      <c r="H60" s="23" t="str">
        <f>IF(A60&lt;&gt;"",(F60*G60),"")</f>
        <v/>
      </c>
      <c r="I60" s="1"/>
    </row>
    <row r="61" spans="1:9" x14ac:dyDescent="0.25">
      <c r="A61" s="12"/>
      <c r="B61" s="25"/>
      <c r="C61" s="26"/>
      <c r="D61" s="25"/>
      <c r="E61" s="25"/>
      <c r="F61" s="71" t="s">
        <v>28</v>
      </c>
      <c r="G61" s="71"/>
      <c r="H61" s="27">
        <f>SUM(H59:H60)</f>
        <v>0</v>
      </c>
      <c r="I61" s="1"/>
    </row>
    <row r="62" spans="1:9" x14ac:dyDescent="0.25">
      <c r="A62" s="12"/>
      <c r="B62" s="25"/>
      <c r="C62" s="26"/>
      <c r="D62" s="25"/>
      <c r="E62" s="25"/>
      <c r="F62" s="25"/>
      <c r="G62" s="33"/>
      <c r="H62" s="34"/>
    </row>
    <row r="63" spans="1:9" x14ac:dyDescent="0.25">
      <c r="A63" s="9">
        <v>4</v>
      </c>
      <c r="B63" s="72" t="s">
        <v>9</v>
      </c>
      <c r="C63" s="72"/>
      <c r="D63" s="72"/>
      <c r="E63" s="72"/>
      <c r="F63" s="72"/>
      <c r="G63" s="72"/>
      <c r="H63" s="72"/>
    </row>
    <row r="64" spans="1:9" ht="30" x14ac:dyDescent="0.25">
      <c r="A64" s="15" t="s">
        <v>13</v>
      </c>
      <c r="B64" s="30" t="s">
        <v>14</v>
      </c>
      <c r="C64" s="35" t="s">
        <v>22</v>
      </c>
      <c r="D64" s="30" t="s">
        <v>35</v>
      </c>
      <c r="E64" s="30" t="s">
        <v>30</v>
      </c>
      <c r="F64" s="30" t="s">
        <v>36</v>
      </c>
      <c r="G64" s="17" t="s">
        <v>16</v>
      </c>
      <c r="H64" s="31" t="s">
        <v>17</v>
      </c>
    </row>
    <row r="65" spans="1:9" x14ac:dyDescent="0.25">
      <c r="A65" s="19"/>
      <c r="B65" s="36" t="s">
        <v>31</v>
      </c>
      <c r="C65" s="40">
        <v>4</v>
      </c>
      <c r="D65" s="23">
        <v>38667</v>
      </c>
      <c r="E65" s="41">
        <v>0.8</v>
      </c>
      <c r="F65" s="23">
        <f>+C65*D65*(1+E65)</f>
        <v>278402.40000000002</v>
      </c>
      <c r="G65" s="22">
        <v>8.4949999999999992</v>
      </c>
      <c r="H65" s="23">
        <f>ROUND(F65/G65,0)</f>
        <v>32773</v>
      </c>
    </row>
    <row r="66" spans="1:9" x14ac:dyDescent="0.25">
      <c r="A66" s="19" t="s">
        <v>18</v>
      </c>
      <c r="B66" s="36" t="s">
        <v>18</v>
      </c>
      <c r="C66" s="40" t="s">
        <v>18</v>
      </c>
      <c r="D66" s="23" t="s">
        <v>18</v>
      </c>
      <c r="E66" s="41" t="s">
        <v>18</v>
      </c>
      <c r="F66" s="23" t="s">
        <v>18</v>
      </c>
      <c r="G66" s="22" t="s">
        <v>18</v>
      </c>
      <c r="H66" s="23" t="str">
        <f t="shared" ref="H66:H67" si="5">IF(A66&lt;&gt;"",(F66*G66),"")</f>
        <v/>
      </c>
    </row>
    <row r="67" spans="1:9" x14ac:dyDescent="0.25">
      <c r="A67" s="19" t="s">
        <v>18</v>
      </c>
      <c r="B67" s="36" t="s">
        <v>18</v>
      </c>
      <c r="C67" s="40" t="s">
        <v>18</v>
      </c>
      <c r="D67" s="21" t="s">
        <v>18</v>
      </c>
      <c r="E67" s="41" t="s">
        <v>18</v>
      </c>
      <c r="F67" s="21" t="s">
        <v>18</v>
      </c>
      <c r="G67" s="24" t="s">
        <v>18</v>
      </c>
      <c r="H67" s="23" t="str">
        <f t="shared" si="5"/>
        <v/>
      </c>
    </row>
    <row r="68" spans="1:9" x14ac:dyDescent="0.25">
      <c r="A68" s="12"/>
      <c r="B68" s="25"/>
      <c r="C68" s="26"/>
      <c r="D68" s="25"/>
      <c r="E68" s="25"/>
      <c r="F68" s="71" t="s">
        <v>32</v>
      </c>
      <c r="G68" s="71"/>
      <c r="H68" s="27">
        <f>SUM(H65:H67)</f>
        <v>32773</v>
      </c>
    </row>
    <row r="69" spans="1:9" x14ac:dyDescent="0.25">
      <c r="A69" s="12"/>
      <c r="B69" s="25"/>
      <c r="C69" s="26"/>
      <c r="D69" s="25"/>
      <c r="E69" s="25"/>
      <c r="F69" s="25"/>
      <c r="G69" s="7"/>
      <c r="H69" s="42"/>
    </row>
    <row r="70" spans="1:9" x14ac:dyDescent="0.25">
      <c r="A70" s="12"/>
      <c r="B70" s="76" t="s">
        <v>33</v>
      </c>
      <c r="C70" s="77"/>
      <c r="D70" s="77"/>
      <c r="E70" s="77"/>
      <c r="F70" s="77"/>
      <c r="G70" s="78"/>
      <c r="H70" s="43">
        <f>ROUND((H47+H55+H61+H68),2)</f>
        <v>34422</v>
      </c>
      <c r="I70" s="63"/>
    </row>
    <row r="71" spans="1:9" x14ac:dyDescent="0.25">
      <c r="A71" s="1"/>
      <c r="B71" s="1"/>
      <c r="C71" s="1"/>
      <c r="D71" s="1"/>
      <c r="E71" s="1"/>
      <c r="F71" s="1"/>
      <c r="G71" s="1"/>
      <c r="H71" s="1"/>
    </row>
    <row r="73" spans="1:9" ht="15" customHeight="1" x14ac:dyDescent="0.25">
      <c r="A73" s="9" t="s">
        <v>11</v>
      </c>
      <c r="B73" s="74" t="str">
        <f>+'PROPUESTA ECON'!B8</f>
        <v>EXCAVACIÓN MECÁNICA EN MATERIAL COMÚN HÚMEDO</v>
      </c>
      <c r="C73" s="74"/>
      <c r="D73" s="74"/>
      <c r="E73" s="74"/>
      <c r="F73" s="74"/>
      <c r="G73" s="10" t="s">
        <v>34</v>
      </c>
      <c r="H73" s="45" t="str">
        <f>+'PROPUESTA ECON'!C8</f>
        <v>M3</v>
      </c>
    </row>
    <row r="74" spans="1:9" x14ac:dyDescent="0.25">
      <c r="A74" s="11" t="e">
        <f>+#REF!+1</f>
        <v>#REF!</v>
      </c>
      <c r="B74" s="12"/>
      <c r="C74" s="13"/>
      <c r="D74" s="2"/>
      <c r="E74" s="2"/>
      <c r="F74" s="14"/>
      <c r="G74" s="75"/>
      <c r="H74" s="75"/>
    </row>
    <row r="75" spans="1:9" x14ac:dyDescent="0.25">
      <c r="A75" s="9">
        <v>1</v>
      </c>
      <c r="B75" s="72" t="s">
        <v>12</v>
      </c>
      <c r="C75" s="72"/>
      <c r="D75" s="72"/>
      <c r="E75" s="72"/>
      <c r="F75" s="72"/>
      <c r="G75" s="72"/>
      <c r="H75" s="72"/>
    </row>
    <row r="76" spans="1:9" ht="30" x14ac:dyDescent="0.25">
      <c r="A76" s="15" t="s">
        <v>13</v>
      </c>
      <c r="B76" s="73" t="s">
        <v>14</v>
      </c>
      <c r="C76" s="73"/>
      <c r="D76" s="73"/>
      <c r="E76" s="16" t="s">
        <v>8</v>
      </c>
      <c r="F76" s="16" t="s">
        <v>15</v>
      </c>
      <c r="G76" s="17" t="s">
        <v>16</v>
      </c>
      <c r="H76" s="18" t="s">
        <v>17</v>
      </c>
    </row>
    <row r="77" spans="1:9" ht="15" customHeight="1" x14ac:dyDescent="0.25">
      <c r="A77" s="19"/>
      <c r="B77" s="70" t="s">
        <v>50</v>
      </c>
      <c r="C77" s="70"/>
      <c r="D77" s="70"/>
      <c r="E77" s="20" t="s">
        <v>1</v>
      </c>
      <c r="F77" s="21">
        <f>0.05*H102</f>
        <v>0</v>
      </c>
      <c r="G77" s="22">
        <v>1</v>
      </c>
      <c r="H77" s="23">
        <f>ROUND(F77/G77,0)</f>
        <v>0</v>
      </c>
    </row>
    <row r="78" spans="1:9" x14ac:dyDescent="0.25">
      <c r="A78" s="19" t="s">
        <v>18</v>
      </c>
      <c r="B78" s="70" t="s">
        <v>43</v>
      </c>
      <c r="C78" s="70"/>
      <c r="D78" s="70"/>
      <c r="E78" s="20" t="s">
        <v>29</v>
      </c>
      <c r="F78" s="21">
        <v>160000</v>
      </c>
      <c r="G78" s="22">
        <v>45</v>
      </c>
      <c r="H78" s="23">
        <f>ROUND(F78/G78,0)</f>
        <v>3556</v>
      </c>
    </row>
    <row r="79" spans="1:9" x14ac:dyDescent="0.25">
      <c r="A79" s="19" t="s">
        <v>18</v>
      </c>
      <c r="B79" s="70" t="s">
        <v>42</v>
      </c>
      <c r="C79" s="70"/>
      <c r="D79" s="70"/>
      <c r="E79" s="20" t="s">
        <v>29</v>
      </c>
      <c r="F79" s="21">
        <v>95000</v>
      </c>
      <c r="G79" s="22">
        <v>35</v>
      </c>
      <c r="H79" s="23">
        <f>ROUND(F79/G79,0)</f>
        <v>2714</v>
      </c>
    </row>
    <row r="80" spans="1:9" x14ac:dyDescent="0.25">
      <c r="A80" s="19" t="s">
        <v>18</v>
      </c>
      <c r="B80" s="70" t="s">
        <v>18</v>
      </c>
      <c r="C80" s="70"/>
      <c r="D80" s="70"/>
      <c r="E80" s="20" t="s">
        <v>18</v>
      </c>
      <c r="F80" s="21" t="s">
        <v>18</v>
      </c>
      <c r="G80" s="24" t="s">
        <v>18</v>
      </c>
      <c r="H80" s="23" t="str">
        <f t="shared" ref="H80" si="6">IF(A80&lt;&gt;"",(F80*G80),"")</f>
        <v/>
      </c>
    </row>
    <row r="81" spans="1:8" x14ac:dyDescent="0.25">
      <c r="A81" s="12"/>
      <c r="B81" s="25"/>
      <c r="C81" s="26"/>
      <c r="D81" s="25"/>
      <c r="E81" s="25"/>
      <c r="F81" s="71" t="s">
        <v>19</v>
      </c>
      <c r="G81" s="71"/>
      <c r="H81" s="27">
        <f>SUM(H77:H80)</f>
        <v>6270</v>
      </c>
    </row>
    <row r="82" spans="1:8" x14ac:dyDescent="0.25">
      <c r="A82" s="12"/>
      <c r="B82" s="25"/>
      <c r="C82" s="26"/>
      <c r="D82" s="25"/>
      <c r="E82" s="25"/>
      <c r="F82" s="28"/>
      <c r="G82" s="28"/>
      <c r="H82" s="29"/>
    </row>
    <row r="83" spans="1:8" x14ac:dyDescent="0.25">
      <c r="A83" s="9">
        <v>2</v>
      </c>
      <c r="B83" s="72" t="s">
        <v>20</v>
      </c>
      <c r="C83" s="72"/>
      <c r="D83" s="72"/>
      <c r="E83" s="72"/>
      <c r="F83" s="72"/>
      <c r="G83" s="72"/>
      <c r="H83" s="72"/>
    </row>
    <row r="84" spans="1:8" ht="30" x14ac:dyDescent="0.25">
      <c r="A84" s="15" t="s">
        <v>13</v>
      </c>
      <c r="B84" s="73" t="s">
        <v>14</v>
      </c>
      <c r="C84" s="73"/>
      <c r="D84" s="73"/>
      <c r="E84" s="30" t="s">
        <v>8</v>
      </c>
      <c r="F84" s="30" t="s">
        <v>21</v>
      </c>
      <c r="G84" s="17" t="s">
        <v>22</v>
      </c>
      <c r="H84" s="31" t="s">
        <v>17</v>
      </c>
    </row>
    <row r="85" spans="1:8" x14ac:dyDescent="0.25">
      <c r="A85" s="19" t="s">
        <v>18</v>
      </c>
      <c r="B85" s="70" t="s">
        <v>18</v>
      </c>
      <c r="C85" s="70"/>
      <c r="D85" s="70"/>
      <c r="E85" s="20" t="s">
        <v>18</v>
      </c>
      <c r="F85" s="21" t="s">
        <v>18</v>
      </c>
      <c r="G85" s="24" t="s">
        <v>18</v>
      </c>
      <c r="H85" s="23" t="str">
        <f t="shared" ref="H85:H88" si="7">IF(A85&lt;&gt;"",(F85*G85),"")</f>
        <v/>
      </c>
    </row>
    <row r="86" spans="1:8" x14ac:dyDescent="0.25">
      <c r="A86" s="19" t="s">
        <v>18</v>
      </c>
      <c r="B86" s="70" t="s">
        <v>18</v>
      </c>
      <c r="C86" s="70"/>
      <c r="D86" s="70"/>
      <c r="E86" s="20" t="s">
        <v>18</v>
      </c>
      <c r="F86" s="21" t="s">
        <v>18</v>
      </c>
      <c r="G86" s="24" t="s">
        <v>18</v>
      </c>
      <c r="H86" s="23" t="str">
        <f t="shared" si="7"/>
        <v/>
      </c>
    </row>
    <row r="87" spans="1:8" x14ac:dyDescent="0.25">
      <c r="A87" s="19" t="s">
        <v>18</v>
      </c>
      <c r="B87" s="70" t="s">
        <v>18</v>
      </c>
      <c r="C87" s="70"/>
      <c r="D87" s="70"/>
      <c r="E87" s="20" t="s">
        <v>18</v>
      </c>
      <c r="F87" s="21" t="s">
        <v>18</v>
      </c>
      <c r="G87" s="24" t="s">
        <v>18</v>
      </c>
      <c r="H87" s="23" t="str">
        <f t="shared" si="7"/>
        <v/>
      </c>
    </row>
    <row r="88" spans="1:8" x14ac:dyDescent="0.25">
      <c r="A88" s="19" t="s">
        <v>18</v>
      </c>
      <c r="B88" s="70" t="s">
        <v>18</v>
      </c>
      <c r="C88" s="70"/>
      <c r="D88" s="70"/>
      <c r="E88" s="20" t="s">
        <v>18</v>
      </c>
      <c r="F88" s="21" t="s">
        <v>18</v>
      </c>
      <c r="G88" s="24" t="s">
        <v>18</v>
      </c>
      <c r="H88" s="23" t="str">
        <f t="shared" si="7"/>
        <v/>
      </c>
    </row>
    <row r="89" spans="1:8" x14ac:dyDescent="0.25">
      <c r="A89" s="12"/>
      <c r="B89" s="25"/>
      <c r="C89" s="26"/>
      <c r="D89" s="25"/>
      <c r="E89" s="25"/>
      <c r="F89" s="71" t="s">
        <v>23</v>
      </c>
      <c r="G89" s="71"/>
      <c r="H89" s="32">
        <f>SUM(H85:H88)</f>
        <v>0</v>
      </c>
    </row>
    <row r="90" spans="1:8" x14ac:dyDescent="0.25">
      <c r="A90" s="12"/>
      <c r="B90" s="25"/>
      <c r="C90" s="26"/>
      <c r="D90" s="25"/>
      <c r="E90" s="25"/>
      <c r="F90" s="33"/>
      <c r="G90" s="33"/>
      <c r="H90" s="34"/>
    </row>
    <row r="91" spans="1:8" x14ac:dyDescent="0.25">
      <c r="A91" s="9">
        <v>3</v>
      </c>
      <c r="B91" s="72" t="s">
        <v>24</v>
      </c>
      <c r="C91" s="72"/>
      <c r="D91" s="72"/>
      <c r="E91" s="72"/>
      <c r="F91" s="72"/>
      <c r="G91" s="72"/>
      <c r="H91" s="72"/>
    </row>
    <row r="92" spans="1:8" ht="30" x14ac:dyDescent="0.25">
      <c r="A92" s="15" t="s">
        <v>13</v>
      </c>
      <c r="B92" s="30" t="s">
        <v>14</v>
      </c>
      <c r="C92" s="35" t="s">
        <v>8</v>
      </c>
      <c r="D92" s="30" t="s">
        <v>22</v>
      </c>
      <c r="E92" s="30" t="s">
        <v>25</v>
      </c>
      <c r="F92" s="30" t="s">
        <v>26</v>
      </c>
      <c r="G92" s="17" t="s">
        <v>27</v>
      </c>
      <c r="H92" s="31" t="s">
        <v>17</v>
      </c>
    </row>
    <row r="93" spans="1:8" x14ac:dyDescent="0.25">
      <c r="A93" s="19" t="s">
        <v>18</v>
      </c>
      <c r="B93" s="36" t="s">
        <v>18</v>
      </c>
      <c r="C93" s="37" t="s">
        <v>18</v>
      </c>
      <c r="D93" s="38" t="s">
        <v>18</v>
      </c>
      <c r="E93" s="38" t="s">
        <v>18</v>
      </c>
      <c r="F93" s="38" t="s">
        <v>18</v>
      </c>
      <c r="G93" s="39" t="s">
        <v>18</v>
      </c>
      <c r="H93" s="23" t="str">
        <f>IF(A93&lt;&gt;"",(F93*G93),"")</f>
        <v/>
      </c>
    </row>
    <row r="94" spans="1:8" x14ac:dyDescent="0.25">
      <c r="A94" s="19" t="s">
        <v>18</v>
      </c>
      <c r="B94" s="36" t="s">
        <v>18</v>
      </c>
      <c r="C94" s="37" t="s">
        <v>18</v>
      </c>
      <c r="D94" s="38" t="s">
        <v>18</v>
      </c>
      <c r="E94" s="38" t="s">
        <v>18</v>
      </c>
      <c r="F94" s="38" t="s">
        <v>18</v>
      </c>
      <c r="G94" s="39" t="s">
        <v>18</v>
      </c>
      <c r="H94" s="23" t="str">
        <f>IF(A94&lt;&gt;"",(F94*G94),"")</f>
        <v/>
      </c>
    </row>
    <row r="95" spans="1:8" x14ac:dyDescent="0.25">
      <c r="A95" s="12"/>
      <c r="B95" s="25"/>
      <c r="C95" s="26"/>
      <c r="D95" s="25"/>
      <c r="E95" s="25"/>
      <c r="F95" s="71" t="s">
        <v>28</v>
      </c>
      <c r="G95" s="71"/>
      <c r="H95" s="27">
        <f>SUM(H93:H94)</f>
        <v>0</v>
      </c>
    </row>
    <row r="96" spans="1:8" x14ac:dyDescent="0.25">
      <c r="A96" s="12"/>
      <c r="B96" s="25"/>
      <c r="C96" s="26"/>
      <c r="D96" s="25"/>
      <c r="E96" s="25"/>
      <c r="F96" s="25"/>
      <c r="G96" s="33"/>
      <c r="H96" s="34"/>
    </row>
    <row r="97" spans="1:9" x14ac:dyDescent="0.25">
      <c r="A97" s="9">
        <v>4</v>
      </c>
      <c r="B97" s="72" t="s">
        <v>9</v>
      </c>
      <c r="C97" s="72"/>
      <c r="D97" s="72"/>
      <c r="E97" s="72"/>
      <c r="F97" s="72"/>
      <c r="G97" s="72"/>
      <c r="H97" s="72"/>
    </row>
    <row r="98" spans="1:9" ht="30" x14ac:dyDescent="0.25">
      <c r="A98" s="15" t="s">
        <v>13</v>
      </c>
      <c r="B98" s="30" t="s">
        <v>14</v>
      </c>
      <c r="C98" s="35" t="s">
        <v>22</v>
      </c>
      <c r="D98" s="30" t="s">
        <v>35</v>
      </c>
      <c r="E98" s="30" t="s">
        <v>30</v>
      </c>
      <c r="F98" s="30" t="s">
        <v>36</v>
      </c>
      <c r="G98" s="17" t="s">
        <v>16</v>
      </c>
      <c r="H98" s="31" t="s">
        <v>17</v>
      </c>
    </row>
    <row r="99" spans="1:9" x14ac:dyDescent="0.25">
      <c r="A99" s="19"/>
      <c r="B99" s="36"/>
      <c r="C99" s="40"/>
      <c r="D99" s="23"/>
      <c r="E99" s="41"/>
      <c r="F99" s="23"/>
      <c r="G99" s="22"/>
      <c r="H99" s="23"/>
    </row>
    <row r="100" spans="1:9" x14ac:dyDescent="0.25">
      <c r="A100" s="19" t="s">
        <v>18</v>
      </c>
      <c r="B100" s="36" t="s">
        <v>18</v>
      </c>
      <c r="C100" s="40" t="s">
        <v>18</v>
      </c>
      <c r="D100" s="23" t="s">
        <v>18</v>
      </c>
      <c r="E100" s="41" t="s">
        <v>18</v>
      </c>
      <c r="F100" s="23" t="s">
        <v>18</v>
      </c>
      <c r="G100" s="22" t="s">
        <v>18</v>
      </c>
      <c r="H100" s="23" t="str">
        <f t="shared" ref="H100:H101" si="8">IF(A100&lt;&gt;"",(F100*G100),"")</f>
        <v/>
      </c>
    </row>
    <row r="101" spans="1:9" x14ac:dyDescent="0.25">
      <c r="A101" s="19" t="s">
        <v>18</v>
      </c>
      <c r="B101" s="36" t="s">
        <v>18</v>
      </c>
      <c r="C101" s="40" t="s">
        <v>18</v>
      </c>
      <c r="D101" s="21" t="s">
        <v>18</v>
      </c>
      <c r="E101" s="41" t="s">
        <v>18</v>
      </c>
      <c r="F101" s="21" t="s">
        <v>18</v>
      </c>
      <c r="G101" s="24" t="s">
        <v>18</v>
      </c>
      <c r="H101" s="23" t="str">
        <f t="shared" si="8"/>
        <v/>
      </c>
    </row>
    <row r="102" spans="1:9" x14ac:dyDescent="0.25">
      <c r="A102" s="12"/>
      <c r="B102" s="25"/>
      <c r="C102" s="26"/>
      <c r="D102" s="25"/>
      <c r="E102" s="25"/>
      <c r="F102" s="71" t="s">
        <v>32</v>
      </c>
      <c r="G102" s="71"/>
      <c r="H102" s="27">
        <f>SUM(H99:H101)</f>
        <v>0</v>
      </c>
    </row>
    <row r="103" spans="1:9" x14ac:dyDescent="0.25">
      <c r="A103" s="12"/>
      <c r="B103" s="25"/>
      <c r="C103" s="26"/>
      <c r="D103" s="25"/>
      <c r="E103" s="25"/>
      <c r="F103" s="25"/>
      <c r="G103" s="7"/>
      <c r="H103" s="42"/>
    </row>
    <row r="104" spans="1:9" x14ac:dyDescent="0.25">
      <c r="A104" s="12"/>
      <c r="B104" s="76" t="s">
        <v>33</v>
      </c>
      <c r="C104" s="77"/>
      <c r="D104" s="77"/>
      <c r="E104" s="77"/>
      <c r="F104" s="77"/>
      <c r="G104" s="78"/>
      <c r="H104" s="43">
        <f>ROUND((H81+H89+H95+H102),2)</f>
        <v>6270</v>
      </c>
      <c r="I104" s="61"/>
    </row>
    <row r="105" spans="1:9" x14ac:dyDescent="0.25">
      <c r="A105" s="1"/>
      <c r="B105" s="1"/>
      <c r="C105" s="1"/>
      <c r="D105" s="1"/>
      <c r="E105" s="1"/>
      <c r="F105" s="1"/>
      <c r="G105" s="1"/>
      <c r="H105" s="1"/>
    </row>
    <row r="107" spans="1:9" ht="15" customHeight="1" x14ac:dyDescent="0.25">
      <c r="A107" s="9" t="s">
        <v>11</v>
      </c>
      <c r="B107" s="74" t="str">
        <f>+'PROPUESTA ECON'!B9</f>
        <v>ACARREO MATERIAL DE EXCAVACIÓN</v>
      </c>
      <c r="C107" s="74"/>
      <c r="D107" s="74"/>
      <c r="E107" s="74"/>
      <c r="F107" s="74"/>
      <c r="G107" s="10" t="s">
        <v>34</v>
      </c>
      <c r="H107" s="45" t="str">
        <f>+'PROPUESTA ECON'!C9</f>
        <v>M3</v>
      </c>
    </row>
    <row r="108" spans="1:9" x14ac:dyDescent="0.25">
      <c r="A108" s="11" t="e">
        <f>+#REF!+1</f>
        <v>#REF!</v>
      </c>
      <c r="B108" s="12"/>
      <c r="C108" s="13"/>
      <c r="D108" s="2"/>
      <c r="E108" s="2"/>
      <c r="F108" s="14"/>
      <c r="G108" s="75"/>
      <c r="H108" s="75"/>
    </row>
    <row r="109" spans="1:9" x14ac:dyDescent="0.25">
      <c r="A109" s="9">
        <v>1</v>
      </c>
      <c r="B109" s="72" t="s">
        <v>12</v>
      </c>
      <c r="C109" s="72"/>
      <c r="D109" s="72"/>
      <c r="E109" s="72"/>
      <c r="F109" s="72"/>
      <c r="G109" s="72"/>
      <c r="H109" s="72"/>
    </row>
    <row r="110" spans="1:9" ht="30" x14ac:dyDescent="0.25">
      <c r="A110" s="15" t="s">
        <v>13</v>
      </c>
      <c r="B110" s="73" t="s">
        <v>14</v>
      </c>
      <c r="C110" s="73"/>
      <c r="D110" s="73"/>
      <c r="E110" s="16" t="s">
        <v>8</v>
      </c>
      <c r="F110" s="16" t="s">
        <v>15</v>
      </c>
      <c r="G110" s="17" t="s">
        <v>16</v>
      </c>
      <c r="H110" s="18" t="s">
        <v>17</v>
      </c>
    </row>
    <row r="111" spans="1:9" ht="15" customHeight="1" x14ac:dyDescent="0.25">
      <c r="A111" s="19"/>
      <c r="B111" s="70" t="s">
        <v>50</v>
      </c>
      <c r="C111" s="70"/>
      <c r="D111" s="70"/>
      <c r="E111" s="20" t="s">
        <v>1</v>
      </c>
      <c r="F111" s="21">
        <v>364.48</v>
      </c>
      <c r="G111" s="22">
        <v>1</v>
      </c>
      <c r="H111" s="23">
        <f>ROUND(F111/G111,0)</f>
        <v>364</v>
      </c>
    </row>
    <row r="112" spans="1:9" x14ac:dyDescent="0.25">
      <c r="A112" s="19" t="s">
        <v>18</v>
      </c>
      <c r="B112" s="70" t="s">
        <v>44</v>
      </c>
      <c r="C112" s="70"/>
      <c r="D112" s="70"/>
      <c r="E112" s="20" t="s">
        <v>45</v>
      </c>
      <c r="F112" s="21">
        <v>5000</v>
      </c>
      <c r="G112" s="22">
        <v>2</v>
      </c>
      <c r="H112" s="23">
        <f>ROUND(F112/G112,0)</f>
        <v>2500</v>
      </c>
    </row>
    <row r="113" spans="1:8" x14ac:dyDescent="0.25">
      <c r="A113" s="19" t="s">
        <v>18</v>
      </c>
      <c r="B113" s="70" t="s">
        <v>18</v>
      </c>
      <c r="C113" s="70"/>
      <c r="D113" s="70"/>
      <c r="E113" s="20" t="s">
        <v>18</v>
      </c>
      <c r="F113" s="21" t="s">
        <v>18</v>
      </c>
      <c r="G113" s="22" t="s">
        <v>18</v>
      </c>
      <c r="H113" s="23" t="str">
        <f t="shared" ref="H113:H114" si="9">IF(A113&lt;&gt;"",(F113*G113),"")</f>
        <v/>
      </c>
    </row>
    <row r="114" spans="1:8" x14ac:dyDescent="0.25">
      <c r="A114" s="19" t="s">
        <v>18</v>
      </c>
      <c r="B114" s="70" t="s">
        <v>18</v>
      </c>
      <c r="C114" s="70"/>
      <c r="D114" s="70"/>
      <c r="E114" s="20" t="s">
        <v>18</v>
      </c>
      <c r="F114" s="21" t="s">
        <v>18</v>
      </c>
      <c r="G114" s="24" t="s">
        <v>18</v>
      </c>
      <c r="H114" s="23" t="str">
        <f t="shared" si="9"/>
        <v/>
      </c>
    </row>
    <row r="115" spans="1:8" x14ac:dyDescent="0.25">
      <c r="A115" s="12"/>
      <c r="B115" s="25"/>
      <c r="C115" s="26"/>
      <c r="D115" s="25"/>
      <c r="E115" s="25"/>
      <c r="F115" s="71" t="s">
        <v>19</v>
      </c>
      <c r="G115" s="71"/>
      <c r="H115" s="27">
        <f>SUM(H111:H114)</f>
        <v>2864</v>
      </c>
    </row>
    <row r="116" spans="1:8" x14ac:dyDescent="0.25">
      <c r="A116" s="12"/>
      <c r="B116" s="25"/>
      <c r="C116" s="26"/>
      <c r="D116" s="25"/>
      <c r="E116" s="25"/>
      <c r="F116" s="28"/>
      <c r="G116" s="28"/>
      <c r="H116" s="29"/>
    </row>
    <row r="117" spans="1:8" x14ac:dyDescent="0.25">
      <c r="A117" s="9">
        <v>2</v>
      </c>
      <c r="B117" s="72" t="s">
        <v>20</v>
      </c>
      <c r="C117" s="72"/>
      <c r="D117" s="72"/>
      <c r="E117" s="72"/>
      <c r="F117" s="72"/>
      <c r="G117" s="72"/>
      <c r="H117" s="72"/>
    </row>
    <row r="118" spans="1:8" ht="30" x14ac:dyDescent="0.25">
      <c r="A118" s="15" t="s">
        <v>13</v>
      </c>
      <c r="B118" s="73" t="s">
        <v>14</v>
      </c>
      <c r="C118" s="73"/>
      <c r="D118" s="73"/>
      <c r="E118" s="30" t="s">
        <v>8</v>
      </c>
      <c r="F118" s="30" t="s">
        <v>21</v>
      </c>
      <c r="G118" s="17" t="s">
        <v>22</v>
      </c>
      <c r="H118" s="31" t="s">
        <v>17</v>
      </c>
    </row>
    <row r="119" spans="1:8" x14ac:dyDescent="0.25">
      <c r="A119" s="19" t="s">
        <v>18</v>
      </c>
      <c r="B119" s="70" t="s">
        <v>18</v>
      </c>
      <c r="C119" s="70"/>
      <c r="D119" s="70"/>
      <c r="E119" s="20" t="s">
        <v>18</v>
      </c>
      <c r="F119" s="21" t="s">
        <v>18</v>
      </c>
      <c r="G119" s="24" t="s">
        <v>18</v>
      </c>
      <c r="H119" s="23" t="str">
        <f t="shared" ref="H119:H122" si="10">IF(A119&lt;&gt;"",(F119*G119),"")</f>
        <v/>
      </c>
    </row>
    <row r="120" spans="1:8" x14ac:dyDescent="0.25">
      <c r="A120" s="19" t="s">
        <v>18</v>
      </c>
      <c r="B120" s="70" t="s">
        <v>18</v>
      </c>
      <c r="C120" s="70"/>
      <c r="D120" s="70"/>
      <c r="E120" s="20" t="s">
        <v>18</v>
      </c>
      <c r="F120" s="21" t="s">
        <v>18</v>
      </c>
      <c r="G120" s="24" t="s">
        <v>18</v>
      </c>
      <c r="H120" s="23" t="str">
        <f t="shared" si="10"/>
        <v/>
      </c>
    </row>
    <row r="121" spans="1:8" x14ac:dyDescent="0.25">
      <c r="A121" s="19" t="s">
        <v>18</v>
      </c>
      <c r="B121" s="70" t="s">
        <v>18</v>
      </c>
      <c r="C121" s="70"/>
      <c r="D121" s="70"/>
      <c r="E121" s="20" t="s">
        <v>18</v>
      </c>
      <c r="F121" s="21" t="s">
        <v>18</v>
      </c>
      <c r="G121" s="24" t="s">
        <v>18</v>
      </c>
      <c r="H121" s="23" t="str">
        <f t="shared" si="10"/>
        <v/>
      </c>
    </row>
    <row r="122" spans="1:8" x14ac:dyDescent="0.25">
      <c r="A122" s="19" t="s">
        <v>18</v>
      </c>
      <c r="B122" s="70" t="s">
        <v>18</v>
      </c>
      <c r="C122" s="70"/>
      <c r="D122" s="70"/>
      <c r="E122" s="20" t="s">
        <v>18</v>
      </c>
      <c r="F122" s="21" t="s">
        <v>18</v>
      </c>
      <c r="G122" s="24" t="s">
        <v>18</v>
      </c>
      <c r="H122" s="23" t="str">
        <f t="shared" si="10"/>
        <v/>
      </c>
    </row>
    <row r="123" spans="1:8" x14ac:dyDescent="0.25">
      <c r="A123" s="12"/>
      <c r="B123" s="25"/>
      <c r="C123" s="26"/>
      <c r="D123" s="25"/>
      <c r="E123" s="25"/>
      <c r="F123" s="71" t="s">
        <v>23</v>
      </c>
      <c r="G123" s="71"/>
      <c r="H123" s="32">
        <f>SUM(H119:H122)</f>
        <v>0</v>
      </c>
    </row>
    <row r="124" spans="1:8" x14ac:dyDescent="0.25">
      <c r="A124" s="12"/>
      <c r="B124" s="25"/>
      <c r="C124" s="26"/>
      <c r="D124" s="25"/>
      <c r="E124" s="25"/>
      <c r="F124" s="33"/>
      <c r="G124" s="33"/>
      <c r="H124" s="34"/>
    </row>
    <row r="125" spans="1:8" x14ac:dyDescent="0.25">
      <c r="A125" s="9">
        <v>3</v>
      </c>
      <c r="B125" s="72" t="s">
        <v>24</v>
      </c>
      <c r="C125" s="72"/>
      <c r="D125" s="72"/>
      <c r="E125" s="72"/>
      <c r="F125" s="72"/>
      <c r="G125" s="72"/>
      <c r="H125" s="72"/>
    </row>
    <row r="126" spans="1:8" ht="30" x14ac:dyDescent="0.25">
      <c r="A126" s="15" t="s">
        <v>13</v>
      </c>
      <c r="B126" s="30" t="s">
        <v>14</v>
      </c>
      <c r="C126" s="35" t="s">
        <v>8</v>
      </c>
      <c r="D126" s="30" t="s">
        <v>22</v>
      </c>
      <c r="E126" s="30" t="s">
        <v>25</v>
      </c>
      <c r="F126" s="30" t="s">
        <v>26</v>
      </c>
      <c r="G126" s="17" t="s">
        <v>27</v>
      </c>
      <c r="H126" s="31" t="s">
        <v>17</v>
      </c>
    </row>
    <row r="127" spans="1:8" x14ac:dyDescent="0.25">
      <c r="A127" s="19" t="s">
        <v>18</v>
      </c>
      <c r="B127" s="36" t="s">
        <v>18</v>
      </c>
      <c r="C127" s="37" t="s">
        <v>18</v>
      </c>
      <c r="D127" s="38" t="s">
        <v>18</v>
      </c>
      <c r="E127" s="38" t="s">
        <v>18</v>
      </c>
      <c r="F127" s="38" t="s">
        <v>18</v>
      </c>
      <c r="G127" s="39" t="s">
        <v>18</v>
      </c>
      <c r="H127" s="23" t="str">
        <f>IF(A127&lt;&gt;"",(F127*G127),"")</f>
        <v/>
      </c>
    </row>
    <row r="128" spans="1:8" x14ac:dyDescent="0.25">
      <c r="A128" s="19" t="s">
        <v>18</v>
      </c>
      <c r="B128" s="36" t="s">
        <v>18</v>
      </c>
      <c r="C128" s="37" t="s">
        <v>18</v>
      </c>
      <c r="D128" s="38" t="s">
        <v>18</v>
      </c>
      <c r="E128" s="38" t="s">
        <v>18</v>
      </c>
      <c r="F128" s="38" t="s">
        <v>18</v>
      </c>
      <c r="G128" s="39" t="s">
        <v>18</v>
      </c>
      <c r="H128" s="23" t="str">
        <f>IF(A128&lt;&gt;"",(F128*G128),"")</f>
        <v/>
      </c>
    </row>
    <row r="129" spans="1:9" x14ac:dyDescent="0.25">
      <c r="A129" s="12"/>
      <c r="B129" s="25"/>
      <c r="C129" s="26"/>
      <c r="D129" s="25"/>
      <c r="E129" s="25"/>
      <c r="F129" s="71" t="s">
        <v>28</v>
      </c>
      <c r="G129" s="71"/>
      <c r="H129" s="27">
        <f>SUM(H127:H128)</f>
        <v>0</v>
      </c>
    </row>
    <row r="130" spans="1:9" x14ac:dyDescent="0.25">
      <c r="A130" s="12"/>
      <c r="B130" s="25"/>
      <c r="C130" s="26"/>
      <c r="D130" s="25"/>
      <c r="E130" s="25"/>
      <c r="F130" s="25"/>
      <c r="G130" s="33"/>
      <c r="H130" s="34"/>
    </row>
    <row r="131" spans="1:9" x14ac:dyDescent="0.25">
      <c r="A131" s="9">
        <v>4</v>
      </c>
      <c r="B131" s="72" t="s">
        <v>9</v>
      </c>
      <c r="C131" s="72"/>
      <c r="D131" s="72"/>
      <c r="E131" s="72"/>
      <c r="F131" s="72"/>
      <c r="G131" s="72"/>
      <c r="H131" s="72"/>
    </row>
    <row r="132" spans="1:9" ht="30" x14ac:dyDescent="0.25">
      <c r="A132" s="15" t="s">
        <v>13</v>
      </c>
      <c r="B132" s="30" t="s">
        <v>14</v>
      </c>
      <c r="C132" s="35" t="s">
        <v>22</v>
      </c>
      <c r="D132" s="30" t="s">
        <v>35</v>
      </c>
      <c r="E132" s="30" t="s">
        <v>30</v>
      </c>
      <c r="F132" s="30" t="s">
        <v>36</v>
      </c>
      <c r="G132" s="17" t="s">
        <v>16</v>
      </c>
      <c r="H132" s="31" t="s">
        <v>17</v>
      </c>
    </row>
    <row r="133" spans="1:9" x14ac:dyDescent="0.25">
      <c r="A133" s="19"/>
      <c r="B133" s="36" t="s">
        <v>31</v>
      </c>
      <c r="C133" s="40">
        <v>2</v>
      </c>
      <c r="D133" s="23">
        <v>38667</v>
      </c>
      <c r="E133" s="41">
        <v>0.8</v>
      </c>
      <c r="F133" s="23">
        <f>+C133*D133*(1+E133)</f>
        <v>139201.20000000001</v>
      </c>
      <c r="G133" s="22">
        <v>16.149999999999999</v>
      </c>
      <c r="H133" s="23">
        <f>ROUND(F133/G133,0)</f>
        <v>8619</v>
      </c>
    </row>
    <row r="134" spans="1:9" x14ac:dyDescent="0.25">
      <c r="A134" s="19" t="s">
        <v>18</v>
      </c>
      <c r="B134" s="36" t="s">
        <v>18</v>
      </c>
      <c r="C134" s="40" t="s">
        <v>18</v>
      </c>
      <c r="D134" s="23" t="s">
        <v>18</v>
      </c>
      <c r="E134" s="41" t="s">
        <v>18</v>
      </c>
      <c r="F134" s="23" t="s">
        <v>18</v>
      </c>
      <c r="G134" s="22" t="s">
        <v>18</v>
      </c>
      <c r="H134" s="23" t="str">
        <f t="shared" ref="H134:H135" si="11">IF(A134&lt;&gt;"",(F134*G134),"")</f>
        <v/>
      </c>
    </row>
    <row r="135" spans="1:9" x14ac:dyDescent="0.25">
      <c r="A135" s="19" t="s">
        <v>18</v>
      </c>
      <c r="B135" s="36" t="s">
        <v>18</v>
      </c>
      <c r="C135" s="40" t="s">
        <v>18</v>
      </c>
      <c r="D135" s="21" t="s">
        <v>18</v>
      </c>
      <c r="E135" s="41" t="s">
        <v>18</v>
      </c>
      <c r="F135" s="21" t="s">
        <v>18</v>
      </c>
      <c r="G135" s="24" t="s">
        <v>18</v>
      </c>
      <c r="H135" s="23" t="str">
        <f t="shared" si="11"/>
        <v/>
      </c>
    </row>
    <row r="136" spans="1:9" x14ac:dyDescent="0.25">
      <c r="A136" s="12"/>
      <c r="B136" s="25"/>
      <c r="C136" s="26"/>
      <c r="D136" s="25"/>
      <c r="E136" s="25"/>
      <c r="F136" s="71" t="s">
        <v>32</v>
      </c>
      <c r="G136" s="71"/>
      <c r="H136" s="27">
        <f>SUM(H133:H135)</f>
        <v>8619</v>
      </c>
    </row>
    <row r="137" spans="1:9" x14ac:dyDescent="0.25">
      <c r="A137" s="12"/>
      <c r="B137" s="25"/>
      <c r="C137" s="26"/>
      <c r="D137" s="25"/>
      <c r="E137" s="25"/>
      <c r="F137" s="25"/>
      <c r="G137" s="7"/>
      <c r="H137" s="42"/>
    </row>
    <row r="138" spans="1:9" x14ac:dyDescent="0.25">
      <c r="A138" s="12"/>
      <c r="B138" s="76" t="s">
        <v>33</v>
      </c>
      <c r="C138" s="77"/>
      <c r="D138" s="77"/>
      <c r="E138" s="77"/>
      <c r="F138" s="77"/>
      <c r="G138" s="78"/>
      <c r="H138" s="43">
        <f>ROUND((H115+H123+H129+H136),2)</f>
        <v>11483</v>
      </c>
      <c r="I138" s="62"/>
    </row>
    <row r="141" spans="1:9" ht="15" customHeight="1" x14ac:dyDescent="0.25">
      <c r="A141" s="9" t="s">
        <v>11</v>
      </c>
      <c r="B141" s="74" t="str">
        <f>+'PROPUESTA ECON'!B10</f>
        <v>RETIRO MATERIAL SOBRANTE EN ESCOMBRERA AUTORIZADA</v>
      </c>
      <c r="C141" s="74"/>
      <c r="D141" s="74"/>
      <c r="E141" s="74"/>
      <c r="F141" s="74"/>
      <c r="G141" s="10" t="s">
        <v>34</v>
      </c>
      <c r="H141" s="45" t="str">
        <f>+'PROPUESTA ECON'!C10</f>
        <v>M3</v>
      </c>
    </row>
    <row r="142" spans="1:9" x14ac:dyDescent="0.25">
      <c r="A142" s="11" t="e">
        <f>+#REF!+1</f>
        <v>#REF!</v>
      </c>
      <c r="B142" s="12"/>
      <c r="C142" s="13"/>
      <c r="D142" s="2"/>
      <c r="E142" s="2"/>
      <c r="F142" s="14"/>
      <c r="G142" s="75"/>
      <c r="H142" s="75"/>
    </row>
    <row r="143" spans="1:9" x14ac:dyDescent="0.25">
      <c r="A143" s="9">
        <v>1</v>
      </c>
      <c r="B143" s="72" t="s">
        <v>12</v>
      </c>
      <c r="C143" s="72"/>
      <c r="D143" s="72"/>
      <c r="E143" s="72"/>
      <c r="F143" s="72"/>
      <c r="G143" s="72"/>
      <c r="H143" s="72"/>
    </row>
    <row r="144" spans="1:9" ht="30" x14ac:dyDescent="0.25">
      <c r="A144" s="15" t="s">
        <v>13</v>
      </c>
      <c r="B144" s="73" t="s">
        <v>14</v>
      </c>
      <c r="C144" s="73"/>
      <c r="D144" s="73"/>
      <c r="E144" s="16" t="s">
        <v>8</v>
      </c>
      <c r="F144" s="16" t="s">
        <v>15</v>
      </c>
      <c r="G144" s="17" t="s">
        <v>16</v>
      </c>
      <c r="H144" s="18" t="s">
        <v>17</v>
      </c>
    </row>
    <row r="145" spans="1:8" ht="15" customHeight="1" x14ac:dyDescent="0.25">
      <c r="A145" s="19"/>
      <c r="B145" s="70" t="s">
        <v>50</v>
      </c>
      <c r="C145" s="70"/>
      <c r="D145" s="70"/>
      <c r="E145" s="20" t="s">
        <v>1</v>
      </c>
      <c r="F145" s="21">
        <v>194.67</v>
      </c>
      <c r="G145" s="22">
        <v>1</v>
      </c>
      <c r="H145" s="23">
        <f>ROUND(F145/G145,0)</f>
        <v>195</v>
      </c>
    </row>
    <row r="146" spans="1:8" x14ac:dyDescent="0.25">
      <c r="A146" s="19" t="s">
        <v>18</v>
      </c>
      <c r="B146" s="70" t="s">
        <v>46</v>
      </c>
      <c r="C146" s="70"/>
      <c r="D146" s="70"/>
      <c r="E146" s="20" t="s">
        <v>45</v>
      </c>
      <c r="F146" s="21">
        <v>600000</v>
      </c>
      <c r="G146" s="22">
        <v>28</v>
      </c>
      <c r="H146" s="23">
        <f>ROUND(F146/G146,0)</f>
        <v>21429</v>
      </c>
    </row>
    <row r="147" spans="1:8" x14ac:dyDescent="0.25">
      <c r="A147" s="19" t="s">
        <v>18</v>
      </c>
      <c r="B147" s="70" t="s">
        <v>18</v>
      </c>
      <c r="C147" s="70"/>
      <c r="D147" s="70"/>
      <c r="E147" s="20" t="s">
        <v>18</v>
      </c>
      <c r="F147" s="21" t="s">
        <v>18</v>
      </c>
      <c r="G147" s="22" t="s">
        <v>18</v>
      </c>
      <c r="H147" s="23" t="str">
        <f t="shared" ref="H147:H148" si="12">IF(A147&lt;&gt;"",(F147*G147),"")</f>
        <v/>
      </c>
    </row>
    <row r="148" spans="1:8" x14ac:dyDescent="0.25">
      <c r="A148" s="19" t="s">
        <v>18</v>
      </c>
      <c r="B148" s="70" t="s">
        <v>18</v>
      </c>
      <c r="C148" s="70"/>
      <c r="D148" s="70"/>
      <c r="E148" s="20" t="s">
        <v>18</v>
      </c>
      <c r="F148" s="21" t="s">
        <v>18</v>
      </c>
      <c r="G148" s="24" t="s">
        <v>18</v>
      </c>
      <c r="H148" s="23" t="str">
        <f t="shared" si="12"/>
        <v/>
      </c>
    </row>
    <row r="149" spans="1:8" x14ac:dyDescent="0.25">
      <c r="A149" s="12"/>
      <c r="B149" s="25"/>
      <c r="C149" s="26"/>
      <c r="D149" s="25"/>
      <c r="E149" s="25"/>
      <c r="F149" s="71" t="s">
        <v>19</v>
      </c>
      <c r="G149" s="71"/>
      <c r="H149" s="27">
        <f>SUM(H145:H148)</f>
        <v>21624</v>
      </c>
    </row>
    <row r="150" spans="1:8" x14ac:dyDescent="0.25">
      <c r="A150" s="12"/>
      <c r="B150" s="25"/>
      <c r="C150" s="26"/>
      <c r="D150" s="25"/>
      <c r="E150" s="25"/>
      <c r="F150" s="28"/>
      <c r="G150" s="28"/>
      <c r="H150" s="29"/>
    </row>
    <row r="151" spans="1:8" x14ac:dyDescent="0.25">
      <c r="A151" s="9">
        <v>2</v>
      </c>
      <c r="B151" s="72" t="s">
        <v>20</v>
      </c>
      <c r="C151" s="72"/>
      <c r="D151" s="72"/>
      <c r="E151" s="72"/>
      <c r="F151" s="72"/>
      <c r="G151" s="72"/>
      <c r="H151" s="72"/>
    </row>
    <row r="152" spans="1:8" ht="30" x14ac:dyDescent="0.25">
      <c r="A152" s="15" t="s">
        <v>13</v>
      </c>
      <c r="B152" s="73" t="s">
        <v>14</v>
      </c>
      <c r="C152" s="73"/>
      <c r="D152" s="73"/>
      <c r="E152" s="30" t="s">
        <v>8</v>
      </c>
      <c r="F152" s="30" t="s">
        <v>21</v>
      </c>
      <c r="G152" s="17" t="s">
        <v>22</v>
      </c>
      <c r="H152" s="31" t="s">
        <v>17</v>
      </c>
    </row>
    <row r="153" spans="1:8" x14ac:dyDescent="0.25">
      <c r="A153" s="19" t="s">
        <v>18</v>
      </c>
      <c r="B153" s="70" t="s">
        <v>18</v>
      </c>
      <c r="C153" s="70"/>
      <c r="D153" s="70"/>
      <c r="E153" s="20" t="s">
        <v>18</v>
      </c>
      <c r="F153" s="21" t="s">
        <v>18</v>
      </c>
      <c r="G153" s="24" t="s">
        <v>18</v>
      </c>
      <c r="H153" s="23" t="str">
        <f t="shared" ref="H153:H156" si="13">IF(A153&lt;&gt;"",(F153*G153),"")</f>
        <v/>
      </c>
    </row>
    <row r="154" spans="1:8" x14ac:dyDescent="0.25">
      <c r="A154" s="19" t="s">
        <v>18</v>
      </c>
      <c r="B154" s="70" t="s">
        <v>18</v>
      </c>
      <c r="C154" s="70"/>
      <c r="D154" s="70"/>
      <c r="E154" s="20" t="s">
        <v>18</v>
      </c>
      <c r="F154" s="21" t="s">
        <v>18</v>
      </c>
      <c r="G154" s="24" t="s">
        <v>18</v>
      </c>
      <c r="H154" s="23" t="str">
        <f t="shared" si="13"/>
        <v/>
      </c>
    </row>
    <row r="155" spans="1:8" x14ac:dyDescent="0.25">
      <c r="A155" s="19" t="s">
        <v>18</v>
      </c>
      <c r="B155" s="70" t="s">
        <v>18</v>
      </c>
      <c r="C155" s="70"/>
      <c r="D155" s="70"/>
      <c r="E155" s="20" t="s">
        <v>18</v>
      </c>
      <c r="F155" s="21" t="s">
        <v>18</v>
      </c>
      <c r="G155" s="24" t="s">
        <v>18</v>
      </c>
      <c r="H155" s="23" t="str">
        <f t="shared" si="13"/>
        <v/>
      </c>
    </row>
    <row r="156" spans="1:8" x14ac:dyDescent="0.25">
      <c r="A156" s="19" t="s">
        <v>18</v>
      </c>
      <c r="B156" s="70" t="s">
        <v>18</v>
      </c>
      <c r="C156" s="70"/>
      <c r="D156" s="70"/>
      <c r="E156" s="20" t="s">
        <v>18</v>
      </c>
      <c r="F156" s="21" t="s">
        <v>18</v>
      </c>
      <c r="G156" s="24" t="s">
        <v>18</v>
      </c>
      <c r="H156" s="23" t="str">
        <f t="shared" si="13"/>
        <v/>
      </c>
    </row>
    <row r="157" spans="1:8" x14ac:dyDescent="0.25">
      <c r="A157" s="12"/>
      <c r="B157" s="25"/>
      <c r="C157" s="26"/>
      <c r="D157" s="25"/>
      <c r="E157" s="25"/>
      <c r="F157" s="71" t="s">
        <v>23</v>
      </c>
      <c r="G157" s="71"/>
      <c r="H157" s="32">
        <f>SUM(H153:H156)</f>
        <v>0</v>
      </c>
    </row>
    <row r="158" spans="1:8" x14ac:dyDescent="0.25">
      <c r="A158" s="12"/>
      <c r="B158" s="25"/>
      <c r="C158" s="26"/>
      <c r="D158" s="25"/>
      <c r="E158" s="25"/>
      <c r="F158" s="33"/>
      <c r="G158" s="33"/>
      <c r="H158" s="34"/>
    </row>
    <row r="159" spans="1:8" x14ac:dyDescent="0.25">
      <c r="A159" s="9">
        <v>3</v>
      </c>
      <c r="B159" s="72" t="s">
        <v>24</v>
      </c>
      <c r="C159" s="72"/>
      <c r="D159" s="72"/>
      <c r="E159" s="72"/>
      <c r="F159" s="72"/>
      <c r="G159" s="72"/>
      <c r="H159" s="72"/>
    </row>
    <row r="160" spans="1:8" ht="30" x14ac:dyDescent="0.25">
      <c r="A160" s="15" t="s">
        <v>13</v>
      </c>
      <c r="B160" s="30" t="s">
        <v>14</v>
      </c>
      <c r="C160" s="35" t="s">
        <v>8</v>
      </c>
      <c r="D160" s="30" t="s">
        <v>22</v>
      </c>
      <c r="E160" s="30" t="s">
        <v>25</v>
      </c>
      <c r="F160" s="30" t="s">
        <v>26</v>
      </c>
      <c r="G160" s="17" t="s">
        <v>27</v>
      </c>
      <c r="H160" s="31" t="s">
        <v>17</v>
      </c>
    </row>
    <row r="161" spans="1:9" x14ac:dyDescent="0.25">
      <c r="A161" s="19" t="s">
        <v>18</v>
      </c>
      <c r="B161" s="36" t="s">
        <v>10</v>
      </c>
      <c r="C161" s="37" t="s">
        <v>4</v>
      </c>
      <c r="D161" s="38"/>
      <c r="E161" s="38" t="s">
        <v>18</v>
      </c>
      <c r="F161" s="38" t="s">
        <v>18</v>
      </c>
      <c r="G161" s="39" t="s">
        <v>18</v>
      </c>
      <c r="H161" s="23">
        <v>9000</v>
      </c>
    </row>
    <row r="162" spans="1:9" x14ac:dyDescent="0.25">
      <c r="A162" s="19" t="s">
        <v>18</v>
      </c>
      <c r="B162" s="36" t="s">
        <v>18</v>
      </c>
      <c r="C162" s="37" t="s">
        <v>18</v>
      </c>
      <c r="D162" s="38" t="s">
        <v>18</v>
      </c>
      <c r="E162" s="38" t="s">
        <v>18</v>
      </c>
      <c r="F162" s="38" t="s">
        <v>18</v>
      </c>
      <c r="G162" s="39" t="s">
        <v>18</v>
      </c>
      <c r="H162" s="23" t="str">
        <f>IF(A162&lt;&gt;"",(F162*G162),"")</f>
        <v/>
      </c>
    </row>
    <row r="163" spans="1:9" x14ac:dyDescent="0.25">
      <c r="A163" s="12"/>
      <c r="B163" s="25"/>
      <c r="C163" s="26"/>
      <c r="D163" s="25"/>
      <c r="E163" s="25"/>
      <c r="F163" s="71" t="s">
        <v>28</v>
      </c>
      <c r="G163" s="71"/>
      <c r="H163" s="27">
        <f>SUM(H161:H162)</f>
        <v>9000</v>
      </c>
    </row>
    <row r="164" spans="1:9" x14ac:dyDescent="0.25">
      <c r="A164" s="12"/>
      <c r="B164" s="25"/>
      <c r="C164" s="26"/>
      <c r="D164" s="25"/>
      <c r="E164" s="25"/>
      <c r="F164" s="25"/>
      <c r="G164" s="33"/>
      <c r="H164" s="34"/>
    </row>
    <row r="165" spans="1:9" x14ac:dyDescent="0.25">
      <c r="A165" s="9">
        <v>4</v>
      </c>
      <c r="B165" s="72" t="s">
        <v>9</v>
      </c>
      <c r="C165" s="72"/>
      <c r="D165" s="72"/>
      <c r="E165" s="72"/>
      <c r="F165" s="72"/>
      <c r="G165" s="72"/>
      <c r="H165" s="72"/>
    </row>
    <row r="166" spans="1:9" ht="30" x14ac:dyDescent="0.25">
      <c r="A166" s="15" t="s">
        <v>13</v>
      </c>
      <c r="B166" s="30" t="s">
        <v>14</v>
      </c>
      <c r="C166" s="35" t="s">
        <v>22</v>
      </c>
      <c r="D166" s="30" t="s">
        <v>35</v>
      </c>
      <c r="E166" s="30" t="s">
        <v>30</v>
      </c>
      <c r="F166" s="30" t="s">
        <v>36</v>
      </c>
      <c r="G166" s="17" t="s">
        <v>16</v>
      </c>
      <c r="H166" s="31" t="s">
        <v>17</v>
      </c>
    </row>
    <row r="167" spans="1:9" x14ac:dyDescent="0.25">
      <c r="A167" s="19"/>
      <c r="B167" s="36" t="s">
        <v>31</v>
      </c>
      <c r="C167" s="40">
        <v>2</v>
      </c>
      <c r="D167" s="23">
        <v>38667</v>
      </c>
      <c r="E167" s="41">
        <v>0.8</v>
      </c>
      <c r="F167" s="23">
        <f>+C167*D167*(1+E167)</f>
        <v>139201.20000000001</v>
      </c>
      <c r="G167" s="22">
        <v>28</v>
      </c>
      <c r="H167" s="23">
        <f>ROUND(F167/G167,0)</f>
        <v>4971</v>
      </c>
    </row>
    <row r="168" spans="1:9" x14ac:dyDescent="0.25">
      <c r="A168" s="19" t="s">
        <v>18</v>
      </c>
      <c r="B168" s="36" t="s">
        <v>18</v>
      </c>
      <c r="C168" s="40" t="s">
        <v>18</v>
      </c>
      <c r="D168" s="23" t="s">
        <v>18</v>
      </c>
      <c r="E168" s="41" t="s">
        <v>18</v>
      </c>
      <c r="F168" s="23" t="s">
        <v>18</v>
      </c>
      <c r="G168" s="22" t="s">
        <v>18</v>
      </c>
      <c r="H168" s="23" t="str">
        <f t="shared" ref="H168:H169" si="14">IF(A168&lt;&gt;"",(F168*G168),"")</f>
        <v/>
      </c>
    </row>
    <row r="169" spans="1:9" x14ac:dyDescent="0.25">
      <c r="A169" s="19" t="s">
        <v>18</v>
      </c>
      <c r="B169" s="36" t="s">
        <v>18</v>
      </c>
      <c r="C169" s="40" t="s">
        <v>18</v>
      </c>
      <c r="D169" s="21" t="s">
        <v>18</v>
      </c>
      <c r="E169" s="41" t="s">
        <v>18</v>
      </c>
      <c r="F169" s="21" t="s">
        <v>18</v>
      </c>
      <c r="G169" s="24" t="s">
        <v>18</v>
      </c>
      <c r="H169" s="23" t="str">
        <f t="shared" si="14"/>
        <v/>
      </c>
    </row>
    <row r="170" spans="1:9" x14ac:dyDescent="0.25">
      <c r="A170" s="12"/>
      <c r="B170" s="25"/>
      <c r="C170" s="26"/>
      <c r="D170" s="25"/>
      <c r="E170" s="25"/>
      <c r="F170" s="71" t="s">
        <v>32</v>
      </c>
      <c r="G170" s="71"/>
      <c r="H170" s="27">
        <f>SUM(H167:H169)</f>
        <v>4971</v>
      </c>
    </row>
    <row r="171" spans="1:9" x14ac:dyDescent="0.25">
      <c r="A171" s="12"/>
      <c r="B171" s="25"/>
      <c r="C171" s="26"/>
      <c r="D171" s="25"/>
      <c r="E171" s="25"/>
      <c r="F171" s="25"/>
      <c r="G171" s="7"/>
      <c r="H171" s="42"/>
    </row>
    <row r="172" spans="1:9" x14ac:dyDescent="0.25">
      <c r="A172" s="12"/>
      <c r="B172" s="76" t="s">
        <v>33</v>
      </c>
      <c r="C172" s="77"/>
      <c r="D172" s="77"/>
      <c r="E172" s="77"/>
      <c r="F172" s="77"/>
      <c r="G172" s="78"/>
      <c r="H172" s="43">
        <f>ROUND((H149+H157+H163+H170),2)</f>
        <v>35595</v>
      </c>
      <c r="I172" s="61"/>
    </row>
    <row r="175" spans="1:9" ht="15" customHeight="1" x14ac:dyDescent="0.25">
      <c r="A175" s="9" t="s">
        <v>11</v>
      </c>
      <c r="B175" s="74" t="str">
        <f>+'PROPUESTA ECON'!B11</f>
        <v>ASEO Y LIMPIEZA GENERAL</v>
      </c>
      <c r="C175" s="74"/>
      <c r="D175" s="74"/>
      <c r="E175" s="74"/>
      <c r="F175" s="74"/>
      <c r="G175" s="10" t="s">
        <v>34</v>
      </c>
      <c r="H175" s="45" t="str">
        <f>+'PROPUESTA ECON'!C11</f>
        <v>M2</v>
      </c>
    </row>
    <row r="176" spans="1:9" x14ac:dyDescent="0.25">
      <c r="A176" s="11" t="e">
        <f>+#REF!+1</f>
        <v>#REF!</v>
      </c>
      <c r="B176" s="12"/>
      <c r="C176" s="13"/>
      <c r="D176" s="2"/>
      <c r="E176" s="2"/>
      <c r="F176" s="14"/>
      <c r="G176" s="75"/>
      <c r="H176" s="75"/>
    </row>
    <row r="177" spans="1:8" x14ac:dyDescent="0.25">
      <c r="A177" s="9">
        <v>1</v>
      </c>
      <c r="B177" s="72" t="s">
        <v>12</v>
      </c>
      <c r="C177" s="72"/>
      <c r="D177" s="72"/>
      <c r="E177" s="72"/>
      <c r="F177" s="72"/>
      <c r="G177" s="72"/>
      <c r="H177" s="72"/>
    </row>
    <row r="178" spans="1:8" ht="30" x14ac:dyDescent="0.25">
      <c r="A178" s="15" t="s">
        <v>13</v>
      </c>
      <c r="B178" s="73" t="s">
        <v>14</v>
      </c>
      <c r="C178" s="73"/>
      <c r="D178" s="73"/>
      <c r="E178" s="16" t="s">
        <v>8</v>
      </c>
      <c r="F178" s="16" t="s">
        <v>15</v>
      </c>
      <c r="G178" s="17" t="s">
        <v>16</v>
      </c>
      <c r="H178" s="18" t="s">
        <v>17</v>
      </c>
    </row>
    <row r="179" spans="1:8" ht="15" customHeight="1" x14ac:dyDescent="0.25">
      <c r="A179" s="19"/>
      <c r="B179" s="70" t="s">
        <v>50</v>
      </c>
      <c r="C179" s="70"/>
      <c r="D179" s="70"/>
      <c r="E179" s="20" t="s">
        <v>1</v>
      </c>
      <c r="F179" s="21">
        <v>13.62</v>
      </c>
      <c r="G179" s="22">
        <v>1</v>
      </c>
      <c r="H179" s="23">
        <f>ROUND(F179/G179,0)</f>
        <v>14</v>
      </c>
    </row>
    <row r="180" spans="1:8" x14ac:dyDescent="0.25">
      <c r="A180" s="19" t="s">
        <v>18</v>
      </c>
      <c r="B180" s="70" t="s">
        <v>18</v>
      </c>
      <c r="C180" s="70"/>
      <c r="D180" s="70"/>
      <c r="E180" s="20" t="s">
        <v>18</v>
      </c>
      <c r="F180" s="21" t="s">
        <v>18</v>
      </c>
      <c r="G180" s="22" t="s">
        <v>18</v>
      </c>
      <c r="H180" s="23" t="str">
        <f t="shared" ref="H180:H182" si="15">IF(A180&lt;&gt;"",(F180*G180),"")</f>
        <v/>
      </c>
    </row>
    <row r="181" spans="1:8" x14ac:dyDescent="0.25">
      <c r="A181" s="19" t="s">
        <v>18</v>
      </c>
      <c r="B181" s="70" t="s">
        <v>18</v>
      </c>
      <c r="C181" s="70"/>
      <c r="D181" s="70"/>
      <c r="E181" s="20" t="s">
        <v>18</v>
      </c>
      <c r="F181" s="21" t="s">
        <v>18</v>
      </c>
      <c r="G181" s="22" t="s">
        <v>18</v>
      </c>
      <c r="H181" s="23" t="str">
        <f t="shared" si="15"/>
        <v/>
      </c>
    </row>
    <row r="182" spans="1:8" x14ac:dyDescent="0.25">
      <c r="A182" s="19" t="s">
        <v>18</v>
      </c>
      <c r="B182" s="70" t="s">
        <v>18</v>
      </c>
      <c r="C182" s="70"/>
      <c r="D182" s="70"/>
      <c r="E182" s="20" t="s">
        <v>18</v>
      </c>
      <c r="F182" s="21" t="s">
        <v>18</v>
      </c>
      <c r="G182" s="24" t="s">
        <v>18</v>
      </c>
      <c r="H182" s="23" t="str">
        <f t="shared" si="15"/>
        <v/>
      </c>
    </row>
    <row r="183" spans="1:8" x14ac:dyDescent="0.25">
      <c r="A183" s="12"/>
      <c r="B183" s="25"/>
      <c r="C183" s="26"/>
      <c r="D183" s="25"/>
      <c r="E183" s="25"/>
      <c r="F183" s="71" t="s">
        <v>19</v>
      </c>
      <c r="G183" s="71"/>
      <c r="H183" s="27">
        <f>SUM(H179:H182)</f>
        <v>14</v>
      </c>
    </row>
    <row r="184" spans="1:8" x14ac:dyDescent="0.25">
      <c r="A184" s="12"/>
      <c r="B184" s="25"/>
      <c r="C184" s="26"/>
      <c r="D184" s="25"/>
      <c r="E184" s="25"/>
      <c r="F184" s="28"/>
      <c r="G184" s="28"/>
      <c r="H184" s="29"/>
    </row>
    <row r="185" spans="1:8" x14ac:dyDescent="0.25">
      <c r="A185" s="9">
        <v>2</v>
      </c>
      <c r="B185" s="72" t="s">
        <v>20</v>
      </c>
      <c r="C185" s="72"/>
      <c r="D185" s="72"/>
      <c r="E185" s="72"/>
      <c r="F185" s="72"/>
      <c r="G185" s="72"/>
      <c r="H185" s="72"/>
    </row>
    <row r="186" spans="1:8" ht="30" x14ac:dyDescent="0.25">
      <c r="A186" s="15" t="s">
        <v>13</v>
      </c>
      <c r="B186" s="73" t="s">
        <v>14</v>
      </c>
      <c r="C186" s="73"/>
      <c r="D186" s="73"/>
      <c r="E186" s="30" t="s">
        <v>8</v>
      </c>
      <c r="F186" s="30" t="s">
        <v>21</v>
      </c>
      <c r="G186" s="17" t="s">
        <v>22</v>
      </c>
      <c r="H186" s="31" t="s">
        <v>17</v>
      </c>
    </row>
    <row r="187" spans="1:8" x14ac:dyDescent="0.25">
      <c r="A187" s="19" t="s">
        <v>18</v>
      </c>
      <c r="B187" s="70" t="s">
        <v>18</v>
      </c>
      <c r="C187" s="70"/>
      <c r="D187" s="70"/>
      <c r="E187" s="20" t="s">
        <v>18</v>
      </c>
      <c r="F187" s="21" t="s">
        <v>18</v>
      </c>
      <c r="G187" s="24" t="s">
        <v>18</v>
      </c>
      <c r="H187" s="23" t="str">
        <f t="shared" ref="H187:H190" si="16">IF(A187&lt;&gt;"",(F187*G187),"")</f>
        <v/>
      </c>
    </row>
    <row r="188" spans="1:8" x14ac:dyDescent="0.25">
      <c r="A188" s="19" t="s">
        <v>18</v>
      </c>
      <c r="B188" s="70" t="s">
        <v>18</v>
      </c>
      <c r="C188" s="70"/>
      <c r="D188" s="70"/>
      <c r="E188" s="20" t="s">
        <v>18</v>
      </c>
      <c r="F188" s="21" t="s">
        <v>18</v>
      </c>
      <c r="G188" s="24" t="s">
        <v>18</v>
      </c>
      <c r="H188" s="23" t="str">
        <f t="shared" si="16"/>
        <v/>
      </c>
    </row>
    <row r="189" spans="1:8" x14ac:dyDescent="0.25">
      <c r="A189" s="19" t="s">
        <v>18</v>
      </c>
      <c r="B189" s="70" t="s">
        <v>18</v>
      </c>
      <c r="C189" s="70"/>
      <c r="D189" s="70"/>
      <c r="E189" s="20" t="s">
        <v>18</v>
      </c>
      <c r="F189" s="21" t="s">
        <v>18</v>
      </c>
      <c r="G189" s="24" t="s">
        <v>18</v>
      </c>
      <c r="H189" s="23" t="str">
        <f t="shared" si="16"/>
        <v/>
      </c>
    </row>
    <row r="190" spans="1:8" x14ac:dyDescent="0.25">
      <c r="A190" s="19" t="s">
        <v>18</v>
      </c>
      <c r="B190" s="70" t="s">
        <v>18</v>
      </c>
      <c r="C190" s="70"/>
      <c r="D190" s="70"/>
      <c r="E190" s="20" t="s">
        <v>18</v>
      </c>
      <c r="F190" s="21" t="s">
        <v>18</v>
      </c>
      <c r="G190" s="24" t="s">
        <v>18</v>
      </c>
      <c r="H190" s="23" t="str">
        <f t="shared" si="16"/>
        <v/>
      </c>
    </row>
    <row r="191" spans="1:8" x14ac:dyDescent="0.25">
      <c r="A191" s="12"/>
      <c r="B191" s="25"/>
      <c r="C191" s="26"/>
      <c r="D191" s="25"/>
      <c r="E191" s="25"/>
      <c r="F191" s="71" t="s">
        <v>23</v>
      </c>
      <c r="G191" s="71"/>
      <c r="H191" s="32">
        <f>SUM(H187:H190)</f>
        <v>0</v>
      </c>
    </row>
    <row r="192" spans="1:8" x14ac:dyDescent="0.25">
      <c r="A192" s="12"/>
      <c r="B192" s="25"/>
      <c r="C192" s="26"/>
      <c r="D192" s="25"/>
      <c r="E192" s="25"/>
      <c r="F192" s="33"/>
      <c r="G192" s="33"/>
      <c r="H192" s="34"/>
    </row>
    <row r="193" spans="1:9" x14ac:dyDescent="0.25">
      <c r="A193" s="9">
        <v>3</v>
      </c>
      <c r="B193" s="72" t="s">
        <v>24</v>
      </c>
      <c r="C193" s="72"/>
      <c r="D193" s="72"/>
      <c r="E193" s="72"/>
      <c r="F193" s="72"/>
      <c r="G193" s="72"/>
      <c r="H193" s="72"/>
    </row>
    <row r="194" spans="1:9" ht="30" x14ac:dyDescent="0.25">
      <c r="A194" s="15" t="s">
        <v>13</v>
      </c>
      <c r="B194" s="30" t="s">
        <v>14</v>
      </c>
      <c r="C194" s="35" t="s">
        <v>8</v>
      </c>
      <c r="D194" s="30" t="s">
        <v>22</v>
      </c>
      <c r="E194" s="30" t="s">
        <v>25</v>
      </c>
      <c r="F194" s="30" t="s">
        <v>26</v>
      </c>
      <c r="G194" s="17" t="s">
        <v>27</v>
      </c>
      <c r="H194" s="31" t="s">
        <v>17</v>
      </c>
    </row>
    <row r="195" spans="1:9" x14ac:dyDescent="0.25">
      <c r="A195" s="19" t="s">
        <v>18</v>
      </c>
      <c r="B195" s="36" t="s">
        <v>18</v>
      </c>
      <c r="C195" s="37" t="s">
        <v>18</v>
      </c>
      <c r="D195" s="38" t="s">
        <v>18</v>
      </c>
      <c r="E195" s="38" t="s">
        <v>18</v>
      </c>
      <c r="F195" s="38" t="s">
        <v>18</v>
      </c>
      <c r="G195" s="39" t="s">
        <v>18</v>
      </c>
      <c r="H195" s="23" t="str">
        <f>IF(A195&lt;&gt;"",(F195*G195),"")</f>
        <v/>
      </c>
    </row>
    <row r="196" spans="1:9" x14ac:dyDescent="0.25">
      <c r="A196" s="19" t="s">
        <v>18</v>
      </c>
      <c r="B196" s="36" t="s">
        <v>18</v>
      </c>
      <c r="C196" s="37" t="s">
        <v>18</v>
      </c>
      <c r="D196" s="38" t="s">
        <v>18</v>
      </c>
      <c r="E196" s="38" t="s">
        <v>18</v>
      </c>
      <c r="F196" s="38" t="s">
        <v>18</v>
      </c>
      <c r="G196" s="39" t="s">
        <v>18</v>
      </c>
      <c r="H196" s="23" t="str">
        <f>IF(A196&lt;&gt;"",(F196*G196),"")</f>
        <v/>
      </c>
    </row>
    <row r="197" spans="1:9" x14ac:dyDescent="0.25">
      <c r="A197" s="12"/>
      <c r="B197" s="25"/>
      <c r="C197" s="26"/>
      <c r="D197" s="25"/>
      <c r="E197" s="25"/>
      <c r="F197" s="71" t="s">
        <v>28</v>
      </c>
      <c r="G197" s="71"/>
      <c r="H197" s="27">
        <f>SUM(H195:H196)</f>
        <v>0</v>
      </c>
    </row>
    <row r="198" spans="1:9" x14ac:dyDescent="0.25">
      <c r="A198" s="12"/>
      <c r="B198" s="25"/>
      <c r="C198" s="26"/>
      <c r="D198" s="25"/>
      <c r="E198" s="25"/>
      <c r="F198" s="25"/>
      <c r="G198" s="33"/>
      <c r="H198" s="34"/>
    </row>
    <row r="199" spans="1:9" x14ac:dyDescent="0.25">
      <c r="A199" s="9">
        <v>4</v>
      </c>
      <c r="B199" s="72" t="s">
        <v>9</v>
      </c>
      <c r="C199" s="72"/>
      <c r="D199" s="72"/>
      <c r="E199" s="72"/>
      <c r="F199" s="72"/>
      <c r="G199" s="72"/>
      <c r="H199" s="72"/>
    </row>
    <row r="200" spans="1:9" ht="30" x14ac:dyDescent="0.25">
      <c r="A200" s="15" t="s">
        <v>13</v>
      </c>
      <c r="B200" s="30" t="s">
        <v>14</v>
      </c>
      <c r="C200" s="35" t="s">
        <v>22</v>
      </c>
      <c r="D200" s="30" t="s">
        <v>35</v>
      </c>
      <c r="E200" s="30" t="s">
        <v>30</v>
      </c>
      <c r="F200" s="30" t="s">
        <v>36</v>
      </c>
      <c r="G200" s="17" t="s">
        <v>16</v>
      </c>
      <c r="H200" s="31" t="s">
        <v>17</v>
      </c>
    </row>
    <row r="201" spans="1:9" x14ac:dyDescent="0.25">
      <c r="A201" s="19"/>
      <c r="B201" s="36" t="s">
        <v>31</v>
      </c>
      <c r="C201" s="40">
        <v>4</v>
      </c>
      <c r="D201" s="23">
        <v>38667</v>
      </c>
      <c r="E201" s="41">
        <v>0.8</v>
      </c>
      <c r="F201" s="23">
        <f>+C201*D201*(1+E201)</f>
        <v>278402.40000000002</v>
      </c>
      <c r="G201" s="22">
        <v>800</v>
      </c>
      <c r="H201" s="23">
        <f>ROUND(F201/G201,0)</f>
        <v>348</v>
      </c>
    </row>
    <row r="202" spans="1:9" x14ac:dyDescent="0.25">
      <c r="A202" s="19" t="s">
        <v>18</v>
      </c>
      <c r="B202" s="36" t="s">
        <v>18</v>
      </c>
      <c r="C202" s="40" t="s">
        <v>18</v>
      </c>
      <c r="D202" s="23" t="s">
        <v>18</v>
      </c>
      <c r="E202" s="41" t="s">
        <v>18</v>
      </c>
      <c r="F202" s="23" t="s">
        <v>18</v>
      </c>
      <c r="G202" s="22" t="s">
        <v>18</v>
      </c>
      <c r="H202" s="23" t="str">
        <f t="shared" ref="H202:H203" si="17">IF(A202&lt;&gt;"",(F202*G202),"")</f>
        <v/>
      </c>
    </row>
    <row r="203" spans="1:9" x14ac:dyDescent="0.25">
      <c r="A203" s="19" t="s">
        <v>18</v>
      </c>
      <c r="B203" s="36" t="s">
        <v>18</v>
      </c>
      <c r="C203" s="40" t="s">
        <v>18</v>
      </c>
      <c r="D203" s="21" t="s">
        <v>18</v>
      </c>
      <c r="E203" s="41" t="s">
        <v>18</v>
      </c>
      <c r="F203" s="21" t="s">
        <v>18</v>
      </c>
      <c r="G203" s="24" t="s">
        <v>18</v>
      </c>
      <c r="H203" s="23" t="str">
        <f t="shared" si="17"/>
        <v/>
      </c>
    </row>
    <row r="204" spans="1:9" x14ac:dyDescent="0.25">
      <c r="A204" s="12"/>
      <c r="B204" s="25"/>
      <c r="C204" s="26"/>
      <c r="D204" s="25"/>
      <c r="E204" s="25"/>
      <c r="F204" s="71" t="s">
        <v>32</v>
      </c>
      <c r="G204" s="71"/>
      <c r="H204" s="27">
        <f>SUM(H201:H203)</f>
        <v>348</v>
      </c>
    </row>
    <row r="205" spans="1:9" x14ac:dyDescent="0.25">
      <c r="A205" s="12"/>
      <c r="B205" s="25"/>
      <c r="C205" s="26"/>
      <c r="D205" s="25"/>
      <c r="E205" s="25"/>
      <c r="F205" s="25"/>
      <c r="G205" s="7"/>
      <c r="H205" s="42"/>
    </row>
    <row r="206" spans="1:9" x14ac:dyDescent="0.25">
      <c r="A206" s="12"/>
      <c r="B206" s="76" t="s">
        <v>33</v>
      </c>
      <c r="C206" s="77"/>
      <c r="D206" s="77"/>
      <c r="E206" s="77"/>
      <c r="F206" s="77"/>
      <c r="G206" s="78"/>
      <c r="H206" s="43">
        <f>ROUND((H183+H191+H197+H204),2)</f>
        <v>362</v>
      </c>
      <c r="I206" s="61"/>
    </row>
    <row r="213" spans="1:1" x14ac:dyDescent="0.25">
      <c r="A213" s="64" t="s">
        <v>56</v>
      </c>
    </row>
    <row r="214" spans="1:1" x14ac:dyDescent="0.25">
      <c r="A214" s="64" t="s">
        <v>57</v>
      </c>
    </row>
  </sheetData>
  <protectedRanges>
    <protectedRange sqref="H4:H36 H73:H104 H39:H70 H107:H138 H141:H172 H175:H206" name="Rango1"/>
  </protectedRanges>
  <mergeCells count="128">
    <mergeCell ref="F197:G197"/>
    <mergeCell ref="B199:H199"/>
    <mergeCell ref="F204:G204"/>
    <mergeCell ref="B206:G206"/>
    <mergeCell ref="B187:D187"/>
    <mergeCell ref="B188:D188"/>
    <mergeCell ref="B189:D189"/>
    <mergeCell ref="B190:D190"/>
    <mergeCell ref="F191:G191"/>
    <mergeCell ref="B193:H193"/>
    <mergeCell ref="B180:D180"/>
    <mergeCell ref="B181:D181"/>
    <mergeCell ref="B182:D182"/>
    <mergeCell ref="F183:G183"/>
    <mergeCell ref="B185:H185"/>
    <mergeCell ref="B186:D186"/>
    <mergeCell ref="B172:G172"/>
    <mergeCell ref="B175:F175"/>
    <mergeCell ref="G176:H176"/>
    <mergeCell ref="B177:H177"/>
    <mergeCell ref="B178:D178"/>
    <mergeCell ref="B179:D179"/>
    <mergeCell ref="B156:D156"/>
    <mergeCell ref="F157:G157"/>
    <mergeCell ref="B159:H159"/>
    <mergeCell ref="F163:G163"/>
    <mergeCell ref="B165:H165"/>
    <mergeCell ref="F170:G170"/>
    <mergeCell ref="F149:G149"/>
    <mergeCell ref="B151:H151"/>
    <mergeCell ref="B152:D152"/>
    <mergeCell ref="B153:D153"/>
    <mergeCell ref="B154:D154"/>
    <mergeCell ref="B155:D155"/>
    <mergeCell ref="B143:H143"/>
    <mergeCell ref="B144:D144"/>
    <mergeCell ref="B145:D145"/>
    <mergeCell ref="B146:D146"/>
    <mergeCell ref="B147:D147"/>
    <mergeCell ref="B148:D148"/>
    <mergeCell ref="F129:G129"/>
    <mergeCell ref="B131:H131"/>
    <mergeCell ref="F136:G136"/>
    <mergeCell ref="B138:G138"/>
    <mergeCell ref="B141:F141"/>
    <mergeCell ref="G142:H142"/>
    <mergeCell ref="B119:D119"/>
    <mergeCell ref="B120:D120"/>
    <mergeCell ref="B121:D121"/>
    <mergeCell ref="B122:D122"/>
    <mergeCell ref="F123:G123"/>
    <mergeCell ref="B125:H125"/>
    <mergeCell ref="B112:D112"/>
    <mergeCell ref="B113:D113"/>
    <mergeCell ref="B114:D114"/>
    <mergeCell ref="F115:G115"/>
    <mergeCell ref="B117:H117"/>
    <mergeCell ref="B118:D118"/>
    <mergeCell ref="B104:G104"/>
    <mergeCell ref="B107:F107"/>
    <mergeCell ref="G108:H108"/>
    <mergeCell ref="B109:H109"/>
    <mergeCell ref="B110:D110"/>
    <mergeCell ref="B111:D111"/>
    <mergeCell ref="B88:D88"/>
    <mergeCell ref="F89:G89"/>
    <mergeCell ref="B91:H91"/>
    <mergeCell ref="F95:G95"/>
    <mergeCell ref="B97:H97"/>
    <mergeCell ref="F102:G102"/>
    <mergeCell ref="F81:G81"/>
    <mergeCell ref="B83:H83"/>
    <mergeCell ref="B84:D84"/>
    <mergeCell ref="B85:D85"/>
    <mergeCell ref="B86:D86"/>
    <mergeCell ref="B87:D87"/>
    <mergeCell ref="B75:H75"/>
    <mergeCell ref="B76:D76"/>
    <mergeCell ref="B77:D77"/>
    <mergeCell ref="B78:D78"/>
    <mergeCell ref="B79:D79"/>
    <mergeCell ref="B80:D80"/>
    <mergeCell ref="F61:G61"/>
    <mergeCell ref="B63:H63"/>
    <mergeCell ref="F68:G68"/>
    <mergeCell ref="B70:G70"/>
    <mergeCell ref="B73:F73"/>
    <mergeCell ref="G74:H74"/>
    <mergeCell ref="B51:D51"/>
    <mergeCell ref="B52:D52"/>
    <mergeCell ref="B53:D53"/>
    <mergeCell ref="B54:D54"/>
    <mergeCell ref="F55:G55"/>
    <mergeCell ref="B57:H57"/>
    <mergeCell ref="B16:D16"/>
    <mergeCell ref="B17:D17"/>
    <mergeCell ref="B18:D18"/>
    <mergeCell ref="B19:D19"/>
    <mergeCell ref="B11:D11"/>
    <mergeCell ref="G6:H6"/>
    <mergeCell ref="B8:D8"/>
    <mergeCell ref="B9:D9"/>
    <mergeCell ref="B10:D10"/>
    <mergeCell ref="F13:G13"/>
    <mergeCell ref="A1:H1"/>
    <mergeCell ref="A2:H2"/>
    <mergeCell ref="B44:D44"/>
    <mergeCell ref="B45:D45"/>
    <mergeCell ref="B46:D46"/>
    <mergeCell ref="F47:G47"/>
    <mergeCell ref="B49:H49"/>
    <mergeCell ref="B50:D50"/>
    <mergeCell ref="B39:F39"/>
    <mergeCell ref="G40:H40"/>
    <mergeCell ref="B41:H41"/>
    <mergeCell ref="B42:D42"/>
    <mergeCell ref="B43:D43"/>
    <mergeCell ref="B5:F5"/>
    <mergeCell ref="B7:H7"/>
    <mergeCell ref="B15:H15"/>
    <mergeCell ref="B29:H29"/>
    <mergeCell ref="B23:H23"/>
    <mergeCell ref="B20:D20"/>
    <mergeCell ref="B36:G36"/>
    <mergeCell ref="F21:G21"/>
    <mergeCell ref="F27:G27"/>
    <mergeCell ref="F34:G34"/>
    <mergeCell ref="B12:D12"/>
  </mergeCells>
  <pageMargins left="0.70866141732283472" right="0.11811023622047245" top="0.74803149606299213" bottom="0.74803149606299213" header="0.31496062992125984" footer="0.31496062992125984"/>
  <pageSetup scale="85" fitToHeight="0" orientation="portrait" horizontalDpi="360" verticalDpi="360" r:id="rId1"/>
  <rowBreaks count="5" manualBreakCount="5">
    <brk id="37" max="16383" man="1"/>
    <brk id="71" max="16383" man="1"/>
    <brk id="105" max="16383" man="1"/>
    <brk id="139" max="16383" man="1"/>
    <brk id="17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PROPUESTA ECON</vt:lpstr>
      <vt:lpstr>APU</vt:lpstr>
      <vt:lpstr>APU!Área_de_impresión</vt:lpstr>
      <vt:lpstr>'PROPUESTA ECON'!Área_de_impresión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2023-07-09T14:14:20Z</dcterms:modified>
</cp:coreProperties>
</file>