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alcaldiabogota-my.sharepoint.com/personal/edhuerfano_alcaldiabogota_gov_co/Documents/ARCHIVOS 2023/5. DOC PROCESOS SELECCION/6. Maquinas Sin Representación/2. Doc del Proceso/"/>
    </mc:Choice>
  </mc:AlternateContent>
  <xr:revisionPtr revIDLastSave="3" documentId="8_{B45871EF-E6CC-4B4A-AC41-584ABC244D78}" xr6:coauthVersionLast="47" xr6:coauthVersionMax="47" xr10:uidLastSave="{768FB0E3-09BD-40CA-8253-1C1CF8A53DF7}"/>
  <bookViews>
    <workbookView xWindow="-120" yWindow="-120" windowWidth="20730" windowHeight="11040" xr2:uid="{00000000-000D-0000-FFFF-FFFF00000000}"/>
  </bookViews>
  <sheets>
    <sheet name="PRUEBA 29 DE DICIEMBRE" sheetId="3" r:id="rId1"/>
  </sheets>
  <definedNames>
    <definedName name="_xlnm._FilterDatabase" localSheetId="0" hidden="1">'PRUEBA 29 DE DICIEMBRE'!$B$24:$AI$51</definedName>
    <definedName name="_xlnm.Print_Area" localSheetId="0">'PRUEBA 29 DE DICIEMBRE'!$B$1:$U$56</definedName>
    <definedName name="CONSTANCIAS" localSheetId="0">'PRUEBA 29 DE DICIEMBRE'!$B$1:$U$60</definedName>
    <definedName name="Decision" localSheetId="0">#REF!</definedName>
    <definedName name="Decision">#REF!</definedName>
    <definedName name="HEIDELBERG2">#REF!</definedName>
    <definedName name="Print_Area_0" localSheetId="0">'PRUEBA 29 DE DICIEMBRE'!$B$1:$U$60</definedName>
    <definedName name="Print_Area_0_0" localSheetId="0">'PRUEBA 29 DE DICIEMBRE'!$B$1:$U$60</definedName>
    <definedName name="Print_Area_0_0_0" localSheetId="0">'PRUEBA 29 DE DICIEMBRE'!$B$1:$U$60</definedName>
    <definedName name="PRUEBA">#REF!</definedName>
    <definedName name="Valoracion" localSheetId="0">#REF!</definedName>
    <definedName name="Valoracion">#REF!</definedName>
    <definedName name="VALORACIÓN" localSheetId="0">#REF!</definedName>
    <definedName name="VALOR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6" i="3" l="1"/>
  <c r="S26" i="3" s="1"/>
  <c r="R27" i="3"/>
  <c r="R28" i="3"/>
  <c r="R29" i="3"/>
  <c r="R30" i="3"/>
  <c r="R31" i="3"/>
  <c r="R32" i="3"/>
  <c r="R33" i="3"/>
  <c r="S33" i="3" s="1"/>
  <c r="R34" i="3"/>
  <c r="S34" i="3" s="1"/>
  <c r="R35" i="3"/>
  <c r="R36" i="3"/>
  <c r="R37" i="3"/>
  <c r="R38" i="3"/>
  <c r="R39" i="3"/>
  <c r="R40" i="3"/>
  <c r="R41" i="3"/>
  <c r="S41" i="3" s="1"/>
  <c r="R42" i="3"/>
  <c r="S42" i="3" s="1"/>
  <c r="R43" i="3"/>
  <c r="R44" i="3"/>
  <c r="R45" i="3"/>
  <c r="R46" i="3"/>
  <c r="R47" i="3"/>
  <c r="R48" i="3"/>
  <c r="R49" i="3"/>
  <c r="S49" i="3" s="1"/>
  <c r="R50" i="3"/>
  <c r="S50" i="3" s="1"/>
  <c r="R25" i="3"/>
  <c r="S25" i="3" s="1"/>
  <c r="S27" i="3"/>
  <c r="S28" i="3"/>
  <c r="S29" i="3"/>
  <c r="S30" i="3"/>
  <c r="S31" i="3"/>
  <c r="S32" i="3"/>
  <c r="S35" i="3"/>
  <c r="S36" i="3"/>
  <c r="S37" i="3"/>
  <c r="S38" i="3"/>
  <c r="S39" i="3"/>
  <c r="S40" i="3"/>
  <c r="S43" i="3"/>
  <c r="S44" i="3"/>
  <c r="S45" i="3"/>
  <c r="S46" i="3"/>
  <c r="S47" i="3"/>
  <c r="S48" i="3"/>
  <c r="I27" i="3"/>
  <c r="K27" i="3"/>
  <c r="L27" i="3" s="1"/>
  <c r="O27" i="3"/>
  <c r="P27" i="3" s="1"/>
  <c r="Q27" i="3" s="1"/>
  <c r="M27" i="3" l="1"/>
  <c r="T27" i="3"/>
  <c r="T50" i="3"/>
  <c r="O50" i="3"/>
  <c r="P50" i="3" s="1"/>
  <c r="K50" i="3"/>
  <c r="L50" i="3" s="1"/>
  <c r="O49" i="3"/>
  <c r="P49" i="3" s="1"/>
  <c r="Q49" i="3" s="1"/>
  <c r="K49" i="3"/>
  <c r="L49" i="3" s="1"/>
  <c r="M49" i="3" s="1"/>
  <c r="I49" i="3"/>
  <c r="O48" i="3"/>
  <c r="P48" i="3" s="1"/>
  <c r="K48" i="3"/>
  <c r="L48" i="3" s="1"/>
  <c r="I48" i="3"/>
  <c r="O47" i="3"/>
  <c r="P47" i="3" s="1"/>
  <c r="Q47" i="3" s="1"/>
  <c r="K47" i="3"/>
  <c r="L47" i="3" s="1"/>
  <c r="O46" i="3"/>
  <c r="P46" i="3" s="1"/>
  <c r="K46" i="3"/>
  <c r="L46" i="3" s="1"/>
  <c r="O45" i="3"/>
  <c r="P45" i="3" s="1"/>
  <c r="K45" i="3"/>
  <c r="L45" i="3" s="1"/>
  <c r="M45" i="3" s="1"/>
  <c r="O44" i="3"/>
  <c r="P44" i="3" s="1"/>
  <c r="K44" i="3"/>
  <c r="L44" i="3" s="1"/>
  <c r="O43" i="3"/>
  <c r="P43" i="3" s="1"/>
  <c r="Q43" i="3" s="1"/>
  <c r="K43" i="3"/>
  <c r="L43" i="3" s="1"/>
  <c r="T42" i="3"/>
  <c r="O42" i="3"/>
  <c r="P42" i="3" s="1"/>
  <c r="K42" i="3"/>
  <c r="L42" i="3" s="1"/>
  <c r="I42" i="3"/>
  <c r="O41" i="3"/>
  <c r="P41" i="3" s="1"/>
  <c r="K41" i="3"/>
  <c r="L41" i="3" s="1"/>
  <c r="M41" i="3" s="1"/>
  <c r="I41" i="3"/>
  <c r="O40" i="3"/>
  <c r="P40" i="3" s="1"/>
  <c r="K40" i="3"/>
  <c r="L40" i="3" s="1"/>
  <c r="O39" i="3"/>
  <c r="P39" i="3" s="1"/>
  <c r="Q39" i="3" s="1"/>
  <c r="K39" i="3"/>
  <c r="L39" i="3" s="1"/>
  <c r="O38" i="3"/>
  <c r="P38" i="3" s="1"/>
  <c r="K38" i="3"/>
  <c r="L38" i="3" s="1"/>
  <c r="I38" i="3"/>
  <c r="O37" i="3"/>
  <c r="P37" i="3" s="1"/>
  <c r="Q37" i="3" s="1"/>
  <c r="K37" i="3"/>
  <c r="L37" i="3" s="1"/>
  <c r="M37" i="3" s="1"/>
  <c r="O36" i="3"/>
  <c r="P36" i="3" s="1"/>
  <c r="Q36" i="3" s="1"/>
  <c r="K36" i="3"/>
  <c r="L36" i="3" s="1"/>
  <c r="I36" i="3"/>
  <c r="O35" i="3"/>
  <c r="P35" i="3" s="1"/>
  <c r="Q35" i="3" s="1"/>
  <c r="K35" i="3"/>
  <c r="L35" i="3" s="1"/>
  <c r="M35" i="3" s="1"/>
  <c r="T34" i="3"/>
  <c r="O34" i="3"/>
  <c r="P34" i="3" s="1"/>
  <c r="K34" i="3"/>
  <c r="L34" i="3" s="1"/>
  <c r="O33" i="3"/>
  <c r="P33" i="3" s="1"/>
  <c r="Q33" i="3" s="1"/>
  <c r="K33" i="3"/>
  <c r="L33" i="3" s="1"/>
  <c r="O32" i="3"/>
  <c r="P32" i="3" s="1"/>
  <c r="K32" i="3"/>
  <c r="L32" i="3" s="1"/>
  <c r="O31" i="3"/>
  <c r="P31" i="3" s="1"/>
  <c r="Q31" i="3" s="1"/>
  <c r="K31" i="3"/>
  <c r="L31" i="3" s="1"/>
  <c r="O30" i="3"/>
  <c r="P30" i="3" s="1"/>
  <c r="Q30" i="3" s="1"/>
  <c r="K30" i="3"/>
  <c r="L30" i="3" s="1"/>
  <c r="I30" i="3"/>
  <c r="O29" i="3"/>
  <c r="P29" i="3" s="1"/>
  <c r="Q29" i="3" s="1"/>
  <c r="K29" i="3"/>
  <c r="L29" i="3" s="1"/>
  <c r="O28" i="3"/>
  <c r="P28" i="3" s="1"/>
  <c r="K28" i="3"/>
  <c r="L28" i="3" s="1"/>
  <c r="O26" i="3"/>
  <c r="P26" i="3" s="1"/>
  <c r="K26" i="3"/>
  <c r="L26" i="3" s="1"/>
  <c r="O25" i="3"/>
  <c r="P25" i="3" s="1"/>
  <c r="K25" i="3"/>
  <c r="L25" i="3" s="1"/>
  <c r="M25" i="3" s="1"/>
  <c r="U27" i="3" l="1"/>
  <c r="T30" i="3"/>
  <c r="U30" i="3" s="1"/>
  <c r="M29" i="3"/>
  <c r="I28" i="3"/>
  <c r="Q32" i="3"/>
  <c r="I33" i="3"/>
  <c r="Q41" i="3"/>
  <c r="Q25" i="3"/>
  <c r="Q38" i="3"/>
  <c r="I47" i="3"/>
  <c r="I40" i="3"/>
  <c r="I45" i="3"/>
  <c r="Q28" i="3"/>
  <c r="M26" i="3"/>
  <c r="Q34" i="3"/>
  <c r="Q44" i="3"/>
  <c r="I50" i="3"/>
  <c r="T38" i="3"/>
  <c r="U38" i="3" s="1"/>
  <c r="I44" i="3"/>
  <c r="I32" i="3"/>
  <c r="I46" i="3"/>
  <c r="I43" i="3"/>
  <c r="Q48" i="3"/>
  <c r="Q40" i="3"/>
  <c r="M46" i="3"/>
  <c r="Q50" i="3"/>
  <c r="Q42" i="3"/>
  <c r="Q26" i="3"/>
  <c r="I31" i="3"/>
  <c r="T40" i="3"/>
  <c r="U40" i="3" s="1"/>
  <c r="Q46" i="3"/>
  <c r="T32" i="3"/>
  <c r="U32" i="3" s="1"/>
  <c r="T48" i="3"/>
  <c r="I37" i="3"/>
  <c r="U42" i="3"/>
  <c r="U50" i="3"/>
  <c r="U34" i="3"/>
  <c r="I35" i="3"/>
  <c r="M40" i="3"/>
  <c r="I39" i="3"/>
  <c r="T28" i="3"/>
  <c r="M32" i="3"/>
  <c r="T26" i="3"/>
  <c r="Q45" i="3"/>
  <c r="M34" i="3"/>
  <c r="M42" i="3"/>
  <c r="T47" i="3"/>
  <c r="M31" i="3"/>
  <c r="M38" i="3"/>
  <c r="T39" i="3"/>
  <c r="T25" i="3"/>
  <c r="I29" i="3"/>
  <c r="M33" i="3"/>
  <c r="M48" i="3"/>
  <c r="M36" i="3"/>
  <c r="T31" i="3"/>
  <c r="M39" i="3"/>
  <c r="M43" i="3"/>
  <c r="I25" i="3"/>
  <c r="M30" i="3"/>
  <c r="I26" i="3"/>
  <c r="M28" i="3"/>
  <c r="I34" i="3"/>
  <c r="T36" i="3"/>
  <c r="T44" i="3"/>
  <c r="T46" i="3"/>
  <c r="T33" i="3"/>
  <c r="T41" i="3"/>
  <c r="T49" i="3"/>
  <c r="T35" i="3"/>
  <c r="T43" i="3"/>
  <c r="M47" i="3"/>
  <c r="M50" i="3"/>
  <c r="T29" i="3"/>
  <c r="T37" i="3"/>
  <c r="M44" i="3"/>
  <c r="T45" i="3"/>
  <c r="U48" i="3" l="1"/>
  <c r="Q51" i="3"/>
  <c r="M51" i="3"/>
  <c r="U44" i="3"/>
  <c r="U39" i="3"/>
  <c r="U31" i="3"/>
  <c r="U26" i="3"/>
  <c r="U28" i="3"/>
  <c r="U47" i="3"/>
  <c r="U45" i="3"/>
  <c r="U36" i="3"/>
  <c r="U49" i="3"/>
  <c r="U29" i="3"/>
  <c r="U46" i="3"/>
  <c r="U41" i="3"/>
  <c r="U25" i="3"/>
  <c r="U35" i="3"/>
  <c r="U37" i="3"/>
  <c r="I51" i="3"/>
  <c r="U43" i="3"/>
  <c r="U33" i="3"/>
  <c r="Z51" i="3" l="1"/>
  <c r="AB51" i="3"/>
  <c r="U51" i="3"/>
</calcChain>
</file>

<file path=xl/sharedStrings.xml><?xml version="1.0" encoding="utf-8"?>
<sst xmlns="http://schemas.openxmlformats.org/spreadsheetml/2006/main" count="118" uniqueCount="62">
  <si>
    <t>CONSTANCIA DE ESTUDIOS DE MERCADO</t>
  </si>
  <si>
    <t>Objeto:</t>
  </si>
  <si>
    <t>Prestar el servicio especializado de mantenimiento preventivo y correctivo, incluido el suministro e instalación de repuestos e insumos, de las máquinas y equipos de artes gráficas de diferentes marcas, en funcionamiento en la Subdirección de Imprenta Distrital de la Secretaría General de la Alcaldía Mayor de Bogotá, D.C</t>
  </si>
  <si>
    <t>Para tal efecto se le dio a conocer al mercado, las especificaciones técnicas de lo requerido para el presente proceso, y se hizo la consulta a través de:</t>
  </si>
  <si>
    <t>MEDIO</t>
  </si>
  <si>
    <t>CANTIDAD</t>
  </si>
  <si>
    <t>Correo Electrónico</t>
  </si>
  <si>
    <t>SECOP II</t>
  </si>
  <si>
    <t>Archivos Historicos de la Entidad (contratos o procesos años anteriores)</t>
  </si>
  <si>
    <t>Como se detalla a  continuación, en la consulta para la realización del Estudio de Mercado, se observa que lo cotizado corresponde al objeto a contratar en todos sus componentes y que, a su vez, se ajusta a las condiciones y/o especificaciones contenidas en los estudios previos:</t>
  </si>
  <si>
    <t xml:space="preserve">REQUERIMIENTOS </t>
  </si>
  <si>
    <t>ÍTEM</t>
  </si>
  <si>
    <t>DESCRIPCIÓN (BIEN O SERVICIO)</t>
  </si>
  <si>
    <t xml:space="preserve">UNIDAD DE MEDIDA Y /O REPUESTOS </t>
  </si>
  <si>
    <t>CANTIDAD REQUERIDA (1)</t>
  </si>
  <si>
    <t>VALOR UNITARIO (2)</t>
  </si>
  <si>
    <t>IVA (3)</t>
  </si>
  <si>
    <t>VALOR UNITARIO CON IVA (3)</t>
  </si>
  <si>
    <t>VR. TOTAL (4)</t>
  </si>
  <si>
    <t>VALOR UNITARIO  (2)</t>
  </si>
  <si>
    <t>VALR UNITARIO CON IVA (3)</t>
  </si>
  <si>
    <t xml:space="preserve">CTP KODAK TRENDSETTER 800 III, INCLUYE COMPRESOR IRM </t>
  </si>
  <si>
    <t>MAQUINA EMBUCHADORA STICHMASTER ST 100.2 Serial                                                                                                                                                                                                                                                                                                                                                                                                                                             FJ. DABL-000194</t>
  </si>
  <si>
    <t xml:space="preserve">MAQUINA PLEGADORA MBO MODELO T520 </t>
  </si>
  <si>
    <t>MAQUINA ENCARATULADORA HORIZON BQ 460,                                                                                                                                                                                                                                                                                                                                                                                                                                              INCLUYE TREFILADORA HT-80 Y COMPRESOR A &amp; M</t>
  </si>
  <si>
    <t xml:space="preserve">MAQUINA ALZADORA HORIZONTAL 
LACONDA B4 CP BOURG </t>
  </si>
  <si>
    <t>MAQUINA ALZADORA VERTICAL BST10D+</t>
  </si>
  <si>
    <t xml:space="preserve">MAQUINA TIPOGRAFICA HEIDELBERG 1/8 (PINZA) </t>
  </si>
  <si>
    <t>MAQUINA BARNIZADORA DERJOR</t>
  </si>
  <si>
    <t>MAQUINA COSEDORA PLANA S-3 A 3/4 INTERLAKE INK.</t>
  </si>
  <si>
    <t xml:space="preserve">MAQUINA COSEDORA PLANA S-3 A 3/4 POLIGRAF </t>
  </si>
  <si>
    <t>MAQUINA COSEDORA HONNER</t>
  </si>
  <si>
    <t>MAQUINA PERFORADORA DE PAPEL CHALLENGE</t>
  </si>
  <si>
    <t xml:space="preserve">MAQUINA CIZALLA MANUAL </t>
  </si>
  <si>
    <t>MAQUINA GRAFADORA E-BICKEL</t>
  </si>
  <si>
    <t xml:space="preserve">ESTAMPADORA ELÉCTRICA KWIK PRINT </t>
  </si>
  <si>
    <t>DESPUNTADORA MANUAL KRAUSE</t>
  </si>
  <si>
    <t xml:space="preserve">ANILLADORA ELÉCTRICA GENERAL BINDIN </t>
  </si>
  <si>
    <t xml:space="preserve">PRENSA MANUAL AUGUST FOW </t>
  </si>
  <si>
    <t>ENCOLADORA MANUAL DERJOR</t>
  </si>
  <si>
    <t xml:space="preserve">LAMINADORA LEDCO </t>
  </si>
  <si>
    <t xml:space="preserve">MAQUINA LAVADORA DE RODILLOS DERJOR </t>
  </si>
  <si>
    <t>MAQUINA ESTIBADORA NIKE EN2T-A</t>
  </si>
  <si>
    <t>MAQUINA ESTIBADORA NIKE N2000</t>
  </si>
  <si>
    <t xml:space="preserve">PINADORA DE PLANCHAS LITOGRAFICAS 1/2 PLIEGO 
HEIDELBERG </t>
  </si>
  <si>
    <t xml:space="preserve">PINADORA DE PLANCHAS LITOGRAFICAS 1/4 PLIEGO 
HEIDELBERG </t>
  </si>
  <si>
    <t xml:space="preserve">TOTAL </t>
  </si>
  <si>
    <t>ANÁLISIS</t>
  </si>
  <si>
    <t>La Subdirección de Imprenta Distrital de la Secretaría General de la Alcaldía Mayor de Bogotá D.C., efectuó la consulta de precios de mercado para adelantar un proceso de selección abreviada de subasta inversa, análizando las siguientes variables:</t>
  </si>
  <si>
    <t>HEITEC SERVICE S.A.S.</t>
  </si>
  <si>
    <t>APLICACIÓN DEL PROMEDIO ARITMETICO</t>
  </si>
  <si>
    <t>Fecha de elaboración:        08/06/2023</t>
  </si>
  <si>
    <t xml:space="preserve">Horas  de mantenimiento </t>
  </si>
  <si>
    <t>SEMPCO INDUSTRIAL</t>
  </si>
  <si>
    <t>VALOR UNITARIO TOTAL UNITARIO (3) Aproximados</t>
  </si>
  <si>
    <t xml:space="preserve">IVA PROVEEDOR NO DECLARA IVA </t>
  </si>
  <si>
    <t>N/A</t>
  </si>
  <si>
    <t>MOTOR GRAPHICS</t>
  </si>
  <si>
    <r>
      <t xml:space="preserve">1)	En virtud de la modalidad de contratación seleccionada - Selección Abreviada por Subasta Inversa- se efectuó invitación a cotizar a través del Sistema de Gestión Documental – SIGA a TRECE (13) empresas especializadas en mantenimiento técnico para imprentas y/o maquinas de artes graficas.
2)	De las invitaciones remitidas a las empresas que ofrecen el servicio de mantenimiento preventivo y correctivo del objeto, se recibieron tres (3) propuestas.
3)	La comparación de precios procede a pesar de las diferencias, tanto a nivel de precios unitarios como del valor global de las cotizaciones - HEITEC SERVICE S.A.S. ($82,982,436), SEMPCO INDUSTRIAL . (72,690,000) y MOTOR GRAPHICS ($99,578,923)- dada la modalidad de contratación se opta por aplicar la comparación entre el promedio aritmetico y la desviación estandar entre estas, asì:
3.1) En un primero moento se aplica la fórmula de promedio artimetico para determinar los valores a comparar.                                                                                                                                                                                                                                                                                    3.2) El valor a comparar sera el valor unitario de la hora con IVA por cada maquina, independientemente de la acantidad de horas presentada en las cotizaciones.
3.3) Por último, se define el valor unitario más favorable para la entidad tomando el valor del promedio de cada uno de los items y aplicandole el IVA 
Teniendo en cuenta las necesidades de la Subdirección de Imprenta Distrital, el plazo de ejecución del presente proceso y toda vez que la cantidad de horas de mantenimiento obedecen a una estimación, las mismas se ajustan para efectos del presupuesto del presente proceso frente al rubro de horas de mantenimiento correctivo y preventivo a </t>
    </r>
    <r>
      <rPr>
        <sz val="11"/>
        <color rgb="FFFF0000"/>
        <rFont val="Calibri"/>
        <family val="2"/>
      </rPr>
      <t>$60.571.712</t>
    </r>
    <r>
      <rPr>
        <sz val="11"/>
        <rFont val="Calibri"/>
        <family val="2"/>
      </rPr>
      <t xml:space="preserve">  
4)	La contratación del servicio recae sobre la totalidad de las máquinas y equipos que no tienen representantes exclusivos en el país, por lo que el proceso se realiza bajo la figura de máquinas sin representación.  
5)	La cantidad de horas fijada para los equipos de diversas marcas sin representación responde a una proyección que mezcla la programación para mantenimientos preventivos y los eventuales mantenimientos correctivos, cantidades de servicios que se soportan en las recomendaciones de fabricantes para los mantenimientos preventivos, la experiencia sistematizada de los mantenimientos correctivos y una valoración diagnóstica del estado de cada máquina y equipo sujeto del servicio. Sin embargo, la cantidad de horas puede presentar variaciones dado que está sujeta a los procesos industriales ordinarios realizados en la Subdirección de Imprenta Distrital, así como también, el estado general de la máquina, el uso, las reposiciones efectuadas y las contingencias recurrentes de éstos.
6)	La referencia para el estudio de mercado lo constituye tanto el mantenimiento preventivo y la asistencia técnica para el mantenimiento correctivo, en consideración a que los componentes del gasto lo conforman: i) El servicio prevalente corresponde a mantenimiento preventivo; ii) La asistencia técnica (mantenimientos correctivos) es un hecho cierto en función de la experiencia; iii) Los suministros e instalación de repuestos se predeterminaron en función de una valoración previsible del estado de cada máquina y equipo, por lo que de antemano se definen los eventuales requerimientos en este frente.         
7)	La unidad de medida del presente proceso de contratación es la hora de mantenimiento para las actividades preventivas y correctivas puesto que posibilita un control eficaz y de menor incidencia en el costo del servicio.  
8)	El precio unitario base del proceso se determina en función del valor unitario de cada item cotizados por los proveedores para cada actividad del mantenimiento prevista según tipo de máquina y/o equipo y las características del servicio técnico, configurando éste como el criterio más beneficioso para la entidad y el único establecido para determinar el valor de la contratación en la modalidad de selección abreviada por subasta inversa, de acuerdo con los lineamientos para estudios de mercado expedidos por la Dirección de Contratación y lo establecido por Colombia Compra Eficiente.. 
9)	El servicio requerido es sujeto del I.V.A del 19% en virtud de lo dispuesto en el Estatuto Tributario.
10)	En consideración a los anteriores criterios, el valor total del presupuesto para el mantenimiento preventivo y los servicios del mantenimiento correctivo corresponden a $</t>
    </r>
    <r>
      <rPr>
        <sz val="11"/>
        <color rgb="FFFF0000"/>
        <rFont val="Calibri"/>
        <family val="2"/>
      </rPr>
      <t>60.571.712.</t>
    </r>
    <r>
      <rPr>
        <sz val="11"/>
        <rFont val="Calibri"/>
        <family val="2"/>
      </rPr>
      <t xml:space="preserve"> Para el mantenimiento correctivo la Secretaría General, definió una bolsa de repuestos con un valor techo correspondiente a $84.410.000 el cual se ajusta al presupuesto aprobado. Se tiene entonces un valor total del proceso de $</t>
    </r>
    <r>
      <rPr>
        <sz val="11"/>
        <color rgb="FFFF0000"/>
        <rFont val="Calibri"/>
        <family val="2"/>
      </rPr>
      <t>xxxxxxxxx</t>
    </r>
    <r>
      <rPr>
        <sz val="11"/>
        <rFont val="Calibri"/>
        <family val="2"/>
      </rPr>
      <t xml:space="preserve"> incluido iva y demás impuestos, tasas y contribuciones.
11)	El valor establecido incluye los costos directos e indirectos necesarios para la ejecución del contrato, así como los impuestos, tasas, contribuciones y demás erogaciones que se causen.
12,) El contrato a celebrar tendra como plazo de ejecución cinco (5) meses sin superar la vigencia 2023 o hasta el agotamiento de los recursos establecidos para el valor del contrato de conformidad con la oferta economica que sea acreedora de la adjudicación del contrato en el marco de la subasta inversa.</t>
    </r>
  </si>
  <si>
    <t xml:space="preserve"> PROMEDIO VALOR UNITARIO CON IVA 
(PRECIOS TECHO)</t>
  </si>
  <si>
    <t>VALOR UNITARIO  (2)
(PRECIOS TECHO)</t>
  </si>
  <si>
    <t>VR. TOTAL (4) CON PROMEDIO CON IVA
(PRECIOS TECHO)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</si>
</sst>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26" x14ac:knownFonts="1">
    <font>
      <sz val="11"/>
      <color rgb="FF000000"/>
      <name val="Calibri"/>
      <family val="2"/>
      <charset val="1"/>
    </font>
    <font>
      <sz val="11"/>
      <color rgb="FF000000"/>
      <name val="Calibri"/>
      <family val="2"/>
      <charset val="1"/>
    </font>
    <font>
      <b/>
      <sz val="12"/>
      <name val="Arial"/>
      <family val="2"/>
      <charset val="1"/>
    </font>
    <font>
      <sz val="12"/>
      <name val="Arial"/>
      <family val="2"/>
      <charset val="1"/>
    </font>
    <font>
      <b/>
      <sz val="12"/>
      <name val="Trebuchet MS"/>
      <family val="2"/>
      <charset val="1"/>
    </font>
    <font>
      <sz val="12"/>
      <color rgb="FF000000"/>
      <name val="Calibri"/>
      <family val="2"/>
      <charset val="1"/>
    </font>
    <font>
      <b/>
      <sz val="13"/>
      <color rgb="FF000000"/>
      <name val="Calibri"/>
      <family val="2"/>
      <charset val="1"/>
    </font>
    <font>
      <sz val="13"/>
      <name val="Calibri"/>
      <family val="2"/>
      <charset val="1"/>
    </font>
    <font>
      <sz val="13"/>
      <color rgb="FF000000"/>
      <name val="Calibri"/>
      <family val="2"/>
      <charset val="1"/>
    </font>
    <font>
      <b/>
      <sz val="12"/>
      <color rgb="FF000000"/>
      <name val="Trebuchet MS"/>
      <family val="2"/>
      <charset val="1"/>
    </font>
    <font>
      <b/>
      <sz val="14"/>
      <color rgb="FF000000"/>
      <name val="Trebuchet MS"/>
      <family val="2"/>
      <charset val="1"/>
    </font>
    <font>
      <b/>
      <sz val="14"/>
      <color rgb="FF000000"/>
      <name val="Trebuchet MS"/>
      <family val="2"/>
    </font>
    <font>
      <sz val="12"/>
      <color rgb="FF000000"/>
      <name val="Trebuchet MS"/>
      <family val="2"/>
      <charset val="1"/>
    </font>
    <font>
      <sz val="14"/>
      <color rgb="FF000000"/>
      <name val="Trebuchet MS"/>
      <family val="2"/>
    </font>
    <font>
      <b/>
      <sz val="12"/>
      <color rgb="FF000000"/>
      <name val="Calibri"/>
      <family val="2"/>
    </font>
    <font>
      <b/>
      <sz val="12"/>
      <color rgb="FF000000"/>
      <name val="Calibri"/>
      <family val="2"/>
      <charset val="1"/>
    </font>
    <font>
      <b/>
      <sz val="11"/>
      <color rgb="FF000000"/>
      <name val="Calibri"/>
      <family val="2"/>
      <charset val="1"/>
    </font>
    <font>
      <sz val="10"/>
      <color rgb="FF000000"/>
      <name val="Calibri"/>
      <family val="2"/>
    </font>
    <font>
      <b/>
      <sz val="10"/>
      <color rgb="FF000000"/>
      <name val="Calibri"/>
      <family val="2"/>
    </font>
    <font>
      <b/>
      <sz val="11"/>
      <color rgb="FF000000"/>
      <name val="Calibri"/>
      <family val="2"/>
    </font>
    <font>
      <b/>
      <sz val="11"/>
      <color rgb="FF000000"/>
      <name val="Calibri"/>
      <family val="2"/>
      <scheme val="minor"/>
    </font>
    <font>
      <sz val="11"/>
      <color rgb="FF000000"/>
      <name val="Calibri"/>
      <family val="2"/>
      <scheme val="minor"/>
    </font>
    <font>
      <sz val="11"/>
      <name val="Calibri"/>
      <family val="2"/>
    </font>
    <font>
      <sz val="10"/>
      <color rgb="FFFF0000"/>
      <name val="Calibri"/>
      <family val="2"/>
    </font>
    <font>
      <sz val="11"/>
      <color theme="9"/>
      <name val="Calibri"/>
      <family val="2"/>
      <charset val="1"/>
    </font>
    <font>
      <sz val="11"/>
      <color rgb="FFFF0000"/>
      <name val="Calibri"/>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FFFFCC"/>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rgb="FFFFFF00"/>
        <bgColor indexed="64"/>
      </patternFill>
    </fill>
  </fills>
  <borders count="3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diagonal/>
    </border>
    <border>
      <left/>
      <right/>
      <top style="thin">
        <color auto="1"/>
      </top>
      <bottom/>
      <diagonal/>
    </border>
    <border>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indexed="64"/>
      </left>
      <right style="medium">
        <color indexed="64"/>
      </right>
      <top style="medium">
        <color indexed="64"/>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top/>
      <bottom style="medium">
        <color auto="1"/>
      </bottom>
      <diagonal/>
    </border>
    <border>
      <left/>
      <right style="thin">
        <color auto="1"/>
      </right>
      <top/>
      <bottom style="medium">
        <color auto="1"/>
      </bottom>
      <diagonal/>
    </border>
    <border>
      <left style="thin">
        <color indexed="64"/>
      </left>
      <right style="medium">
        <color indexed="64"/>
      </right>
      <top style="medium">
        <color indexed="64"/>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style="thin">
        <color auto="1"/>
      </left>
      <right style="medium">
        <color auto="1"/>
      </right>
      <top/>
      <bottom style="medium">
        <color auto="1"/>
      </bottom>
      <diagonal/>
    </border>
    <border>
      <left style="thin">
        <color auto="1"/>
      </left>
      <right style="thin">
        <color auto="1"/>
      </right>
      <top/>
      <bottom style="medium">
        <color auto="1"/>
      </bottom>
      <diagonal/>
    </border>
    <border>
      <left style="medium">
        <color auto="1"/>
      </left>
      <right style="medium">
        <color auto="1"/>
      </right>
      <top style="medium">
        <color auto="1"/>
      </top>
      <bottom/>
      <diagonal/>
    </border>
    <border>
      <left style="thin">
        <color auto="1"/>
      </left>
      <right/>
      <top/>
      <bottom style="thin">
        <color auto="1"/>
      </bottom>
      <diagonal/>
    </border>
    <border>
      <left/>
      <right style="thin">
        <color indexed="64"/>
      </right>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diagonal/>
    </border>
    <border>
      <left style="medium">
        <color auto="1"/>
      </left>
      <right style="medium">
        <color auto="1"/>
      </right>
      <top style="thin">
        <color auto="1"/>
      </top>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32">
    <xf numFmtId="0" fontId="0" fillId="0" borderId="0" xfId="0"/>
    <xf numFmtId="0" fontId="0" fillId="0" borderId="0" xfId="0" applyAlignment="1">
      <alignment vertical="center" wrapText="1"/>
    </xf>
    <xf numFmtId="0" fontId="0" fillId="0" borderId="0" xfId="0" applyAlignment="1">
      <alignment horizontal="center" vertical="center"/>
    </xf>
    <xf numFmtId="0" fontId="0" fillId="0" borderId="0" xfId="0" applyAlignment="1">
      <alignment vertical="center"/>
    </xf>
    <xf numFmtId="0" fontId="0" fillId="0" borderId="4" xfId="0" applyBorder="1"/>
    <xf numFmtId="164" fontId="17" fillId="0" borderId="19" xfId="1" applyNumberFormat="1" applyFont="1" applyBorder="1" applyAlignment="1">
      <alignment vertical="center" wrapText="1"/>
    </xf>
    <xf numFmtId="3" fontId="18" fillId="2" borderId="18" xfId="0" applyNumberFormat="1" applyFont="1" applyFill="1" applyBorder="1" applyAlignment="1">
      <alignment vertical="center" wrapText="1"/>
    </xf>
    <xf numFmtId="3" fontId="18" fillId="2" borderId="21" xfId="0" applyNumberFormat="1" applyFont="1" applyFill="1" applyBorder="1" applyAlignment="1">
      <alignment vertical="center" wrapText="1"/>
    </xf>
    <xf numFmtId="0" fontId="16" fillId="0" borderId="26" xfId="0" applyFont="1" applyBorder="1" applyAlignment="1">
      <alignment horizontal="center" vertical="center" wrapText="1"/>
    </xf>
    <xf numFmtId="0" fontId="16" fillId="0" borderId="26" xfId="0" applyFont="1" applyBorder="1" applyAlignment="1">
      <alignment vertical="center" wrapText="1"/>
    </xf>
    <xf numFmtId="4" fontId="16" fillId="0" borderId="26" xfId="0" applyNumberFormat="1" applyFont="1" applyBorder="1" applyAlignment="1">
      <alignment horizontal="center" vertical="center" wrapText="1"/>
    </xf>
    <xf numFmtId="4" fontId="16" fillId="3" borderId="26" xfId="0" applyNumberFormat="1" applyFont="1" applyFill="1" applyBorder="1" applyAlignment="1">
      <alignment horizontal="center" vertical="center" wrapText="1"/>
    </xf>
    <xf numFmtId="0" fontId="17" fillId="0" borderId="25" xfId="0" applyFont="1" applyBorder="1" applyAlignment="1">
      <alignment vertical="center" wrapText="1"/>
    </xf>
    <xf numFmtId="5" fontId="20" fillId="2" borderId="29" xfId="2" applyNumberFormat="1" applyFont="1" applyFill="1" applyBorder="1" applyAlignment="1">
      <alignment vertical="center" wrapText="1"/>
    </xf>
    <xf numFmtId="5" fontId="19" fillId="0" borderId="24" xfId="2" applyNumberFormat="1" applyFont="1" applyBorder="1" applyAlignment="1">
      <alignment vertical="center" wrapText="1"/>
    </xf>
    <xf numFmtId="5" fontId="20" fillId="2" borderId="24" xfId="2" applyNumberFormat="1" applyFont="1" applyFill="1" applyBorder="1" applyAlignment="1">
      <alignment vertical="center" wrapText="1"/>
    </xf>
    <xf numFmtId="3" fontId="0" fillId="0" borderId="0" xfId="0" applyNumberFormat="1" applyAlignment="1">
      <alignment vertical="center"/>
    </xf>
    <xf numFmtId="4" fontId="16" fillId="0" borderId="30" xfId="0" applyNumberFormat="1" applyFont="1" applyBorder="1" applyAlignment="1">
      <alignment horizontal="center" vertical="center" wrapText="1"/>
    </xf>
    <xf numFmtId="4" fontId="16" fillId="5" borderId="26" xfId="0" applyNumberFormat="1" applyFont="1" applyFill="1" applyBorder="1" applyAlignment="1">
      <alignment horizontal="center" vertical="center" wrapText="1"/>
    </xf>
    <xf numFmtId="3" fontId="17" fillId="3" borderId="18" xfId="0" applyNumberFormat="1" applyFont="1" applyFill="1" applyBorder="1" applyAlignment="1">
      <alignment vertical="center" wrapText="1"/>
    </xf>
    <xf numFmtId="0" fontId="10" fillId="0" borderId="6" xfId="0" applyFont="1" applyBorder="1" applyAlignment="1">
      <alignment vertical="center"/>
    </xf>
    <xf numFmtId="0" fontId="10" fillId="0" borderId="7" xfId="0" applyFont="1" applyBorder="1" applyAlignment="1">
      <alignment vertical="center"/>
    </xf>
    <xf numFmtId="0" fontId="10" fillId="0" borderId="10" xfId="0" applyFont="1" applyBorder="1" applyAlignment="1">
      <alignment vertical="center"/>
    </xf>
    <xf numFmtId="164" fontId="0" fillId="2" borderId="21" xfId="0" applyNumberFormat="1" applyFill="1" applyBorder="1"/>
    <xf numFmtId="0" fontId="3" fillId="0" borderId="0" xfId="0" applyFont="1" applyAlignment="1">
      <alignment vertical="center"/>
    </xf>
    <xf numFmtId="0" fontId="4" fillId="0" borderId="0" xfId="0" applyFont="1" applyAlignment="1">
      <alignment vertical="center" wrapText="1"/>
    </xf>
    <xf numFmtId="0" fontId="5" fillId="0" borderId="0" xfId="0" applyFont="1" applyAlignment="1">
      <alignment vertical="center" wrapText="1"/>
    </xf>
    <xf numFmtId="0" fontId="8" fillId="0" borderId="0" xfId="0" applyFont="1" applyAlignment="1">
      <alignment horizontal="left" vertical="center" wrapText="1"/>
    </xf>
    <xf numFmtId="0" fontId="12" fillId="0" borderId="0" xfId="0" applyFont="1" applyAlignment="1">
      <alignment vertical="center" wrapText="1"/>
    </xf>
    <xf numFmtId="4" fontId="9" fillId="0" borderId="0" xfId="0" applyNumberFormat="1" applyFont="1" applyAlignment="1">
      <alignment horizontal="center" vertical="center" wrapText="1"/>
    </xf>
    <xf numFmtId="0" fontId="22" fillId="2" borderId="0" xfId="0" applyFont="1" applyFill="1" applyAlignment="1">
      <alignment horizontal="justify" vertical="center" wrapText="1"/>
    </xf>
    <xf numFmtId="164" fontId="0" fillId="0" borderId="0" xfId="0" applyNumberFormat="1"/>
    <xf numFmtId="3" fontId="23" fillId="3" borderId="18" xfId="0" applyNumberFormat="1" applyFont="1" applyFill="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4" xfId="0" applyFont="1" applyBorder="1" applyAlignment="1">
      <alignment vertical="center" wrapText="1"/>
    </xf>
    <xf numFmtId="0" fontId="12" fillId="0" borderId="0" xfId="0" applyFont="1" applyAlignment="1">
      <alignment horizontal="center" vertical="center" wrapText="1"/>
    </xf>
    <xf numFmtId="0" fontId="8"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0" fillId="0" borderId="32" xfId="0" applyBorder="1"/>
    <xf numFmtId="0" fontId="9" fillId="0" borderId="0" xfId="0" applyFont="1" applyAlignment="1">
      <alignment vertical="center"/>
    </xf>
    <xf numFmtId="0" fontId="9" fillId="0" borderId="0" xfId="0" applyFont="1" applyAlignment="1">
      <alignment vertical="center" wrapText="1"/>
    </xf>
    <xf numFmtId="0" fontId="11" fillId="0" borderId="0" xfId="0" applyFont="1" applyAlignment="1">
      <alignment vertical="center"/>
    </xf>
    <xf numFmtId="0" fontId="12" fillId="0" borderId="0" xfId="0" applyFont="1" applyAlignment="1">
      <alignment wrapText="1"/>
    </xf>
    <xf numFmtId="0" fontId="13" fillId="0" borderId="0" xfId="0" applyFont="1" applyAlignment="1">
      <alignment vertical="center"/>
    </xf>
    <xf numFmtId="0" fontId="12" fillId="0" borderId="0" xfId="0" applyFont="1" applyAlignment="1">
      <alignment horizontal="center" wrapText="1"/>
    </xf>
    <xf numFmtId="164" fontId="0" fillId="2" borderId="18" xfId="0" applyNumberFormat="1" applyFill="1" applyBorder="1"/>
    <xf numFmtId="4" fontId="16" fillId="0" borderId="21" xfId="0" applyNumberFormat="1" applyFont="1" applyBorder="1" applyAlignment="1">
      <alignment horizontal="center" vertical="center" wrapText="1"/>
    </xf>
    <xf numFmtId="4" fontId="16" fillId="4" borderId="21" xfId="0" applyNumberFormat="1" applyFont="1" applyFill="1" applyBorder="1" applyAlignment="1">
      <alignment horizontal="center" vertical="center" wrapText="1"/>
    </xf>
    <xf numFmtId="5" fontId="20" fillId="2" borderId="28" xfId="2" applyNumberFormat="1" applyFont="1" applyFill="1" applyBorder="1" applyAlignment="1">
      <alignment vertical="center" wrapText="1"/>
    </xf>
    <xf numFmtId="5" fontId="20" fillId="2" borderId="23" xfId="2" applyNumberFormat="1" applyFont="1" applyFill="1" applyBorder="1" applyAlignment="1">
      <alignment vertical="center" wrapText="1"/>
    </xf>
    <xf numFmtId="3" fontId="18" fillId="4" borderId="31" xfId="0" applyNumberFormat="1" applyFont="1" applyFill="1" applyBorder="1" applyAlignment="1">
      <alignment vertical="center" wrapText="1"/>
    </xf>
    <xf numFmtId="3" fontId="18" fillId="4" borderId="6" xfId="0" applyNumberFormat="1" applyFont="1" applyFill="1" applyBorder="1" applyAlignment="1">
      <alignment vertical="center" wrapText="1"/>
    </xf>
    <xf numFmtId="164" fontId="19" fillId="0" borderId="21" xfId="0" applyNumberFormat="1" applyFont="1" applyBorder="1"/>
    <xf numFmtId="4" fontId="16" fillId="2" borderId="33" xfId="0" applyNumberFormat="1" applyFont="1" applyFill="1" applyBorder="1" applyAlignment="1">
      <alignment horizontal="center" vertical="center" wrapText="1"/>
    </xf>
    <xf numFmtId="4" fontId="16" fillId="6" borderId="21" xfId="0" applyNumberFormat="1" applyFont="1" applyFill="1" applyBorder="1" applyAlignment="1">
      <alignment horizontal="center" vertical="center" wrapText="1"/>
    </xf>
    <xf numFmtId="3" fontId="18" fillId="6" borderId="20" xfId="0" applyNumberFormat="1" applyFont="1" applyFill="1" applyBorder="1" applyAlignment="1">
      <alignment vertical="center" wrapText="1"/>
    </xf>
    <xf numFmtId="3" fontId="18" fillId="6" borderId="10" xfId="0" applyNumberFormat="1" applyFont="1" applyFill="1" applyBorder="1" applyAlignment="1">
      <alignment vertical="center" wrapText="1"/>
    </xf>
    <xf numFmtId="14" fontId="4" fillId="2" borderId="0" xfId="0" applyNumberFormat="1" applyFont="1" applyFill="1" applyAlignment="1">
      <alignment vertical="center" wrapText="1"/>
    </xf>
    <xf numFmtId="0" fontId="5" fillId="0" borderId="0" xfId="0" applyFont="1" applyAlignment="1">
      <alignment horizontal="center" vertical="center" wrapText="1"/>
    </xf>
    <xf numFmtId="164" fontId="0" fillId="0" borderId="0" xfId="1" applyNumberFormat="1" applyFont="1"/>
    <xf numFmtId="4" fontId="16" fillId="2" borderId="35" xfId="0" applyNumberFormat="1" applyFont="1" applyFill="1" applyBorder="1" applyAlignment="1">
      <alignment horizontal="center" vertical="center" wrapText="1"/>
    </xf>
    <xf numFmtId="4" fontId="16" fillId="2" borderId="35" xfId="0" quotePrefix="1" applyNumberFormat="1" applyFont="1" applyFill="1" applyBorder="1" applyAlignment="1">
      <alignment horizontal="center" vertical="center" wrapText="1"/>
    </xf>
    <xf numFmtId="0" fontId="8" fillId="0" borderId="0" xfId="0" applyFont="1" applyAlignment="1">
      <alignment horizontal="center" vertical="center" wrapText="1"/>
    </xf>
    <xf numFmtId="0" fontId="2" fillId="0" borderId="0" xfId="0" applyFont="1" applyAlignment="1">
      <alignment horizontal="center" vertical="center" wrapText="1"/>
    </xf>
    <xf numFmtId="164" fontId="24" fillId="0" borderId="0" xfId="0" applyNumberFormat="1" applyFont="1"/>
    <xf numFmtId="0" fontId="7" fillId="0" borderId="0" xfId="0" quotePrefix="1" applyFont="1" applyAlignment="1">
      <alignment horizontal="center" vertical="top" wrapText="1"/>
    </xf>
    <xf numFmtId="0" fontId="15" fillId="2" borderId="0" xfId="0" applyFont="1" applyFill="1" applyAlignment="1">
      <alignment horizontal="center" vertical="top" wrapText="1"/>
    </xf>
    <xf numFmtId="4" fontId="19" fillId="7" borderId="35" xfId="0" applyNumberFormat="1" applyFont="1" applyFill="1" applyBorder="1" applyAlignment="1">
      <alignment horizontal="center" vertical="center" wrapText="1"/>
    </xf>
    <xf numFmtId="164" fontId="19" fillId="7" borderId="0" xfId="0" applyNumberFormat="1" applyFont="1" applyFill="1"/>
    <xf numFmtId="164" fontId="19" fillId="0" borderId="0" xfId="0" applyNumberFormat="1" applyFont="1"/>
    <xf numFmtId="0" fontId="18" fillId="0" borderId="0" xfId="0" applyFont="1" applyAlignment="1">
      <alignment horizontal="center" vertical="center" wrapText="1"/>
    </xf>
    <xf numFmtId="0" fontId="17" fillId="0" borderId="4" xfId="0" applyFont="1" applyBorder="1" applyAlignment="1">
      <alignment horizontal="center" vertical="center"/>
    </xf>
    <xf numFmtId="0" fontId="18" fillId="0" borderId="15" xfId="0" applyFont="1" applyBorder="1" applyAlignment="1">
      <alignment horizontal="left" vertical="center" wrapText="1"/>
    </xf>
    <xf numFmtId="0" fontId="17" fillId="0" borderId="8" xfId="0" applyFont="1" applyBorder="1" applyAlignment="1">
      <alignment horizontal="center" vertical="center"/>
    </xf>
    <xf numFmtId="0" fontId="18" fillId="0" borderId="22" xfId="0" applyFont="1" applyBorder="1" applyAlignment="1">
      <alignment horizontal="left" vertical="center" wrapText="1"/>
    </xf>
    <xf numFmtId="0" fontId="17" fillId="0" borderId="27" xfId="0" applyFont="1" applyBorder="1" applyAlignment="1">
      <alignment horizontal="center" vertical="center"/>
    </xf>
    <xf numFmtId="0" fontId="17" fillId="0" borderId="36" xfId="0" applyFont="1" applyBorder="1" applyAlignment="1">
      <alignment horizontal="center" vertical="center"/>
    </xf>
    <xf numFmtId="164" fontId="17" fillId="0" borderId="20" xfId="1" applyNumberFormat="1" applyFont="1" applyBorder="1" applyAlignment="1">
      <alignment vertical="center" wrapText="1"/>
    </xf>
    <xf numFmtId="165" fontId="0" fillId="0" borderId="21" xfId="2" applyNumberFormat="1" applyFont="1" applyBorder="1"/>
    <xf numFmtId="3" fontId="18" fillId="5" borderId="31" xfId="0" applyNumberFormat="1" applyFont="1" applyFill="1" applyBorder="1" applyAlignment="1">
      <alignment vertical="center" wrapText="1"/>
    </xf>
    <xf numFmtId="3" fontId="18" fillId="5" borderId="6" xfId="0" applyNumberFormat="1" applyFont="1" applyFill="1" applyBorder="1" applyAlignment="1">
      <alignment vertical="center" wrapText="1"/>
    </xf>
    <xf numFmtId="164" fontId="18" fillId="8" borderId="19" xfId="1" applyNumberFormat="1" applyFont="1" applyFill="1" applyBorder="1" applyAlignment="1">
      <alignment vertical="center" wrapText="1"/>
    </xf>
    <xf numFmtId="0" fontId="22" fillId="2" borderId="4" xfId="0" quotePrefix="1" applyFont="1" applyFill="1" applyBorder="1" applyAlignment="1">
      <alignment horizontal="left" vertical="center" wrapText="1"/>
    </xf>
    <xf numFmtId="0" fontId="22" fillId="2" borderId="0" xfId="0" quotePrefix="1" applyFont="1" applyFill="1" applyAlignment="1">
      <alignment horizontal="left" vertical="center" wrapText="1"/>
    </xf>
    <xf numFmtId="0" fontId="22" fillId="2" borderId="5" xfId="0" quotePrefix="1" applyFont="1" applyFill="1" applyBorder="1" applyAlignment="1">
      <alignment horizontal="left" vertical="center" wrapText="1"/>
    </xf>
    <xf numFmtId="0" fontId="22" fillId="2" borderId="11" xfId="0" quotePrefix="1" applyFont="1" applyFill="1" applyBorder="1" applyAlignment="1">
      <alignment horizontal="left" vertical="center" wrapText="1"/>
    </xf>
    <xf numFmtId="0" fontId="22" fillId="2" borderId="12" xfId="0" quotePrefix="1" applyFont="1" applyFill="1" applyBorder="1" applyAlignment="1">
      <alignment horizontal="left" vertical="center" wrapText="1"/>
    </xf>
    <xf numFmtId="0" fontId="22" fillId="2" borderId="13" xfId="0" quotePrefix="1" applyFont="1" applyFill="1" applyBorder="1" applyAlignment="1">
      <alignment horizontal="left" vertical="center" wrapText="1"/>
    </xf>
    <xf numFmtId="5" fontId="21" fillId="2" borderId="12" xfId="2" applyNumberFormat="1" applyFont="1" applyFill="1" applyBorder="1" applyAlignment="1">
      <alignment vertical="center"/>
    </xf>
    <xf numFmtId="5" fontId="21" fillId="2" borderId="24" xfId="2" applyNumberFormat="1" applyFont="1" applyFill="1" applyBorder="1" applyAlignment="1">
      <alignment vertical="center"/>
    </xf>
    <xf numFmtId="0" fontId="19" fillId="0" borderId="14" xfId="0" applyFont="1" applyBorder="1" applyAlignment="1">
      <alignment horizontal="center" vertical="center"/>
    </xf>
    <xf numFmtId="0" fontId="19" fillId="0" borderId="12" xfId="0" applyFont="1" applyBorder="1" applyAlignment="1">
      <alignment horizontal="center" vertical="center"/>
    </xf>
    <xf numFmtId="0" fontId="19" fillId="0" borderId="24" xfId="0" applyFont="1" applyBorder="1" applyAlignment="1">
      <alignment horizontal="center" vertical="center"/>
    </xf>
    <xf numFmtId="5" fontId="21" fillId="2" borderId="11" xfId="2" applyNumberFormat="1" applyFont="1" applyFill="1" applyBorder="1" applyAlignment="1">
      <alignment vertical="center"/>
    </xf>
    <xf numFmtId="5" fontId="14" fillId="2" borderId="21" xfId="2" applyNumberFormat="1" applyFont="1" applyFill="1" applyBorder="1" applyAlignment="1">
      <alignment horizontal="center" vertical="center" wrapText="1"/>
    </xf>
    <xf numFmtId="4" fontId="9" fillId="0" borderId="2" xfId="0" applyNumberFormat="1" applyFont="1" applyBorder="1" applyAlignment="1">
      <alignment horizontal="center" vertical="center" wrapText="1"/>
    </xf>
    <xf numFmtId="4" fontId="9" fillId="0" borderId="3" xfId="0" applyNumberFormat="1" applyFont="1" applyBorder="1" applyAlignment="1">
      <alignment horizontal="center" vertical="center" wrapText="1"/>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34" xfId="0" applyFont="1" applyBorder="1" applyAlignment="1">
      <alignment horizontal="center" vertical="center" wrapText="1"/>
    </xf>
    <xf numFmtId="0" fontId="8" fillId="0" borderId="4" xfId="0" applyFont="1" applyBorder="1" applyAlignment="1">
      <alignment horizontal="center" vertical="center" wrapText="1"/>
    </xf>
    <xf numFmtId="0" fontId="8"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5" fillId="0" borderId="15" xfId="0" quotePrefix="1"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14" fillId="0" borderId="3" xfId="0" applyFont="1" applyBorder="1" applyAlignment="1">
      <alignment horizontal="center" vertical="center" wrapText="1"/>
    </xf>
    <xf numFmtId="0" fontId="15" fillId="0" borderId="21" xfId="0" applyFont="1" applyBorder="1" applyAlignment="1">
      <alignment horizontal="center" vertical="top" wrapText="1"/>
    </xf>
    <xf numFmtId="0" fontId="15" fillId="2" borderId="21" xfId="0" applyFont="1" applyFill="1" applyBorder="1" applyAlignment="1">
      <alignment horizontal="center" vertical="top"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3" fillId="0" borderId="6" xfId="0" applyFont="1" applyBorder="1" applyAlignment="1">
      <alignment horizontal="center" vertical="center"/>
    </xf>
    <xf numFmtId="0" fontId="13" fillId="0" borderId="10" xfId="0" applyFont="1" applyBorder="1" applyAlignment="1">
      <alignment horizontal="center" vertical="center"/>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32" xfId="0" applyFont="1" applyBorder="1" applyAlignment="1">
      <alignment horizontal="center" vertical="center" wrapText="1"/>
    </xf>
    <xf numFmtId="0" fontId="4" fillId="0" borderId="4" xfId="0" applyFont="1" applyBorder="1" applyAlignment="1">
      <alignment horizontal="left" vertical="center" wrapText="1"/>
    </xf>
    <xf numFmtId="0" fontId="4" fillId="0" borderId="0" xfId="0" applyFont="1" applyAlignment="1">
      <alignment horizontal="left" vertical="center" wrapText="1"/>
    </xf>
    <xf numFmtId="14" fontId="4" fillId="2" borderId="0" xfId="0" applyNumberFormat="1" applyFont="1" applyFill="1" applyAlignment="1">
      <alignment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32" xfId="0" applyFont="1" applyBorder="1" applyAlignment="1">
      <alignment horizontal="center" vertical="center" wrapText="1"/>
    </xf>
    <xf numFmtId="0" fontId="6" fillId="0" borderId="27" xfId="0" applyFont="1" applyBorder="1" applyAlignment="1">
      <alignment horizontal="center" vertical="center"/>
    </xf>
    <xf numFmtId="0" fontId="6" fillId="0" borderId="7" xfId="0" applyFont="1" applyBorder="1" applyAlignment="1">
      <alignment horizontal="center" vertical="center"/>
    </xf>
    <xf numFmtId="0" fontId="6" fillId="0" borderId="10" xfId="0" applyFont="1" applyBorder="1" applyAlignment="1">
      <alignment horizontal="center" vertical="center"/>
    </xf>
    <xf numFmtId="0" fontId="7" fillId="0" borderId="21" xfId="0" quotePrefix="1" applyFont="1" applyBorder="1" applyAlignment="1">
      <alignment horizontal="center" vertical="top" wrapText="1"/>
    </xf>
    <xf numFmtId="0" fontId="11" fillId="0" borderId="6" xfId="0" applyFont="1" applyBorder="1" applyAlignment="1">
      <alignment horizontal="center" vertical="center"/>
    </xf>
    <xf numFmtId="0" fontId="11" fillId="0" borderId="10" xfId="0" applyFont="1" applyBorder="1" applyAlignment="1">
      <alignment horizontal="center" vertical="center"/>
    </xf>
  </cellXfs>
  <cellStyles count="9">
    <cellStyle name="Millares" xfId="1" builtinId="3"/>
    <cellStyle name="Millares 2" xfId="3" xr:uid="{00000000-0005-0000-0000-000001000000}"/>
    <cellStyle name="Millares 2 2" xfId="7" xr:uid="{00000000-0005-0000-0000-000002000000}"/>
    <cellStyle name="Millares 3" xfId="5" xr:uid="{00000000-0005-0000-0000-000003000000}"/>
    <cellStyle name="Moneda" xfId="2" builtinId="4"/>
    <cellStyle name="Moneda 2" xfId="4" xr:uid="{00000000-0005-0000-0000-000005000000}"/>
    <cellStyle name="Moneda 2 2" xfId="8" xr:uid="{00000000-0005-0000-0000-000006000000}"/>
    <cellStyle name="Moneda 3" xfId="6" xr:uid="{00000000-0005-0000-0000-000007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390792</xdr:colOff>
      <xdr:row>1</xdr:row>
      <xdr:rowOff>56081</xdr:rowOff>
    </xdr:from>
    <xdr:to>
      <xdr:col>10</xdr:col>
      <xdr:colOff>547024</xdr:colOff>
      <xdr:row>1</xdr:row>
      <xdr:rowOff>1081767</xdr:rowOff>
    </xdr:to>
    <xdr:pic>
      <xdr:nvPicPr>
        <xdr:cNvPr id="2" name="Imagen 8">
          <a:extLst>
            <a:ext uri="{FF2B5EF4-FFF2-40B4-BE49-F238E27FC236}">
              <a16:creationId xmlns:a16="http://schemas.microsoft.com/office/drawing/2014/main" id="{15DC776A-3F3B-4BD4-9E68-D0D509D8F730}"/>
            </a:ext>
          </a:extLst>
        </xdr:cNvPr>
        <xdr:cNvPicPr/>
      </xdr:nvPicPr>
      <xdr:blipFill>
        <a:blip xmlns:r="http://schemas.openxmlformats.org/officeDocument/2006/relationships" r:embed="rId1"/>
        <a:stretch/>
      </xdr:blipFill>
      <xdr:spPr>
        <a:xfrm>
          <a:off x="11382642" y="246581"/>
          <a:ext cx="975382" cy="1025686"/>
        </a:xfrm>
        <a:prstGeom prst="rect">
          <a:avLst/>
        </a:prstGeom>
        <a:ln>
          <a:noFill/>
        </a:ln>
      </xdr:spPr>
    </xdr:pic>
    <xdr:clientData/>
  </xdr:twoCellAnchor>
  <xdr:twoCellAnchor editAs="oneCell">
    <xdr:from>
      <xdr:col>2</xdr:col>
      <xdr:colOff>1559378</xdr:colOff>
      <xdr:row>64</xdr:row>
      <xdr:rowOff>167028</xdr:rowOff>
    </xdr:from>
    <xdr:to>
      <xdr:col>3</xdr:col>
      <xdr:colOff>1852536</xdr:colOff>
      <xdr:row>66</xdr:row>
      <xdr:rowOff>85715</xdr:rowOff>
    </xdr:to>
    <xdr:sp macro="" textlink="">
      <xdr:nvSpPr>
        <xdr:cNvPr id="3" name="CustomShape 1">
          <a:extLst>
            <a:ext uri="{FF2B5EF4-FFF2-40B4-BE49-F238E27FC236}">
              <a16:creationId xmlns:a16="http://schemas.microsoft.com/office/drawing/2014/main" id="{99E6C8EE-FA19-4513-BCC8-B6EC831DF965}"/>
            </a:ext>
          </a:extLst>
        </xdr:cNvPr>
        <xdr:cNvSpPr/>
      </xdr:nvSpPr>
      <xdr:spPr>
        <a:xfrm>
          <a:off x="2445203" y="27294228"/>
          <a:ext cx="3636433" cy="299688"/>
        </a:xfrm>
        <a:prstGeom prst="rect">
          <a:avLst/>
        </a:prstGeom>
        <a:noFill/>
        <a:ln w="12600">
          <a:solidFill>
            <a:srgbClr val="000000"/>
          </a:solidFill>
          <a:round/>
        </a:ln>
      </xdr:spPr>
      <xdr:style>
        <a:lnRef idx="0">
          <a:scrgbClr r="0" g="0" b="0"/>
        </a:lnRef>
        <a:fillRef idx="0">
          <a:scrgbClr r="0" g="0" b="0"/>
        </a:fillRef>
        <a:effectRef idx="0">
          <a:scrgbClr r="0" g="0" b="0"/>
        </a:effectRef>
        <a:fontRef idx="minor"/>
      </xdr:style>
      <xdr:txBody>
        <a:bodyPr lIns="20160" tIns="20160" rIns="20160" bIns="20160" anchor="ctr"/>
        <a:lstStyle/>
        <a:p>
          <a:pPr marL="0" marR="0" indent="0" algn="l" defTabSz="914400" eaLnBrk="1" fontAlgn="auto" latinLnBrk="0" hangingPunct="1">
            <a:lnSpc>
              <a:spcPct val="100000"/>
            </a:lnSpc>
            <a:spcBef>
              <a:spcPts val="0"/>
            </a:spcBef>
            <a:spcAft>
              <a:spcPts val="0"/>
            </a:spcAft>
            <a:buClrTx/>
            <a:buSzTx/>
            <a:buFontTx/>
            <a:buNone/>
            <a:tabLst/>
            <a:defRPr/>
          </a:pPr>
          <a:r>
            <a:rPr lang="es-CO" sz="1100" strike="noStrike">
              <a:solidFill>
                <a:srgbClr val="000000"/>
              </a:solidFill>
              <a:latin typeface="Trebuchet MS"/>
            </a:rPr>
            <a:t>   Fecha:</a:t>
          </a:r>
          <a:r>
            <a:rPr lang="es-CO" sz="1100" strike="noStrike" baseline="0">
              <a:solidFill>
                <a:srgbClr val="000000"/>
              </a:solidFill>
              <a:latin typeface="Trebuchet MS"/>
            </a:rPr>
            <a:t> </a:t>
          </a:r>
          <a:endParaRPr lang="es-CO">
            <a:effectLst/>
          </a:endParaRPr>
        </a:p>
      </xdr:txBody>
    </xdr:sp>
    <xdr:clientData/>
  </xdr:twoCellAnchor>
  <xdr:twoCellAnchor editAs="oneCell">
    <xdr:from>
      <xdr:col>6</xdr:col>
      <xdr:colOff>404773</xdr:colOff>
      <xdr:row>58</xdr:row>
      <xdr:rowOff>145592</xdr:rowOff>
    </xdr:from>
    <xdr:to>
      <xdr:col>10</xdr:col>
      <xdr:colOff>238718</xdr:colOff>
      <xdr:row>61</xdr:row>
      <xdr:rowOff>169410</xdr:rowOff>
    </xdr:to>
    <xdr:sp macro="" textlink="">
      <xdr:nvSpPr>
        <xdr:cNvPr id="4" name="CustomShape 1">
          <a:extLst>
            <a:ext uri="{FF2B5EF4-FFF2-40B4-BE49-F238E27FC236}">
              <a16:creationId xmlns:a16="http://schemas.microsoft.com/office/drawing/2014/main" id="{B5CEF142-01A5-4E95-A39F-AD55058139C6}"/>
            </a:ext>
          </a:extLst>
        </xdr:cNvPr>
        <xdr:cNvSpPr/>
      </xdr:nvSpPr>
      <xdr:spPr>
        <a:xfrm>
          <a:off x="8539123" y="26129792"/>
          <a:ext cx="3510595" cy="595318"/>
        </a:xfrm>
        <a:prstGeom prst="rect">
          <a:avLst/>
        </a:prstGeom>
        <a:solidFill>
          <a:srgbClr val="FFFFFF"/>
        </a:solidFill>
        <a:ln w="12600">
          <a:solidFill>
            <a:srgbClr val="000000"/>
          </a:solidFill>
          <a:round/>
        </a:ln>
      </xdr:spPr>
      <xdr:style>
        <a:lnRef idx="0">
          <a:scrgbClr r="0" g="0" b="0"/>
        </a:lnRef>
        <a:fillRef idx="0">
          <a:scrgbClr r="0" g="0" b="0"/>
        </a:fillRef>
        <a:effectRef idx="0">
          <a:scrgbClr r="0" g="0" b="0"/>
        </a:effectRef>
        <a:fontRef idx="minor"/>
      </xdr:style>
      <xdr:txBody>
        <a:bodyPr lIns="20160" tIns="20160" rIns="20160" bIns="20160" anchor="ctr"/>
        <a:lstStyle/>
        <a:p>
          <a:pPr algn="l">
            <a:lnSpc>
              <a:spcPct val="100000"/>
            </a:lnSpc>
          </a:pPr>
          <a:r>
            <a:rPr lang="es-CO" sz="1100" strike="noStrike">
              <a:solidFill>
                <a:srgbClr val="000000"/>
              </a:solidFill>
              <a:latin typeface="Trebuchet MS"/>
            </a:rPr>
            <a:t>Aprobado por:</a:t>
          </a:r>
        </a:p>
        <a:p>
          <a:pPr algn="l">
            <a:lnSpc>
              <a:spcPct val="100000"/>
            </a:lnSpc>
          </a:pPr>
          <a:endParaRPr/>
        </a:p>
        <a:p>
          <a:pPr algn="ctr">
            <a:lnSpc>
              <a:spcPct val="100000"/>
            </a:lnSpc>
          </a:pPr>
          <a:r>
            <a:rPr lang="es-CO" sz="300" strike="noStrike">
              <a:solidFill>
                <a:srgbClr val="FFFFFF"/>
              </a:solidFill>
              <a:latin typeface="Calibri"/>
            </a:rPr>
            <a:t>Área</a:t>
          </a:r>
          <a:endParaRPr/>
        </a:p>
      </xdr:txBody>
    </xdr:sp>
    <xdr:clientData/>
  </xdr:twoCellAnchor>
  <xdr:twoCellAnchor editAs="oneCell">
    <xdr:from>
      <xdr:col>2</xdr:col>
      <xdr:colOff>1558326</xdr:colOff>
      <xdr:row>61</xdr:row>
      <xdr:rowOff>141886</xdr:rowOff>
    </xdr:from>
    <xdr:to>
      <xdr:col>3</xdr:col>
      <xdr:colOff>1851483</xdr:colOff>
      <xdr:row>64</xdr:row>
      <xdr:rowOff>165703</xdr:rowOff>
    </xdr:to>
    <xdr:sp macro="" textlink="">
      <xdr:nvSpPr>
        <xdr:cNvPr id="5" name="CustomShape 1">
          <a:extLst>
            <a:ext uri="{FF2B5EF4-FFF2-40B4-BE49-F238E27FC236}">
              <a16:creationId xmlns:a16="http://schemas.microsoft.com/office/drawing/2014/main" id="{3908420E-0975-486A-8728-70127C6D96AF}"/>
            </a:ext>
          </a:extLst>
        </xdr:cNvPr>
        <xdr:cNvSpPr/>
      </xdr:nvSpPr>
      <xdr:spPr>
        <a:xfrm>
          <a:off x="2444151" y="26697586"/>
          <a:ext cx="3636432" cy="595317"/>
        </a:xfrm>
        <a:prstGeom prst="rect">
          <a:avLst/>
        </a:prstGeom>
        <a:solidFill>
          <a:srgbClr val="FFFFFF"/>
        </a:solidFill>
        <a:ln w="12600">
          <a:solidFill>
            <a:srgbClr val="000000"/>
          </a:solidFill>
          <a:round/>
        </a:ln>
      </xdr:spPr>
      <xdr:style>
        <a:lnRef idx="0">
          <a:scrgbClr r="0" g="0" b="0"/>
        </a:lnRef>
        <a:fillRef idx="0">
          <a:scrgbClr r="0" g="0" b="0"/>
        </a:fillRef>
        <a:effectRef idx="0">
          <a:scrgbClr r="0" g="0" b="0"/>
        </a:effectRef>
        <a:fontRef idx="minor"/>
      </xdr:style>
      <xdr:txBody>
        <a:bodyPr lIns="20160" tIns="20160" rIns="20160" bIns="20160" anchor="ctr"/>
        <a:lstStyle/>
        <a:p>
          <a:endParaRPr lang="es-CO" sz="1100">
            <a:effectLst/>
            <a:latin typeface="+mn-lt"/>
            <a:ea typeface="+mn-ea"/>
            <a:cs typeface="+mn-cs"/>
          </a:endParaRPr>
        </a:p>
        <a:p>
          <a:pPr algn="ctr"/>
          <a:r>
            <a:rPr lang="es-CO" sz="1100">
              <a:effectLst/>
              <a:latin typeface="+mn-lt"/>
              <a:ea typeface="+mn-ea"/>
              <a:cs typeface="+mn-cs"/>
            </a:rPr>
            <a:t>Profesional Subdirección Financiera</a:t>
          </a:r>
          <a:endParaRPr lang="es-CO">
            <a:effectLst/>
          </a:endParaRPr>
        </a:p>
        <a:p>
          <a:pPr algn="ctr">
            <a:lnSpc>
              <a:spcPct val="100000"/>
            </a:lnSpc>
          </a:pPr>
          <a:endParaRPr/>
        </a:p>
        <a:p>
          <a:pPr algn="ctr">
            <a:lnSpc>
              <a:spcPct val="100000"/>
            </a:lnSpc>
          </a:pPr>
          <a:r>
            <a:rPr lang="es-CO" sz="300" strike="noStrike">
              <a:solidFill>
                <a:srgbClr val="FFFFFF"/>
              </a:solidFill>
              <a:latin typeface="Calibri"/>
            </a:rPr>
            <a:t>Área</a:t>
          </a:r>
          <a:endParaRPr/>
        </a:p>
      </xdr:txBody>
    </xdr:sp>
    <xdr:clientData/>
  </xdr:twoCellAnchor>
  <xdr:twoCellAnchor editAs="oneCell">
    <xdr:from>
      <xdr:col>6</xdr:col>
      <xdr:colOff>402390</xdr:colOff>
      <xdr:row>61</xdr:row>
      <xdr:rowOff>167020</xdr:rowOff>
    </xdr:from>
    <xdr:to>
      <xdr:col>10</xdr:col>
      <xdr:colOff>236335</xdr:colOff>
      <xdr:row>65</xdr:row>
      <xdr:rowOff>5780</xdr:rowOff>
    </xdr:to>
    <xdr:sp macro="" textlink="">
      <xdr:nvSpPr>
        <xdr:cNvPr id="6" name="CustomShape 1">
          <a:extLst>
            <a:ext uri="{FF2B5EF4-FFF2-40B4-BE49-F238E27FC236}">
              <a16:creationId xmlns:a16="http://schemas.microsoft.com/office/drawing/2014/main" id="{E8476013-1FFC-4339-BC2F-F009963B281F}"/>
            </a:ext>
          </a:extLst>
        </xdr:cNvPr>
        <xdr:cNvSpPr/>
      </xdr:nvSpPr>
      <xdr:spPr>
        <a:xfrm>
          <a:off x="8536740" y="26722720"/>
          <a:ext cx="3510595" cy="600760"/>
        </a:xfrm>
        <a:prstGeom prst="rect">
          <a:avLst/>
        </a:prstGeom>
        <a:solidFill>
          <a:srgbClr val="FFFFFF"/>
        </a:solidFill>
        <a:ln w="12600">
          <a:solidFill>
            <a:srgbClr val="000000"/>
          </a:solidFill>
          <a:round/>
        </a:ln>
      </xdr:spPr>
      <xdr:style>
        <a:lnRef idx="0">
          <a:scrgbClr r="0" g="0" b="0"/>
        </a:lnRef>
        <a:fillRef idx="0">
          <a:scrgbClr r="0" g="0" b="0"/>
        </a:fillRef>
        <a:effectRef idx="0">
          <a:scrgbClr r="0" g="0" b="0"/>
        </a:effectRef>
        <a:fontRef idx="minor"/>
      </xdr:style>
      <xdr:txBody>
        <a:bodyPr lIns="20160" tIns="20160" rIns="20160" bIns="2016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100">
              <a:effectLst/>
              <a:latin typeface="+mn-lt"/>
              <a:ea typeface="+mn-ea"/>
              <a:cs typeface="+mn-cs"/>
            </a:rPr>
            <a:t>Subdirector</a:t>
          </a:r>
          <a:r>
            <a:rPr lang="es-CO" sz="1100" baseline="0">
              <a:effectLst/>
              <a:latin typeface="+mn-lt"/>
              <a:ea typeface="+mn-ea"/>
              <a:cs typeface="+mn-cs"/>
            </a:rPr>
            <a:t> </a:t>
          </a:r>
          <a:r>
            <a:rPr lang="es-CO" sz="1100">
              <a:effectLst/>
              <a:latin typeface="+mn-lt"/>
              <a:ea typeface="+mn-ea"/>
              <a:cs typeface="+mn-cs"/>
            </a:rPr>
            <a:t>Financiero</a:t>
          </a:r>
          <a:endParaRPr/>
        </a:p>
        <a:p>
          <a:pPr algn="ctr">
            <a:lnSpc>
              <a:spcPct val="100000"/>
            </a:lnSpc>
          </a:pPr>
          <a:r>
            <a:rPr lang="es-CO" sz="300" strike="noStrike">
              <a:solidFill>
                <a:srgbClr val="FFFFFF"/>
              </a:solidFill>
              <a:latin typeface="Calibri"/>
            </a:rPr>
            <a:t>Área</a:t>
          </a:r>
          <a:endParaRPr/>
        </a:p>
      </xdr:txBody>
    </xdr:sp>
    <xdr:clientData/>
  </xdr:twoCellAnchor>
  <xdr:twoCellAnchor editAs="oneCell">
    <xdr:from>
      <xdr:col>12</xdr:col>
      <xdr:colOff>902612</xdr:colOff>
      <xdr:row>61</xdr:row>
      <xdr:rowOff>152728</xdr:rowOff>
    </xdr:from>
    <xdr:to>
      <xdr:col>16</xdr:col>
      <xdr:colOff>420806</xdr:colOff>
      <xdr:row>64</xdr:row>
      <xdr:rowOff>176545</xdr:rowOff>
    </xdr:to>
    <xdr:sp macro="" textlink="">
      <xdr:nvSpPr>
        <xdr:cNvPr id="7" name="CustomShape 1">
          <a:extLst>
            <a:ext uri="{FF2B5EF4-FFF2-40B4-BE49-F238E27FC236}">
              <a16:creationId xmlns:a16="http://schemas.microsoft.com/office/drawing/2014/main" id="{C9B50561-9474-4F7F-A129-3AD7205AB4BC}"/>
            </a:ext>
          </a:extLst>
        </xdr:cNvPr>
        <xdr:cNvSpPr/>
      </xdr:nvSpPr>
      <xdr:spPr>
        <a:xfrm>
          <a:off x="14637662" y="26708428"/>
          <a:ext cx="3594894" cy="595317"/>
        </a:xfrm>
        <a:prstGeom prst="rect">
          <a:avLst/>
        </a:prstGeom>
        <a:solidFill>
          <a:srgbClr val="FFFFFF"/>
        </a:solidFill>
        <a:ln w="12600">
          <a:solidFill>
            <a:srgbClr val="000000"/>
          </a:solidFill>
          <a:round/>
        </a:ln>
      </xdr:spPr>
      <xdr:style>
        <a:lnRef idx="0">
          <a:scrgbClr r="0" g="0" b="0"/>
        </a:lnRef>
        <a:fillRef idx="0">
          <a:scrgbClr r="0" g="0" b="0"/>
        </a:fillRef>
        <a:effectRef idx="0">
          <a:scrgbClr r="0" g="0" b="0"/>
        </a:effectRef>
        <a:fontRef idx="minor"/>
      </xdr:style>
      <xdr:txBody>
        <a:bodyPr lIns="20160" tIns="20160" rIns="20160" bIns="2016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100">
              <a:effectLst/>
              <a:latin typeface="+mn-lt"/>
              <a:ea typeface="+mn-ea"/>
              <a:cs typeface="+mn-cs"/>
            </a:rPr>
            <a:t>Profesional</a:t>
          </a:r>
          <a:r>
            <a:rPr lang="es-CO" sz="1100" baseline="0">
              <a:effectLst/>
              <a:latin typeface="+mn-lt"/>
              <a:ea typeface="+mn-ea"/>
              <a:cs typeface="+mn-cs"/>
            </a:rPr>
            <a:t> Especializada SID</a:t>
          </a:r>
          <a:endParaRPr/>
        </a:p>
      </xdr:txBody>
    </xdr:sp>
    <xdr:clientData/>
  </xdr:twoCellAnchor>
  <xdr:twoCellAnchor editAs="oneCell">
    <xdr:from>
      <xdr:col>2</xdr:col>
      <xdr:colOff>1554887</xdr:colOff>
      <xdr:row>58</xdr:row>
      <xdr:rowOff>125205</xdr:rowOff>
    </xdr:from>
    <xdr:to>
      <xdr:col>3</xdr:col>
      <xdr:colOff>1848044</xdr:colOff>
      <xdr:row>61</xdr:row>
      <xdr:rowOff>149023</xdr:rowOff>
    </xdr:to>
    <xdr:sp macro="" textlink="">
      <xdr:nvSpPr>
        <xdr:cNvPr id="8" name="CustomShape 1">
          <a:extLst>
            <a:ext uri="{FF2B5EF4-FFF2-40B4-BE49-F238E27FC236}">
              <a16:creationId xmlns:a16="http://schemas.microsoft.com/office/drawing/2014/main" id="{E2FA7A36-F33E-4EA6-A29F-EAC7E0E47B7E}"/>
            </a:ext>
          </a:extLst>
        </xdr:cNvPr>
        <xdr:cNvSpPr/>
      </xdr:nvSpPr>
      <xdr:spPr>
        <a:xfrm>
          <a:off x="2440712" y="26109405"/>
          <a:ext cx="3636432" cy="595318"/>
        </a:xfrm>
        <a:prstGeom prst="rect">
          <a:avLst/>
        </a:prstGeom>
        <a:solidFill>
          <a:srgbClr val="FFFFFF"/>
        </a:solidFill>
        <a:ln w="12600">
          <a:solidFill>
            <a:srgbClr val="000000"/>
          </a:solidFill>
          <a:round/>
        </a:ln>
      </xdr:spPr>
      <xdr:style>
        <a:lnRef idx="0">
          <a:scrgbClr r="0" g="0" b="0"/>
        </a:lnRef>
        <a:fillRef idx="0">
          <a:scrgbClr r="0" g="0" b="0"/>
        </a:fillRef>
        <a:effectRef idx="0">
          <a:scrgbClr r="0" g="0" b="0"/>
        </a:effectRef>
        <a:fontRef idx="minor"/>
      </xdr:style>
      <xdr:txBody>
        <a:bodyPr lIns="20160" tIns="20160" rIns="20160" bIns="20160" anchor="ctr"/>
        <a:lstStyle/>
        <a:p>
          <a:pPr algn="l">
            <a:lnSpc>
              <a:spcPct val="100000"/>
            </a:lnSpc>
          </a:pPr>
          <a:r>
            <a:rPr lang="es-CO" sz="1100" strike="noStrike">
              <a:solidFill>
                <a:srgbClr val="000000"/>
              </a:solidFill>
              <a:latin typeface="Trebuchet MS"/>
            </a:rPr>
            <a:t>Revisado por:</a:t>
          </a:r>
        </a:p>
        <a:p>
          <a:pPr algn="l">
            <a:lnSpc>
              <a:spcPct val="100000"/>
            </a:lnSpc>
          </a:pPr>
          <a:endParaRPr/>
        </a:p>
        <a:p>
          <a:pPr algn="ctr">
            <a:lnSpc>
              <a:spcPct val="100000"/>
            </a:lnSpc>
          </a:pPr>
          <a:r>
            <a:rPr lang="es-CO" sz="300" strike="noStrike">
              <a:solidFill>
                <a:srgbClr val="FFFFFF"/>
              </a:solidFill>
              <a:latin typeface="Calibri"/>
            </a:rPr>
            <a:t>Área</a:t>
          </a:r>
          <a:endParaRPr/>
        </a:p>
      </xdr:txBody>
    </xdr:sp>
    <xdr:clientData/>
  </xdr:twoCellAnchor>
  <xdr:twoCellAnchor editAs="oneCell">
    <xdr:from>
      <xdr:col>12</xdr:col>
      <xdr:colOff>889908</xdr:colOff>
      <xdr:row>58</xdr:row>
      <xdr:rowOff>87372</xdr:rowOff>
    </xdr:from>
    <xdr:to>
      <xdr:col>16</xdr:col>
      <xdr:colOff>408102</xdr:colOff>
      <xdr:row>61</xdr:row>
      <xdr:rowOff>111190</xdr:rowOff>
    </xdr:to>
    <xdr:sp macro="" textlink="">
      <xdr:nvSpPr>
        <xdr:cNvPr id="9" name="CustomShape 1">
          <a:extLst>
            <a:ext uri="{FF2B5EF4-FFF2-40B4-BE49-F238E27FC236}">
              <a16:creationId xmlns:a16="http://schemas.microsoft.com/office/drawing/2014/main" id="{3913EAFC-DDF7-42C6-A9F0-4609274D7309}"/>
            </a:ext>
          </a:extLst>
        </xdr:cNvPr>
        <xdr:cNvSpPr/>
      </xdr:nvSpPr>
      <xdr:spPr>
        <a:xfrm>
          <a:off x="14624958" y="26071572"/>
          <a:ext cx="3594894" cy="595318"/>
        </a:xfrm>
        <a:prstGeom prst="rect">
          <a:avLst/>
        </a:prstGeom>
        <a:solidFill>
          <a:srgbClr val="FFFFFF"/>
        </a:solidFill>
        <a:ln w="12600">
          <a:solidFill>
            <a:srgbClr val="000000"/>
          </a:solidFill>
          <a:round/>
        </a:ln>
      </xdr:spPr>
      <xdr:style>
        <a:lnRef idx="0">
          <a:scrgbClr r="0" g="0" b="0"/>
        </a:lnRef>
        <a:fillRef idx="0">
          <a:scrgbClr r="0" g="0" b="0"/>
        </a:fillRef>
        <a:effectRef idx="0">
          <a:scrgbClr r="0" g="0" b="0"/>
        </a:effectRef>
        <a:fontRef idx="minor"/>
      </xdr:style>
      <xdr:txBody>
        <a:bodyPr lIns="20160" tIns="20160" rIns="20160" bIns="20160" anchor="ctr"/>
        <a:lstStyle/>
        <a:p>
          <a:r>
            <a:rPr lang="es-CO" sz="1100">
              <a:effectLst/>
              <a:latin typeface="+mn-lt"/>
              <a:ea typeface="+mn-ea"/>
              <a:cs typeface="+mn-cs"/>
            </a:rPr>
            <a:t>Elaborado por:</a:t>
          </a:r>
          <a:endParaRPr lang="es-CO">
            <a:effectLst/>
          </a:endParaRPr>
        </a:p>
        <a:p>
          <a:pPr algn="l">
            <a:lnSpc>
              <a:spcPct val="100000"/>
            </a:lnSpc>
          </a:pPr>
          <a:r>
            <a:rPr lang="es-MX"/>
            <a:t>CREAYCY</a:t>
          </a:r>
          <a:r>
            <a:rPr lang="es-MX" baseline="0"/>
            <a:t> YASMIN MORENO MARTÍNEZ</a:t>
          </a:r>
          <a:endParaRPr/>
        </a:p>
        <a:p>
          <a:pPr algn="ctr">
            <a:lnSpc>
              <a:spcPct val="100000"/>
            </a:lnSpc>
          </a:pPr>
          <a:r>
            <a:rPr lang="es-CO" sz="300" strike="noStrike">
              <a:solidFill>
                <a:srgbClr val="FFFFFF"/>
              </a:solidFill>
              <a:latin typeface="Calibri"/>
            </a:rPr>
            <a:t>Área</a:t>
          </a:r>
          <a:endParaRPr/>
        </a:p>
      </xdr:txBody>
    </xdr:sp>
    <xdr:clientData/>
  </xdr:twoCellAnchor>
  <xdr:twoCellAnchor editAs="oneCell">
    <xdr:from>
      <xdr:col>6</xdr:col>
      <xdr:colOff>402392</xdr:colOff>
      <xdr:row>65</xdr:row>
      <xdr:rowOff>36061</xdr:rowOff>
    </xdr:from>
    <xdr:to>
      <xdr:col>10</xdr:col>
      <xdr:colOff>236338</xdr:colOff>
      <xdr:row>66</xdr:row>
      <xdr:rowOff>144040</xdr:rowOff>
    </xdr:to>
    <xdr:sp macro="" textlink="">
      <xdr:nvSpPr>
        <xdr:cNvPr id="10" name="CustomShape 1">
          <a:extLst>
            <a:ext uri="{FF2B5EF4-FFF2-40B4-BE49-F238E27FC236}">
              <a16:creationId xmlns:a16="http://schemas.microsoft.com/office/drawing/2014/main" id="{98DB85BE-D158-46D9-BDB2-08D13BB8B4BD}"/>
            </a:ext>
          </a:extLst>
        </xdr:cNvPr>
        <xdr:cNvSpPr/>
      </xdr:nvSpPr>
      <xdr:spPr>
        <a:xfrm>
          <a:off x="8536742" y="27353761"/>
          <a:ext cx="3510596" cy="298480"/>
        </a:xfrm>
        <a:prstGeom prst="rect">
          <a:avLst/>
        </a:prstGeom>
        <a:noFill/>
        <a:ln w="12600">
          <a:solidFill>
            <a:srgbClr val="000000"/>
          </a:solidFill>
          <a:round/>
        </a:ln>
      </xdr:spPr>
      <xdr:style>
        <a:lnRef idx="0">
          <a:scrgbClr r="0" g="0" b="0"/>
        </a:lnRef>
        <a:fillRef idx="0">
          <a:scrgbClr r="0" g="0" b="0"/>
        </a:fillRef>
        <a:effectRef idx="0">
          <a:scrgbClr r="0" g="0" b="0"/>
        </a:effectRef>
        <a:fontRef idx="minor"/>
      </xdr:style>
      <xdr:txBody>
        <a:bodyPr lIns="20160" tIns="20160" rIns="20160" bIns="20160" anchor="ctr"/>
        <a:lstStyle/>
        <a:p>
          <a:pPr algn="l">
            <a:lnSpc>
              <a:spcPct val="100000"/>
            </a:lnSpc>
          </a:pPr>
          <a:r>
            <a:rPr lang="es-CO" sz="1100">
              <a:effectLst/>
              <a:latin typeface="+mn-lt"/>
              <a:ea typeface="+mn-ea"/>
              <a:cs typeface="+mn-cs"/>
            </a:rPr>
            <a:t>Fecha: </a:t>
          </a:r>
          <a:endParaRPr/>
        </a:p>
      </xdr:txBody>
    </xdr:sp>
    <xdr:clientData/>
  </xdr:twoCellAnchor>
  <xdr:twoCellAnchor editAs="oneCell">
    <xdr:from>
      <xdr:col>12</xdr:col>
      <xdr:colOff>902612</xdr:colOff>
      <xdr:row>65</xdr:row>
      <xdr:rowOff>22791</xdr:rowOff>
    </xdr:from>
    <xdr:to>
      <xdr:col>16</xdr:col>
      <xdr:colOff>420807</xdr:colOff>
      <xdr:row>66</xdr:row>
      <xdr:rowOff>130770</xdr:rowOff>
    </xdr:to>
    <xdr:sp macro="" textlink="">
      <xdr:nvSpPr>
        <xdr:cNvPr id="11" name="CustomShape 1">
          <a:extLst>
            <a:ext uri="{FF2B5EF4-FFF2-40B4-BE49-F238E27FC236}">
              <a16:creationId xmlns:a16="http://schemas.microsoft.com/office/drawing/2014/main" id="{39999C34-49AB-48AD-A23C-9AA8B13AD697}"/>
            </a:ext>
          </a:extLst>
        </xdr:cNvPr>
        <xdr:cNvSpPr/>
      </xdr:nvSpPr>
      <xdr:spPr>
        <a:xfrm>
          <a:off x="14637662" y="27340491"/>
          <a:ext cx="3594895" cy="298480"/>
        </a:xfrm>
        <a:prstGeom prst="rect">
          <a:avLst/>
        </a:prstGeom>
        <a:noFill/>
        <a:ln w="12600">
          <a:solidFill>
            <a:srgbClr val="000000"/>
          </a:solidFill>
          <a:round/>
        </a:ln>
      </xdr:spPr>
      <xdr:style>
        <a:lnRef idx="0">
          <a:scrgbClr r="0" g="0" b="0"/>
        </a:lnRef>
        <a:fillRef idx="0">
          <a:scrgbClr r="0" g="0" b="0"/>
        </a:fillRef>
        <a:effectRef idx="0">
          <a:scrgbClr r="0" g="0" b="0"/>
        </a:effectRef>
        <a:fontRef idx="minor"/>
      </xdr:style>
      <xdr:txBody>
        <a:bodyPr lIns="20160" tIns="20160" rIns="20160" bIns="20160" anchor="ctr"/>
        <a:lstStyle/>
        <a:p>
          <a:pPr algn="l">
            <a:lnSpc>
              <a:spcPct val="100000"/>
            </a:lnSpc>
          </a:pPr>
          <a:r>
            <a:rPr lang="es-CO" sz="1100" strike="noStrike">
              <a:solidFill>
                <a:srgbClr val="000000"/>
              </a:solidFill>
              <a:latin typeface="Trebuchet MS"/>
            </a:rPr>
            <a:t>   </a:t>
          </a:r>
          <a:r>
            <a:rPr lang="es-CO" sz="1100">
              <a:effectLst/>
              <a:latin typeface="+mn-lt"/>
              <a:ea typeface="+mn-ea"/>
              <a:cs typeface="+mn-cs"/>
            </a:rPr>
            <a:t>Fecha: </a:t>
          </a:r>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I57"/>
  <sheetViews>
    <sheetView showGridLines="0" tabSelected="1" topLeftCell="D38" zoomScale="90" zoomScaleNormal="90" zoomScaleSheetLayoutView="40" zoomScalePageLayoutView="10" workbookViewId="0">
      <selection activeCell="E39" sqref="E39"/>
    </sheetView>
  </sheetViews>
  <sheetFormatPr baseColWidth="10" defaultColWidth="9.140625" defaultRowHeight="15" x14ac:dyDescent="0.25"/>
  <cols>
    <col min="1" max="1" width="3.28515625" customWidth="1"/>
    <col min="2" max="2" width="10" customWidth="1"/>
    <col min="3" max="3" width="50.140625" customWidth="1"/>
    <col min="4" max="4" width="33.7109375" style="1" customWidth="1"/>
    <col min="5" max="5" width="12.5703125" style="2" customWidth="1"/>
    <col min="6" max="6" width="12.28515625" style="3" customWidth="1"/>
    <col min="7" max="7" width="11.28515625" style="3" customWidth="1"/>
    <col min="8" max="8" width="11.7109375" style="3" customWidth="1"/>
    <col min="9" max="9" width="19.85546875" style="3" customWidth="1"/>
    <col min="10" max="10" width="12.28515625" style="3" customWidth="1"/>
    <col min="11" max="11" width="10.85546875" style="3" customWidth="1"/>
    <col min="12" max="12" width="18" style="3" customWidth="1"/>
    <col min="13" max="13" width="16.28515625" style="3" customWidth="1"/>
    <col min="14" max="14" width="12.28515625" style="3" customWidth="1"/>
    <col min="15" max="16" width="16.28515625" style="3" customWidth="1"/>
    <col min="17" max="17" width="18.42578125" style="3" customWidth="1"/>
    <col min="18" max="19" width="16.28515625" style="3" customWidth="1"/>
    <col min="20" max="20" width="14.7109375" style="3" customWidth="1"/>
    <col min="21" max="21" width="17.7109375" style="3" customWidth="1"/>
    <col min="22" max="22" width="25.140625" style="3" customWidth="1"/>
    <col min="23" max="23" width="16.140625" customWidth="1"/>
    <col min="24" max="24" width="14.28515625" customWidth="1"/>
    <col min="25" max="25" width="13.140625" customWidth="1"/>
    <col min="26" max="28" width="15.85546875" customWidth="1"/>
    <col min="29" max="31" width="13.85546875" bestFit="1" customWidth="1"/>
    <col min="32" max="32" width="11.5703125" bestFit="1" customWidth="1"/>
    <col min="33" max="33" width="12.7109375" bestFit="1" customWidth="1"/>
  </cols>
  <sheetData>
    <row r="1" spans="1:28" x14ac:dyDescent="0.25">
      <c r="A1">
        <v>0.5</v>
      </c>
    </row>
    <row r="2" spans="1:28" ht="109.15" customHeight="1" x14ac:dyDescent="0.25">
      <c r="B2" s="117" t="s">
        <v>0</v>
      </c>
      <c r="C2" s="118"/>
      <c r="D2" s="118"/>
      <c r="E2" s="118"/>
      <c r="F2" s="118"/>
      <c r="G2" s="118"/>
      <c r="H2" s="118"/>
      <c r="I2" s="118"/>
      <c r="J2" s="118"/>
      <c r="K2" s="118"/>
      <c r="L2" s="118"/>
      <c r="M2" s="118"/>
      <c r="N2" s="118"/>
      <c r="O2" s="118"/>
      <c r="P2" s="118"/>
      <c r="Q2" s="118"/>
      <c r="R2" s="118"/>
      <c r="S2" s="118"/>
      <c r="T2" s="118"/>
      <c r="U2" s="118"/>
      <c r="V2" s="118"/>
      <c r="W2" s="118"/>
      <c r="X2" s="118"/>
      <c r="Y2" s="118"/>
      <c r="Z2" s="119"/>
      <c r="AA2" s="65"/>
      <c r="AB2" s="65"/>
    </row>
    <row r="3" spans="1:28" ht="15" customHeight="1" x14ac:dyDescent="0.25">
      <c r="B3" s="117"/>
      <c r="C3" s="118"/>
      <c r="D3" s="118"/>
      <c r="E3" s="118"/>
      <c r="F3" s="118"/>
      <c r="G3" s="118"/>
      <c r="H3" s="118"/>
      <c r="I3" s="118"/>
      <c r="J3" s="118"/>
      <c r="K3" s="118"/>
      <c r="L3" s="118"/>
      <c r="M3" s="118"/>
      <c r="N3" s="118"/>
      <c r="O3" s="118"/>
      <c r="P3" s="118"/>
      <c r="Q3" s="118"/>
      <c r="R3" s="118"/>
      <c r="S3" s="118"/>
      <c r="T3" s="118"/>
      <c r="U3" s="118"/>
      <c r="V3" s="118"/>
      <c r="W3" s="118"/>
      <c r="X3" s="118"/>
      <c r="Y3" s="118"/>
      <c r="Z3" s="119"/>
      <c r="AA3" s="65"/>
      <c r="AB3" s="65"/>
    </row>
    <row r="4" spans="1:28" ht="15" customHeight="1" x14ac:dyDescent="0.25">
      <c r="B4" s="117"/>
      <c r="C4" s="118"/>
      <c r="D4" s="118"/>
      <c r="E4" s="118"/>
      <c r="F4" s="118"/>
      <c r="G4" s="118"/>
      <c r="H4" s="118"/>
      <c r="I4" s="118"/>
      <c r="J4" s="118"/>
      <c r="K4" s="118"/>
      <c r="L4" s="118"/>
      <c r="M4" s="118"/>
      <c r="N4" s="118"/>
      <c r="O4" s="118"/>
      <c r="P4" s="118"/>
      <c r="Q4" s="118"/>
      <c r="R4" s="118"/>
      <c r="S4" s="118"/>
      <c r="T4" s="118"/>
      <c r="U4" s="118"/>
      <c r="V4" s="118"/>
      <c r="W4" s="118"/>
      <c r="X4" s="118"/>
      <c r="Y4" s="118"/>
      <c r="Z4" s="119"/>
      <c r="AA4" s="65"/>
      <c r="AB4" s="65"/>
    </row>
    <row r="5" spans="1:28" ht="15" customHeight="1" x14ac:dyDescent="0.25">
      <c r="B5" s="117"/>
      <c r="C5" s="118"/>
      <c r="D5" s="118"/>
      <c r="E5" s="118"/>
      <c r="F5" s="118"/>
      <c r="G5" s="118"/>
      <c r="H5" s="118"/>
      <c r="I5" s="118"/>
      <c r="J5" s="118"/>
      <c r="K5" s="118"/>
      <c r="L5" s="118"/>
      <c r="M5" s="118"/>
      <c r="N5" s="118"/>
      <c r="O5" s="118"/>
      <c r="P5" s="118"/>
      <c r="Q5" s="118"/>
      <c r="R5" s="118"/>
      <c r="S5" s="118"/>
      <c r="T5" s="118"/>
      <c r="U5" s="118"/>
      <c r="V5" s="118"/>
      <c r="W5" s="118"/>
      <c r="X5" s="118"/>
      <c r="Y5" s="118"/>
      <c r="Z5" s="119"/>
      <c r="AA5" s="65"/>
      <c r="AB5" s="65"/>
    </row>
    <row r="6" spans="1:28" ht="26.45" customHeight="1" x14ac:dyDescent="0.25">
      <c r="B6" s="117"/>
      <c r="C6" s="118"/>
      <c r="D6" s="118"/>
      <c r="E6" s="118"/>
      <c r="F6" s="118"/>
      <c r="G6" s="118"/>
      <c r="H6" s="118"/>
      <c r="I6" s="118"/>
      <c r="J6" s="118"/>
      <c r="K6" s="118"/>
      <c r="L6" s="118"/>
      <c r="M6" s="118"/>
      <c r="N6" s="118"/>
      <c r="O6" s="118"/>
      <c r="P6" s="118"/>
      <c r="Q6" s="118"/>
      <c r="R6" s="118"/>
      <c r="S6" s="118"/>
      <c r="T6" s="118"/>
      <c r="U6" s="118"/>
      <c r="V6" s="118"/>
      <c r="W6" s="118"/>
      <c r="X6" s="118"/>
      <c r="Y6" s="118"/>
      <c r="Z6" s="119"/>
      <c r="AA6" s="65"/>
      <c r="AB6" s="65"/>
    </row>
    <row r="7" spans="1:28" ht="15.6" customHeight="1" x14ac:dyDescent="0.25">
      <c r="B7" s="117"/>
      <c r="C7" s="118"/>
      <c r="D7" s="118"/>
      <c r="E7" s="118"/>
      <c r="F7" s="118"/>
      <c r="G7" s="118"/>
      <c r="H7" s="118"/>
      <c r="I7" s="118"/>
      <c r="J7" s="118"/>
      <c r="K7" s="118"/>
      <c r="L7" s="118"/>
      <c r="M7" s="118"/>
      <c r="N7" s="118"/>
      <c r="O7" s="118"/>
      <c r="P7" s="118"/>
      <c r="Q7" s="118"/>
      <c r="R7" s="118"/>
      <c r="S7" s="118"/>
      <c r="T7" s="118"/>
      <c r="U7" s="118"/>
      <c r="V7" s="118"/>
      <c r="W7" s="118"/>
      <c r="X7" s="118"/>
      <c r="Y7" s="118"/>
      <c r="Z7" s="119"/>
      <c r="AA7" s="65"/>
      <c r="AB7" s="65"/>
    </row>
    <row r="8" spans="1:28" ht="15" customHeight="1" x14ac:dyDescent="0.25">
      <c r="B8" s="4"/>
      <c r="C8" s="38"/>
      <c r="D8" s="39"/>
      <c r="E8" s="38"/>
      <c r="F8" s="39"/>
      <c r="G8" s="39"/>
      <c r="H8" s="39"/>
      <c r="I8" s="39"/>
      <c r="J8" s="39"/>
      <c r="K8" s="39"/>
      <c r="L8" s="39"/>
      <c r="M8" s="39"/>
      <c r="N8" s="39"/>
      <c r="O8" s="39"/>
      <c r="P8" s="39"/>
      <c r="Q8" s="39"/>
      <c r="R8" s="39"/>
      <c r="S8" s="39"/>
      <c r="T8" s="24"/>
      <c r="U8" s="24"/>
      <c r="V8" s="24"/>
      <c r="Z8" s="40"/>
    </row>
    <row r="9" spans="1:28" ht="16.149999999999999" customHeight="1" x14ac:dyDescent="0.25">
      <c r="B9" s="120" t="s">
        <v>51</v>
      </c>
      <c r="C9" s="121"/>
      <c r="D9" s="121"/>
      <c r="E9" s="122"/>
      <c r="F9" s="122"/>
      <c r="G9" s="59"/>
      <c r="H9" s="59"/>
      <c r="I9" s="59"/>
      <c r="J9" s="59"/>
      <c r="K9" s="59"/>
      <c r="L9" s="59"/>
      <c r="M9" s="59"/>
      <c r="N9" s="59"/>
      <c r="O9" s="59"/>
      <c r="P9" s="59"/>
      <c r="Q9" s="59"/>
      <c r="R9" s="59"/>
      <c r="S9" s="59"/>
      <c r="T9" s="25"/>
      <c r="U9" s="25"/>
      <c r="V9" s="25"/>
      <c r="Z9" s="40"/>
    </row>
    <row r="10" spans="1:28" ht="15.6" customHeight="1" x14ac:dyDescent="0.25">
      <c r="B10" s="123" t="s">
        <v>48</v>
      </c>
      <c r="C10" s="124"/>
      <c r="D10" s="124"/>
      <c r="E10" s="124"/>
      <c r="F10" s="124"/>
      <c r="G10" s="124"/>
      <c r="H10" s="124"/>
      <c r="I10" s="124"/>
      <c r="J10" s="124"/>
      <c r="K10" s="124"/>
      <c r="L10" s="124"/>
      <c r="M10" s="124"/>
      <c r="N10" s="124"/>
      <c r="O10" s="124"/>
      <c r="P10" s="124"/>
      <c r="Q10" s="124"/>
      <c r="R10" s="124"/>
      <c r="S10" s="124"/>
      <c r="T10" s="124"/>
      <c r="U10" s="124"/>
      <c r="V10" s="124"/>
      <c r="W10" s="124"/>
      <c r="X10" s="124"/>
      <c r="Y10" s="124"/>
      <c r="Z10" s="125"/>
      <c r="AA10" s="60"/>
      <c r="AB10" s="60"/>
    </row>
    <row r="11" spans="1:28" ht="15.75" x14ac:dyDescent="0.25">
      <c r="B11" s="4"/>
      <c r="C11" s="60"/>
      <c r="D11" s="26"/>
      <c r="E11" s="60"/>
      <c r="F11" s="26"/>
      <c r="G11" s="26"/>
      <c r="H11" s="26"/>
      <c r="I11" s="26"/>
      <c r="J11" s="26"/>
      <c r="K11" s="26"/>
      <c r="L11" s="26"/>
      <c r="M11" s="26"/>
      <c r="N11" s="26"/>
      <c r="O11" s="26"/>
      <c r="P11" s="26"/>
      <c r="Q11" s="26"/>
      <c r="R11" s="26"/>
      <c r="S11" s="26"/>
      <c r="T11" s="26"/>
      <c r="U11" s="26"/>
      <c r="V11" s="26"/>
      <c r="Z11" s="40"/>
    </row>
    <row r="12" spans="1:28" ht="37.5" customHeight="1" x14ac:dyDescent="0.25">
      <c r="B12" s="126" t="s">
        <v>1</v>
      </c>
      <c r="C12" s="127"/>
      <c r="D12" s="128"/>
      <c r="E12" s="129" t="s">
        <v>2</v>
      </c>
      <c r="F12" s="129"/>
      <c r="G12" s="129"/>
      <c r="H12" s="129"/>
      <c r="I12" s="129"/>
      <c r="J12" s="129"/>
      <c r="K12" s="129"/>
      <c r="L12" s="129"/>
      <c r="M12" s="129"/>
      <c r="N12" s="129"/>
      <c r="O12" s="129"/>
      <c r="P12" s="129"/>
      <c r="Q12" s="129"/>
      <c r="R12" s="129"/>
      <c r="S12" s="129"/>
      <c r="T12" s="129"/>
      <c r="U12" s="129"/>
      <c r="V12" s="129"/>
      <c r="W12" s="129"/>
      <c r="X12" s="129"/>
      <c r="Y12" s="129"/>
      <c r="Z12" s="129"/>
      <c r="AA12" s="67"/>
      <c r="AB12" s="67"/>
    </row>
    <row r="13" spans="1:28" ht="17.45" customHeight="1" x14ac:dyDescent="0.25">
      <c r="B13" s="33" t="s">
        <v>3</v>
      </c>
      <c r="C13" s="34"/>
      <c r="D13" s="34"/>
      <c r="E13" s="37"/>
      <c r="F13" s="37"/>
      <c r="G13" s="37"/>
      <c r="H13" s="37"/>
      <c r="I13" s="37"/>
      <c r="J13" s="37"/>
      <c r="K13" s="37"/>
      <c r="L13" s="37"/>
      <c r="M13" s="37"/>
      <c r="N13" s="37"/>
      <c r="O13" s="37"/>
      <c r="P13" s="37"/>
      <c r="Q13" s="37"/>
      <c r="R13" s="37"/>
      <c r="S13" s="37"/>
      <c r="T13" s="37"/>
      <c r="U13" s="37"/>
      <c r="V13" s="27"/>
      <c r="Z13" s="40"/>
    </row>
    <row r="14" spans="1:28" ht="17.45" customHeight="1" x14ac:dyDescent="0.25">
      <c r="B14" s="35"/>
      <c r="C14" s="37"/>
      <c r="D14" s="37"/>
      <c r="E14" s="37"/>
      <c r="F14" s="37"/>
      <c r="G14" s="37"/>
      <c r="H14" s="37"/>
      <c r="I14" s="37"/>
      <c r="J14" s="37"/>
      <c r="K14" s="37"/>
      <c r="L14" s="37"/>
      <c r="M14" s="37"/>
      <c r="N14" s="37"/>
      <c r="O14" s="37"/>
      <c r="P14" s="37"/>
      <c r="Q14" s="37"/>
      <c r="R14" s="37"/>
      <c r="S14" s="37"/>
      <c r="T14" s="37"/>
      <c r="U14" s="37"/>
      <c r="V14" s="27"/>
      <c r="Z14" s="40"/>
    </row>
    <row r="15" spans="1:28" ht="17.45" customHeight="1" x14ac:dyDescent="0.25">
      <c r="B15" s="35"/>
      <c r="C15" s="37"/>
      <c r="D15" s="37"/>
      <c r="E15" s="37"/>
      <c r="F15" s="37"/>
      <c r="G15" s="37"/>
      <c r="H15" s="37"/>
      <c r="I15" s="37"/>
      <c r="J15" s="37"/>
      <c r="K15" s="37"/>
      <c r="L15" s="37"/>
      <c r="M15" s="37"/>
      <c r="N15" s="37"/>
      <c r="O15" s="37"/>
      <c r="P15" s="37"/>
      <c r="Q15" s="37"/>
      <c r="R15" s="37"/>
      <c r="S15" s="37"/>
      <c r="T15" s="37"/>
      <c r="U15" s="37"/>
      <c r="V15" s="27"/>
      <c r="Z15" s="40"/>
    </row>
    <row r="16" spans="1:28" ht="18" customHeight="1" x14ac:dyDescent="0.25">
      <c r="B16" s="4"/>
      <c r="C16" s="41"/>
      <c r="D16" s="42"/>
      <c r="E16" s="60"/>
      <c r="F16" s="20" t="s">
        <v>4</v>
      </c>
      <c r="G16" s="21"/>
      <c r="H16" s="21"/>
      <c r="I16" s="21"/>
      <c r="J16" s="21"/>
      <c r="K16" s="22"/>
      <c r="L16" s="130" t="s">
        <v>5</v>
      </c>
      <c r="M16" s="131"/>
      <c r="N16" s="43"/>
      <c r="O16" s="43"/>
      <c r="P16" s="43"/>
      <c r="Q16" s="43"/>
      <c r="R16" s="43"/>
      <c r="S16" s="43"/>
      <c r="U16" s="28"/>
      <c r="V16" s="28"/>
      <c r="Z16" s="40"/>
    </row>
    <row r="17" spans="2:35" ht="18" customHeight="1" x14ac:dyDescent="0.35">
      <c r="B17" s="4"/>
      <c r="C17" s="44"/>
      <c r="D17" s="28"/>
      <c r="E17" s="60"/>
      <c r="F17" s="112" t="s">
        <v>6</v>
      </c>
      <c r="G17" s="113"/>
      <c r="H17" s="113"/>
      <c r="I17" s="113"/>
      <c r="J17" s="113"/>
      <c r="K17" s="114"/>
      <c r="L17" s="115">
        <v>3</v>
      </c>
      <c r="M17" s="116"/>
      <c r="N17" s="45"/>
      <c r="O17" s="45"/>
      <c r="P17" s="45"/>
      <c r="Q17" s="45"/>
      <c r="R17" s="45"/>
      <c r="S17" s="45"/>
      <c r="T17" s="28"/>
      <c r="U17" s="28"/>
      <c r="V17" s="28"/>
      <c r="Z17" s="40"/>
    </row>
    <row r="18" spans="2:35" ht="29.45" customHeight="1" x14ac:dyDescent="0.35">
      <c r="B18" s="4"/>
      <c r="C18" s="44"/>
      <c r="D18" s="28"/>
      <c r="E18" s="60"/>
      <c r="F18" s="112" t="s">
        <v>7</v>
      </c>
      <c r="G18" s="113"/>
      <c r="H18" s="113"/>
      <c r="I18" s="113"/>
      <c r="J18" s="113"/>
      <c r="K18" s="114"/>
      <c r="L18" s="115">
        <v>0</v>
      </c>
      <c r="M18" s="116"/>
      <c r="N18" s="45"/>
      <c r="O18" s="45"/>
      <c r="P18" s="45"/>
      <c r="Q18" s="45"/>
      <c r="R18" s="45"/>
      <c r="S18" s="45"/>
      <c r="T18" s="28"/>
      <c r="U18" s="28"/>
      <c r="V18" s="28"/>
      <c r="Z18" s="40"/>
    </row>
    <row r="19" spans="2:35" ht="25.9" customHeight="1" x14ac:dyDescent="0.35">
      <c r="B19" s="4"/>
      <c r="C19" s="44"/>
      <c r="D19" s="28"/>
      <c r="E19" s="60"/>
      <c r="F19" s="112" t="s">
        <v>8</v>
      </c>
      <c r="G19" s="113"/>
      <c r="H19" s="113"/>
      <c r="I19" s="113"/>
      <c r="J19" s="113"/>
      <c r="K19" s="114"/>
      <c r="L19" s="115">
        <v>0</v>
      </c>
      <c r="M19" s="116"/>
      <c r="N19" s="45"/>
      <c r="O19" s="45"/>
      <c r="P19" s="45"/>
      <c r="Q19" s="45"/>
      <c r="R19" s="45"/>
      <c r="S19" s="45"/>
      <c r="T19" s="28"/>
      <c r="U19" s="28"/>
      <c r="V19" s="28"/>
      <c r="Z19" s="40"/>
    </row>
    <row r="20" spans="2:35" ht="16.149999999999999" customHeight="1" x14ac:dyDescent="0.35">
      <c r="B20" s="4"/>
      <c r="C20" s="46"/>
      <c r="D20" s="28"/>
      <c r="E20" s="36"/>
      <c r="F20" s="28"/>
      <c r="G20" s="28"/>
      <c r="H20" s="28"/>
      <c r="I20" s="28"/>
      <c r="J20" s="28"/>
      <c r="K20" s="28"/>
      <c r="L20" s="28"/>
      <c r="M20" s="28"/>
      <c r="N20" s="28"/>
      <c r="O20" s="28"/>
      <c r="P20" s="28"/>
      <c r="Q20" s="28"/>
      <c r="R20" s="28"/>
      <c r="S20" s="28"/>
      <c r="T20" s="28"/>
      <c r="U20" s="28"/>
      <c r="V20" s="28"/>
      <c r="Z20" s="40"/>
    </row>
    <row r="21" spans="2:35" ht="17.45" customHeight="1" x14ac:dyDescent="0.25">
      <c r="B21" s="102" t="s">
        <v>9</v>
      </c>
      <c r="C21" s="103"/>
      <c r="D21" s="103"/>
      <c r="E21" s="103"/>
      <c r="F21" s="103"/>
      <c r="G21" s="103"/>
      <c r="H21" s="103"/>
      <c r="I21" s="103"/>
      <c r="J21" s="103"/>
      <c r="K21" s="103"/>
      <c r="L21" s="103"/>
      <c r="M21" s="103"/>
      <c r="N21" s="103"/>
      <c r="O21" s="103"/>
      <c r="P21" s="103"/>
      <c r="Q21" s="103"/>
      <c r="R21" s="103"/>
      <c r="S21" s="103"/>
      <c r="T21" s="103"/>
      <c r="U21" s="103"/>
      <c r="V21" s="103"/>
      <c r="W21" s="103"/>
      <c r="X21" s="103"/>
      <c r="Y21" s="103"/>
      <c r="Z21" s="103"/>
      <c r="AA21" s="64"/>
      <c r="AB21" s="64"/>
    </row>
    <row r="22" spans="2:35" ht="15" customHeight="1" thickBot="1" x14ac:dyDescent="0.3">
      <c r="B22" s="102"/>
      <c r="C22" s="103"/>
      <c r="D22" s="103"/>
      <c r="E22" s="103"/>
      <c r="F22" s="103"/>
      <c r="G22" s="103"/>
      <c r="H22" s="103"/>
      <c r="I22" s="103"/>
      <c r="J22" s="103"/>
      <c r="K22" s="103"/>
      <c r="L22" s="103"/>
      <c r="M22" s="103"/>
      <c r="N22" s="103"/>
      <c r="O22" s="103"/>
      <c r="P22" s="103"/>
      <c r="Q22" s="103"/>
      <c r="R22" s="103"/>
      <c r="S22" s="103"/>
      <c r="T22" s="103"/>
      <c r="U22" s="103"/>
      <c r="V22" s="103"/>
      <c r="W22" s="103"/>
      <c r="X22" s="103"/>
      <c r="Y22" s="103"/>
      <c r="Z22" s="103"/>
      <c r="AA22" s="64"/>
      <c r="AB22" s="64"/>
    </row>
    <row r="23" spans="2:35" ht="16.5" customHeight="1" thickBot="1" x14ac:dyDescent="0.3">
      <c r="B23" s="104" t="s">
        <v>10</v>
      </c>
      <c r="C23" s="105"/>
      <c r="D23" s="105"/>
      <c r="E23" s="105"/>
      <c r="F23" s="106" t="s">
        <v>53</v>
      </c>
      <c r="G23" s="107"/>
      <c r="H23" s="107"/>
      <c r="I23" s="108"/>
      <c r="J23" s="105" t="s">
        <v>49</v>
      </c>
      <c r="K23" s="105"/>
      <c r="L23" s="105"/>
      <c r="M23" s="109"/>
      <c r="N23" s="105" t="s">
        <v>57</v>
      </c>
      <c r="O23" s="105"/>
      <c r="P23" s="105"/>
      <c r="Q23" s="105"/>
      <c r="R23" s="110" t="s">
        <v>50</v>
      </c>
      <c r="S23" s="110"/>
      <c r="T23" s="110"/>
      <c r="U23" s="110"/>
      <c r="V23" s="111"/>
      <c r="W23" s="111"/>
      <c r="X23" s="111"/>
      <c r="Y23" s="111"/>
      <c r="Z23" s="111"/>
      <c r="AA23" s="68"/>
      <c r="AB23" s="68"/>
    </row>
    <row r="24" spans="2:35" ht="105.75" thickBot="1" x14ac:dyDescent="0.3">
      <c r="B24" s="8" t="s">
        <v>11</v>
      </c>
      <c r="C24" s="8" t="s">
        <v>12</v>
      </c>
      <c r="D24" s="9" t="s">
        <v>13</v>
      </c>
      <c r="E24" s="8" t="s">
        <v>14</v>
      </c>
      <c r="F24" s="17" t="s">
        <v>15</v>
      </c>
      <c r="G24" s="10" t="s">
        <v>55</v>
      </c>
      <c r="H24" s="11" t="s">
        <v>54</v>
      </c>
      <c r="I24" s="18" t="s">
        <v>18</v>
      </c>
      <c r="J24" s="17" t="s">
        <v>15</v>
      </c>
      <c r="K24" s="10" t="s">
        <v>16</v>
      </c>
      <c r="L24" s="11" t="s">
        <v>17</v>
      </c>
      <c r="M24" s="18" t="s">
        <v>18</v>
      </c>
      <c r="N24" s="17" t="s">
        <v>19</v>
      </c>
      <c r="O24" s="10" t="s">
        <v>16</v>
      </c>
      <c r="P24" s="11" t="s">
        <v>20</v>
      </c>
      <c r="Q24" s="18" t="s">
        <v>18</v>
      </c>
      <c r="R24" s="48" t="s">
        <v>60</v>
      </c>
      <c r="S24" s="48" t="s">
        <v>16</v>
      </c>
      <c r="T24" s="56" t="s">
        <v>59</v>
      </c>
      <c r="U24" s="49" t="s">
        <v>61</v>
      </c>
      <c r="V24" s="55"/>
      <c r="W24" s="55"/>
      <c r="X24" s="55"/>
      <c r="Y24" s="56"/>
      <c r="Z24" s="49"/>
      <c r="AA24" s="69"/>
      <c r="AB24" s="69"/>
      <c r="AC24" s="62"/>
      <c r="AD24" s="63"/>
      <c r="AE24" s="63"/>
    </row>
    <row r="25" spans="2:35" ht="24.6" customHeight="1" thickBot="1" x14ac:dyDescent="0.3">
      <c r="B25" s="73">
        <v>1</v>
      </c>
      <c r="C25" s="74" t="s">
        <v>21</v>
      </c>
      <c r="D25" s="12" t="s">
        <v>52</v>
      </c>
      <c r="E25" s="5">
        <v>24</v>
      </c>
      <c r="F25" s="80">
        <v>140000</v>
      </c>
      <c r="G25" s="79" t="s">
        <v>56</v>
      </c>
      <c r="H25" s="80">
        <v>140000</v>
      </c>
      <c r="I25" s="81">
        <f t="shared" ref="I25:I50" si="0">E25*H25</f>
        <v>3360000</v>
      </c>
      <c r="J25" s="80">
        <v>135150</v>
      </c>
      <c r="K25" s="79">
        <f>J25*0.19</f>
        <v>25678.5</v>
      </c>
      <c r="L25" s="32">
        <f>J25+K25</f>
        <v>160828.5</v>
      </c>
      <c r="M25" s="81">
        <f t="shared" ref="M25:M50" si="1">E25*L25</f>
        <v>3859884</v>
      </c>
      <c r="N25" s="80">
        <v>162180</v>
      </c>
      <c r="O25" s="79">
        <f t="shared" ref="O25:O50" si="2">N25*0.19</f>
        <v>30814.2</v>
      </c>
      <c r="P25" s="19">
        <f t="shared" ref="P25:P50" si="3">N25+O25</f>
        <v>192994.2</v>
      </c>
      <c r="Q25" s="18">
        <f t="shared" ref="Q25:Q50" si="4">E25*P25</f>
        <v>4631860.8000000007</v>
      </c>
      <c r="R25" s="47">
        <f>ROUND((F25+J25+N25)/3,0)</f>
        <v>145777</v>
      </c>
      <c r="S25" s="6">
        <f>ROUND((R25*0.19),0)</f>
        <v>27698</v>
      </c>
      <c r="T25" s="57">
        <f>R25+S25</f>
        <v>173475</v>
      </c>
      <c r="U25" s="52">
        <f>ROUND((E25*T25),0)</f>
        <v>4163400</v>
      </c>
      <c r="V25" s="7"/>
      <c r="W25" s="23"/>
      <c r="X25" s="23"/>
      <c r="Y25" s="56"/>
      <c r="Z25" s="49"/>
      <c r="AA25" s="70"/>
      <c r="AB25" s="70"/>
      <c r="AC25" s="66"/>
      <c r="AD25" s="31"/>
      <c r="AE25" s="31"/>
      <c r="AF25" s="61"/>
      <c r="AG25" s="31"/>
      <c r="AH25" s="31"/>
      <c r="AI25" s="31"/>
    </row>
    <row r="26" spans="2:35" ht="26.45" customHeight="1" thickBot="1" x14ac:dyDescent="0.3">
      <c r="B26" s="75">
        <v>2</v>
      </c>
      <c r="C26" s="76" t="s">
        <v>22</v>
      </c>
      <c r="D26" s="12" t="s">
        <v>52</v>
      </c>
      <c r="E26" s="83">
        <v>40</v>
      </c>
      <c r="F26" s="80">
        <v>195000</v>
      </c>
      <c r="G26" s="79" t="s">
        <v>56</v>
      </c>
      <c r="H26" s="80">
        <v>195000</v>
      </c>
      <c r="I26" s="81">
        <f t="shared" si="0"/>
        <v>7800000</v>
      </c>
      <c r="J26" s="80">
        <v>135150</v>
      </c>
      <c r="K26" s="79">
        <f t="shared" ref="K26:K50" si="5">J26*0.19</f>
        <v>25678.5</v>
      </c>
      <c r="L26" s="32">
        <f t="shared" ref="L26:L50" si="6">J26+K26</f>
        <v>160828.5</v>
      </c>
      <c r="M26" s="82">
        <f t="shared" si="1"/>
        <v>6433140</v>
      </c>
      <c r="N26" s="80">
        <v>162180</v>
      </c>
      <c r="O26" s="79">
        <f t="shared" si="2"/>
        <v>30814.2</v>
      </c>
      <c r="P26" s="19">
        <f t="shared" si="3"/>
        <v>192994.2</v>
      </c>
      <c r="Q26" s="18">
        <f t="shared" si="4"/>
        <v>7719768</v>
      </c>
      <c r="R26" s="47">
        <f t="shared" ref="R26:R50" si="7">ROUND((F26+J26+N26)/3,0)</f>
        <v>164110</v>
      </c>
      <c r="S26" s="6">
        <f t="shared" ref="S26:S50" si="8">ROUND((R26*0.19),0)</f>
        <v>31181</v>
      </c>
      <c r="T26" s="57">
        <f t="shared" ref="T26:T50" si="9">R26+S26</f>
        <v>195291</v>
      </c>
      <c r="U26" s="52">
        <f t="shared" ref="U26:U50" si="10">ROUND((E26*T26),0)</f>
        <v>7811640</v>
      </c>
      <c r="V26" s="7"/>
      <c r="W26" s="23"/>
      <c r="X26" s="23"/>
      <c r="Y26" s="56"/>
      <c r="Z26" s="49"/>
      <c r="AA26" s="70"/>
      <c r="AB26" s="70"/>
      <c r="AC26" s="31"/>
      <c r="AD26" s="31"/>
      <c r="AE26" s="31"/>
      <c r="AF26" s="61"/>
      <c r="AG26" s="31"/>
      <c r="AH26" s="31"/>
      <c r="AI26" s="31"/>
    </row>
    <row r="27" spans="2:35" ht="21.6" customHeight="1" thickBot="1" x14ac:dyDescent="0.3">
      <c r="B27" s="78">
        <v>3</v>
      </c>
      <c r="C27" s="76" t="s">
        <v>23</v>
      </c>
      <c r="D27" s="12" t="s">
        <v>52</v>
      </c>
      <c r="E27" s="5">
        <v>24</v>
      </c>
      <c r="F27" s="80">
        <v>140000</v>
      </c>
      <c r="G27" s="79" t="s">
        <v>56</v>
      </c>
      <c r="H27" s="80">
        <v>140000</v>
      </c>
      <c r="I27" s="81">
        <f t="shared" si="0"/>
        <v>3360000</v>
      </c>
      <c r="J27" s="80">
        <v>135150</v>
      </c>
      <c r="K27" s="79">
        <f t="shared" si="5"/>
        <v>25678.5</v>
      </c>
      <c r="L27" s="32">
        <f t="shared" si="6"/>
        <v>160828.5</v>
      </c>
      <c r="M27" s="82">
        <f t="shared" si="1"/>
        <v>3859884</v>
      </c>
      <c r="N27" s="80">
        <v>162180</v>
      </c>
      <c r="O27" s="79">
        <f t="shared" si="2"/>
        <v>30814.2</v>
      </c>
      <c r="P27" s="19">
        <f t="shared" si="3"/>
        <v>192994.2</v>
      </c>
      <c r="Q27" s="18">
        <f t="shared" si="4"/>
        <v>4631860.8000000007</v>
      </c>
      <c r="R27" s="47">
        <f t="shared" si="7"/>
        <v>145777</v>
      </c>
      <c r="S27" s="6">
        <f t="shared" si="8"/>
        <v>27698</v>
      </c>
      <c r="T27" s="57">
        <f t="shared" si="9"/>
        <v>173475</v>
      </c>
      <c r="U27" s="52">
        <f t="shared" si="10"/>
        <v>4163400</v>
      </c>
      <c r="V27" s="7"/>
      <c r="W27" s="23"/>
      <c r="X27" s="23"/>
      <c r="Y27" s="56"/>
      <c r="Z27" s="49"/>
      <c r="AA27" s="70"/>
      <c r="AB27" s="70"/>
      <c r="AC27" s="31"/>
      <c r="AD27" s="31"/>
      <c r="AE27" s="31"/>
      <c r="AF27" s="61"/>
      <c r="AG27" s="31"/>
      <c r="AH27" s="31"/>
      <c r="AI27" s="31"/>
    </row>
    <row r="28" spans="2:35" ht="28.9" customHeight="1" thickBot="1" x14ac:dyDescent="0.3">
      <c r="B28" s="75">
        <v>4</v>
      </c>
      <c r="C28" s="76" t="s">
        <v>24</v>
      </c>
      <c r="D28" s="12" t="s">
        <v>52</v>
      </c>
      <c r="E28" s="83">
        <v>40</v>
      </c>
      <c r="F28" s="80">
        <v>195000</v>
      </c>
      <c r="G28" s="79" t="s">
        <v>56</v>
      </c>
      <c r="H28" s="80">
        <v>195000</v>
      </c>
      <c r="I28" s="81">
        <f t="shared" si="0"/>
        <v>7800000</v>
      </c>
      <c r="J28" s="80">
        <v>135150</v>
      </c>
      <c r="K28" s="79">
        <f t="shared" si="5"/>
        <v>25678.5</v>
      </c>
      <c r="L28" s="19">
        <f t="shared" si="6"/>
        <v>160828.5</v>
      </c>
      <c r="M28" s="82">
        <f t="shared" si="1"/>
        <v>6433140</v>
      </c>
      <c r="N28" s="80">
        <v>162180</v>
      </c>
      <c r="O28" s="79">
        <f t="shared" si="2"/>
        <v>30814.2</v>
      </c>
      <c r="P28" s="19">
        <f t="shared" si="3"/>
        <v>192994.2</v>
      </c>
      <c r="Q28" s="18">
        <f t="shared" si="4"/>
        <v>7719768</v>
      </c>
      <c r="R28" s="47">
        <f t="shared" si="7"/>
        <v>164110</v>
      </c>
      <c r="S28" s="6">
        <f t="shared" si="8"/>
        <v>31181</v>
      </c>
      <c r="T28" s="57">
        <f t="shared" si="9"/>
        <v>195291</v>
      </c>
      <c r="U28" s="52">
        <f t="shared" si="10"/>
        <v>7811640</v>
      </c>
      <c r="V28" s="7"/>
      <c r="W28" s="23"/>
      <c r="X28" s="23"/>
      <c r="Y28" s="56"/>
      <c r="Z28" s="49"/>
      <c r="AA28" s="70"/>
      <c r="AB28" s="70"/>
      <c r="AC28" s="31"/>
      <c r="AD28" s="31"/>
      <c r="AE28" s="31"/>
      <c r="AF28" s="61"/>
      <c r="AG28" s="31"/>
      <c r="AH28" s="31"/>
      <c r="AI28" s="31"/>
    </row>
    <row r="29" spans="2:35" ht="31.9" customHeight="1" thickBot="1" x14ac:dyDescent="0.3">
      <c r="B29" s="75">
        <v>5</v>
      </c>
      <c r="C29" s="76" t="s">
        <v>25</v>
      </c>
      <c r="D29" s="12" t="s">
        <v>52</v>
      </c>
      <c r="E29" s="5">
        <v>36</v>
      </c>
      <c r="F29" s="80">
        <v>140000</v>
      </c>
      <c r="G29" s="79" t="s">
        <v>56</v>
      </c>
      <c r="H29" s="80">
        <v>140000</v>
      </c>
      <c r="I29" s="81">
        <f t="shared" si="0"/>
        <v>5040000</v>
      </c>
      <c r="J29" s="80">
        <v>135150</v>
      </c>
      <c r="K29" s="79">
        <f t="shared" si="5"/>
        <v>25678.5</v>
      </c>
      <c r="L29" s="19">
        <f t="shared" si="6"/>
        <v>160828.5</v>
      </c>
      <c r="M29" s="82">
        <f t="shared" si="1"/>
        <v>5789826</v>
      </c>
      <c r="N29" s="80">
        <v>162180</v>
      </c>
      <c r="O29" s="79">
        <f t="shared" si="2"/>
        <v>30814.2</v>
      </c>
      <c r="P29" s="19">
        <f t="shared" si="3"/>
        <v>192994.2</v>
      </c>
      <c r="Q29" s="18">
        <f t="shared" si="4"/>
        <v>6947791.2000000002</v>
      </c>
      <c r="R29" s="47">
        <f t="shared" si="7"/>
        <v>145777</v>
      </c>
      <c r="S29" s="6">
        <f t="shared" si="8"/>
        <v>27698</v>
      </c>
      <c r="T29" s="57">
        <f t="shared" si="9"/>
        <v>173475</v>
      </c>
      <c r="U29" s="52">
        <f t="shared" si="10"/>
        <v>6245100</v>
      </c>
      <c r="V29" s="7"/>
      <c r="W29" s="23"/>
      <c r="X29" s="23"/>
      <c r="Y29" s="56"/>
      <c r="Z29" s="49"/>
      <c r="AA29" s="70"/>
      <c r="AB29" s="70"/>
      <c r="AC29" s="31"/>
      <c r="AD29" s="31"/>
      <c r="AE29" s="31"/>
      <c r="AF29" s="61"/>
      <c r="AG29" s="31"/>
      <c r="AH29" s="31"/>
      <c r="AI29" s="31"/>
    </row>
    <row r="30" spans="2:35" ht="15.75" thickBot="1" x14ac:dyDescent="0.3">
      <c r="B30" s="75">
        <v>6</v>
      </c>
      <c r="C30" s="76" t="s">
        <v>26</v>
      </c>
      <c r="D30" s="12" t="s">
        <v>52</v>
      </c>
      <c r="E30" s="5">
        <v>16</v>
      </c>
      <c r="F30" s="80">
        <v>140000</v>
      </c>
      <c r="G30" s="79" t="s">
        <v>56</v>
      </c>
      <c r="H30" s="80">
        <v>140000</v>
      </c>
      <c r="I30" s="81">
        <f t="shared" si="0"/>
        <v>2240000</v>
      </c>
      <c r="J30" s="80">
        <v>135150</v>
      </c>
      <c r="K30" s="79">
        <f t="shared" si="5"/>
        <v>25678.5</v>
      </c>
      <c r="L30" s="19">
        <f t="shared" si="6"/>
        <v>160828.5</v>
      </c>
      <c r="M30" s="82">
        <f t="shared" si="1"/>
        <v>2573256</v>
      </c>
      <c r="N30" s="80">
        <v>162180</v>
      </c>
      <c r="O30" s="79">
        <f t="shared" si="2"/>
        <v>30814.2</v>
      </c>
      <c r="P30" s="19">
        <f t="shared" si="3"/>
        <v>192994.2</v>
      </c>
      <c r="Q30" s="18">
        <f t="shared" si="4"/>
        <v>3087907.2</v>
      </c>
      <c r="R30" s="47">
        <f t="shared" si="7"/>
        <v>145777</v>
      </c>
      <c r="S30" s="6">
        <f t="shared" si="8"/>
        <v>27698</v>
      </c>
      <c r="T30" s="57">
        <f t="shared" si="9"/>
        <v>173475</v>
      </c>
      <c r="U30" s="52">
        <f t="shared" si="10"/>
        <v>2775600</v>
      </c>
      <c r="V30" s="7"/>
      <c r="W30" s="23"/>
      <c r="X30" s="23"/>
      <c r="Y30" s="56"/>
      <c r="Z30" s="49"/>
      <c r="AA30" s="70"/>
      <c r="AB30" s="70"/>
      <c r="AC30" s="31"/>
      <c r="AD30" s="31"/>
      <c r="AE30" s="31"/>
      <c r="AF30" s="61"/>
      <c r="AG30" s="31"/>
      <c r="AH30" s="31"/>
      <c r="AI30" s="31"/>
    </row>
    <row r="31" spans="2:35" ht="30.6" customHeight="1" thickBot="1" x14ac:dyDescent="0.3">
      <c r="B31" s="75">
        <v>7</v>
      </c>
      <c r="C31" s="76" t="s">
        <v>27</v>
      </c>
      <c r="D31" s="12" t="s">
        <v>52</v>
      </c>
      <c r="E31" s="5">
        <v>12</v>
      </c>
      <c r="F31" s="80">
        <v>110000</v>
      </c>
      <c r="G31" s="79" t="s">
        <v>56</v>
      </c>
      <c r="H31" s="80">
        <v>110000</v>
      </c>
      <c r="I31" s="81">
        <f t="shared" si="0"/>
        <v>1320000</v>
      </c>
      <c r="J31" s="80">
        <v>100000</v>
      </c>
      <c r="K31" s="79">
        <f t="shared" si="5"/>
        <v>19000</v>
      </c>
      <c r="L31" s="19">
        <f t="shared" si="6"/>
        <v>119000</v>
      </c>
      <c r="M31" s="82">
        <f t="shared" si="1"/>
        <v>1428000</v>
      </c>
      <c r="N31" s="80">
        <v>120000</v>
      </c>
      <c r="O31" s="79">
        <f t="shared" si="2"/>
        <v>22800</v>
      </c>
      <c r="P31" s="32">
        <f t="shared" si="3"/>
        <v>142800</v>
      </c>
      <c r="Q31" s="18">
        <f t="shared" si="4"/>
        <v>1713600</v>
      </c>
      <c r="R31" s="47">
        <f t="shared" si="7"/>
        <v>110000</v>
      </c>
      <c r="S31" s="6">
        <f t="shared" si="8"/>
        <v>20900</v>
      </c>
      <c r="T31" s="57">
        <f t="shared" si="9"/>
        <v>130900</v>
      </c>
      <c r="U31" s="52">
        <f t="shared" si="10"/>
        <v>1570800</v>
      </c>
      <c r="V31" s="7"/>
      <c r="W31" s="23"/>
      <c r="X31" s="23"/>
      <c r="Y31" s="56"/>
      <c r="Z31" s="49"/>
      <c r="AA31" s="70"/>
      <c r="AB31" s="70"/>
      <c r="AC31" s="31"/>
      <c r="AD31" s="31"/>
      <c r="AE31" s="31"/>
      <c r="AF31" s="61"/>
      <c r="AG31" s="31"/>
      <c r="AH31" s="31"/>
      <c r="AI31" s="31"/>
    </row>
    <row r="32" spans="2:35" ht="15.75" thickBot="1" x14ac:dyDescent="0.3">
      <c r="B32" s="75">
        <v>8</v>
      </c>
      <c r="C32" s="76" t="s">
        <v>28</v>
      </c>
      <c r="D32" s="12" t="s">
        <v>52</v>
      </c>
      <c r="E32" s="83">
        <v>16</v>
      </c>
      <c r="F32" s="80">
        <v>140000</v>
      </c>
      <c r="G32" s="79" t="s">
        <v>56</v>
      </c>
      <c r="H32" s="80">
        <v>140000</v>
      </c>
      <c r="I32" s="81">
        <f t="shared" si="0"/>
        <v>2240000</v>
      </c>
      <c r="J32" s="80">
        <v>135150</v>
      </c>
      <c r="K32" s="79">
        <f t="shared" si="5"/>
        <v>25678.5</v>
      </c>
      <c r="L32" s="19">
        <f t="shared" si="6"/>
        <v>160828.5</v>
      </c>
      <c r="M32" s="82">
        <f t="shared" si="1"/>
        <v>2573256</v>
      </c>
      <c r="N32" s="80">
        <v>162180</v>
      </c>
      <c r="O32" s="79">
        <f t="shared" si="2"/>
        <v>30814.2</v>
      </c>
      <c r="P32" s="19">
        <f t="shared" si="3"/>
        <v>192994.2</v>
      </c>
      <c r="Q32" s="18">
        <f t="shared" si="4"/>
        <v>3087907.2</v>
      </c>
      <c r="R32" s="47">
        <f t="shared" si="7"/>
        <v>145777</v>
      </c>
      <c r="S32" s="6">
        <f t="shared" si="8"/>
        <v>27698</v>
      </c>
      <c r="T32" s="57">
        <f t="shared" si="9"/>
        <v>173475</v>
      </c>
      <c r="U32" s="52">
        <f t="shared" si="10"/>
        <v>2775600</v>
      </c>
      <c r="V32" s="7"/>
      <c r="W32" s="23"/>
      <c r="X32" s="23"/>
      <c r="Y32" s="56"/>
      <c r="Z32" s="49"/>
      <c r="AA32" s="70"/>
      <c r="AB32" s="70"/>
      <c r="AC32" s="31"/>
      <c r="AD32" s="31"/>
      <c r="AE32" s="31"/>
      <c r="AF32" s="61"/>
      <c r="AG32" s="31"/>
      <c r="AH32" s="31"/>
      <c r="AI32" s="31"/>
    </row>
    <row r="33" spans="2:35" ht="26.45" customHeight="1" thickBot="1" x14ac:dyDescent="0.3">
      <c r="B33" s="75">
        <v>9</v>
      </c>
      <c r="C33" s="76" t="s">
        <v>29</v>
      </c>
      <c r="D33" s="12" t="s">
        <v>52</v>
      </c>
      <c r="E33" s="5">
        <v>5</v>
      </c>
      <c r="F33" s="80">
        <v>110000</v>
      </c>
      <c r="G33" s="79" t="s">
        <v>56</v>
      </c>
      <c r="H33" s="80">
        <v>110000</v>
      </c>
      <c r="I33" s="81">
        <f t="shared" si="0"/>
        <v>550000</v>
      </c>
      <c r="J33" s="80">
        <v>100000</v>
      </c>
      <c r="K33" s="79">
        <f t="shared" si="5"/>
        <v>19000</v>
      </c>
      <c r="L33" s="19">
        <f t="shared" si="6"/>
        <v>119000</v>
      </c>
      <c r="M33" s="82">
        <f t="shared" si="1"/>
        <v>595000</v>
      </c>
      <c r="N33" s="80">
        <v>120000</v>
      </c>
      <c r="O33" s="79">
        <f t="shared" si="2"/>
        <v>22800</v>
      </c>
      <c r="P33" s="32">
        <f t="shared" si="3"/>
        <v>142800</v>
      </c>
      <c r="Q33" s="18">
        <f t="shared" si="4"/>
        <v>714000</v>
      </c>
      <c r="R33" s="47">
        <f t="shared" si="7"/>
        <v>110000</v>
      </c>
      <c r="S33" s="6">
        <f t="shared" si="8"/>
        <v>20900</v>
      </c>
      <c r="T33" s="57">
        <f t="shared" si="9"/>
        <v>130900</v>
      </c>
      <c r="U33" s="52">
        <f t="shared" si="10"/>
        <v>654500</v>
      </c>
      <c r="V33" s="7"/>
      <c r="W33" s="23"/>
      <c r="X33" s="23"/>
      <c r="Y33" s="56"/>
      <c r="Z33" s="49"/>
      <c r="AA33" s="70"/>
      <c r="AB33" s="70"/>
      <c r="AC33" s="31"/>
      <c r="AD33" s="31"/>
      <c r="AE33" s="31"/>
      <c r="AF33" s="61"/>
      <c r="AG33" s="31"/>
      <c r="AH33" s="31"/>
      <c r="AI33" s="31"/>
    </row>
    <row r="34" spans="2:35" ht="29.45" customHeight="1" thickBot="1" x14ac:dyDescent="0.3">
      <c r="B34" s="75">
        <v>10</v>
      </c>
      <c r="C34" s="76" t="s">
        <v>30</v>
      </c>
      <c r="D34" s="12" t="s">
        <v>52</v>
      </c>
      <c r="E34" s="5">
        <v>7</v>
      </c>
      <c r="F34" s="80">
        <v>110000</v>
      </c>
      <c r="G34" s="79" t="s">
        <v>56</v>
      </c>
      <c r="H34" s="80">
        <v>110000</v>
      </c>
      <c r="I34" s="81">
        <f t="shared" si="0"/>
        <v>770000</v>
      </c>
      <c r="J34" s="80">
        <v>100000</v>
      </c>
      <c r="K34" s="79">
        <f t="shared" si="5"/>
        <v>19000</v>
      </c>
      <c r="L34" s="19">
        <f t="shared" si="6"/>
        <v>119000</v>
      </c>
      <c r="M34" s="82">
        <f t="shared" si="1"/>
        <v>833000</v>
      </c>
      <c r="N34" s="80">
        <v>120000</v>
      </c>
      <c r="O34" s="79">
        <f t="shared" si="2"/>
        <v>22800</v>
      </c>
      <c r="P34" s="32">
        <f t="shared" si="3"/>
        <v>142800</v>
      </c>
      <c r="Q34" s="18">
        <f t="shared" si="4"/>
        <v>999600</v>
      </c>
      <c r="R34" s="47">
        <f t="shared" si="7"/>
        <v>110000</v>
      </c>
      <c r="S34" s="6">
        <f t="shared" si="8"/>
        <v>20900</v>
      </c>
      <c r="T34" s="57">
        <f t="shared" si="9"/>
        <v>130900</v>
      </c>
      <c r="U34" s="52">
        <f t="shared" si="10"/>
        <v>916300</v>
      </c>
      <c r="V34" s="7"/>
      <c r="W34" s="23"/>
      <c r="X34" s="23"/>
      <c r="Y34" s="56"/>
      <c r="Z34" s="49"/>
      <c r="AA34" s="70"/>
      <c r="AB34" s="70"/>
      <c r="AC34" s="31"/>
      <c r="AD34" s="31"/>
      <c r="AE34" s="31"/>
      <c r="AF34" s="61"/>
      <c r="AG34" s="31"/>
      <c r="AH34" s="31"/>
      <c r="AI34" s="31"/>
    </row>
    <row r="35" spans="2:35" ht="34.15" customHeight="1" thickBot="1" x14ac:dyDescent="0.3">
      <c r="B35" s="75">
        <v>11</v>
      </c>
      <c r="C35" s="76" t="s">
        <v>31</v>
      </c>
      <c r="D35" s="12" t="s">
        <v>52</v>
      </c>
      <c r="E35" s="83">
        <v>8</v>
      </c>
      <c r="F35" s="80">
        <v>110000</v>
      </c>
      <c r="G35" s="79" t="s">
        <v>56</v>
      </c>
      <c r="H35" s="80">
        <v>110000</v>
      </c>
      <c r="I35" s="81">
        <f t="shared" si="0"/>
        <v>880000</v>
      </c>
      <c r="J35" s="80">
        <v>100000</v>
      </c>
      <c r="K35" s="79">
        <f t="shared" si="5"/>
        <v>19000</v>
      </c>
      <c r="L35" s="19">
        <f t="shared" si="6"/>
        <v>119000</v>
      </c>
      <c r="M35" s="82">
        <f t="shared" si="1"/>
        <v>952000</v>
      </c>
      <c r="N35" s="80">
        <v>120000</v>
      </c>
      <c r="O35" s="79">
        <f t="shared" si="2"/>
        <v>22800</v>
      </c>
      <c r="P35" s="32">
        <f t="shared" si="3"/>
        <v>142800</v>
      </c>
      <c r="Q35" s="18">
        <f t="shared" si="4"/>
        <v>1142400</v>
      </c>
      <c r="R35" s="47">
        <f t="shared" si="7"/>
        <v>110000</v>
      </c>
      <c r="S35" s="6">
        <f t="shared" si="8"/>
        <v>20900</v>
      </c>
      <c r="T35" s="57">
        <f t="shared" si="9"/>
        <v>130900</v>
      </c>
      <c r="U35" s="52">
        <f t="shared" si="10"/>
        <v>1047200</v>
      </c>
      <c r="V35" s="7"/>
      <c r="W35" s="23"/>
      <c r="X35" s="23"/>
      <c r="Y35" s="56"/>
      <c r="Z35" s="49"/>
      <c r="AA35" s="70"/>
      <c r="AB35" s="70"/>
      <c r="AC35" s="31"/>
      <c r="AD35" s="31"/>
      <c r="AE35" s="31"/>
      <c r="AF35" s="61"/>
      <c r="AG35" s="31"/>
      <c r="AH35" s="31"/>
      <c r="AI35" s="31"/>
    </row>
    <row r="36" spans="2:35" ht="15.75" thickBot="1" x14ac:dyDescent="0.3">
      <c r="B36" s="75">
        <v>12</v>
      </c>
      <c r="C36" s="76" t="s">
        <v>32</v>
      </c>
      <c r="D36" s="12" t="s">
        <v>52</v>
      </c>
      <c r="E36" s="5">
        <v>6</v>
      </c>
      <c r="F36" s="80">
        <v>110000</v>
      </c>
      <c r="G36" s="79" t="s">
        <v>56</v>
      </c>
      <c r="H36" s="80">
        <v>110000</v>
      </c>
      <c r="I36" s="81">
        <f t="shared" si="0"/>
        <v>660000</v>
      </c>
      <c r="J36" s="80">
        <v>100000</v>
      </c>
      <c r="K36" s="79">
        <f t="shared" si="5"/>
        <v>19000</v>
      </c>
      <c r="L36" s="19">
        <f t="shared" si="6"/>
        <v>119000</v>
      </c>
      <c r="M36" s="82">
        <f t="shared" si="1"/>
        <v>714000</v>
      </c>
      <c r="N36" s="80">
        <v>120000</v>
      </c>
      <c r="O36" s="79">
        <f t="shared" si="2"/>
        <v>22800</v>
      </c>
      <c r="P36" s="32">
        <f t="shared" si="3"/>
        <v>142800</v>
      </c>
      <c r="Q36" s="18">
        <f t="shared" si="4"/>
        <v>856800</v>
      </c>
      <c r="R36" s="47">
        <f t="shared" si="7"/>
        <v>110000</v>
      </c>
      <c r="S36" s="6">
        <f t="shared" si="8"/>
        <v>20900</v>
      </c>
      <c r="T36" s="57">
        <f t="shared" si="9"/>
        <v>130900</v>
      </c>
      <c r="U36" s="52">
        <f t="shared" si="10"/>
        <v>785400</v>
      </c>
      <c r="V36" s="7"/>
      <c r="W36" s="23"/>
      <c r="X36" s="23"/>
      <c r="Y36" s="56"/>
      <c r="Z36" s="49"/>
      <c r="AA36" s="70"/>
      <c r="AB36" s="70"/>
      <c r="AC36" s="31"/>
      <c r="AD36" s="31"/>
      <c r="AE36" s="31"/>
      <c r="AF36" s="61"/>
      <c r="AG36" s="31"/>
      <c r="AH36" s="31"/>
      <c r="AI36" s="31"/>
    </row>
    <row r="37" spans="2:35" ht="25.9" customHeight="1" thickBot="1" x14ac:dyDescent="0.3">
      <c r="B37" s="75">
        <v>13</v>
      </c>
      <c r="C37" s="76" t="s">
        <v>33</v>
      </c>
      <c r="D37" s="12" t="s">
        <v>52</v>
      </c>
      <c r="E37" s="5">
        <v>6</v>
      </c>
      <c r="F37" s="80">
        <v>110000</v>
      </c>
      <c r="G37" s="79" t="s">
        <v>56</v>
      </c>
      <c r="H37" s="80">
        <v>110000</v>
      </c>
      <c r="I37" s="81">
        <f t="shared" si="0"/>
        <v>660000</v>
      </c>
      <c r="J37" s="80">
        <v>100000</v>
      </c>
      <c r="K37" s="79">
        <f t="shared" si="5"/>
        <v>19000</v>
      </c>
      <c r="L37" s="19">
        <f t="shared" si="6"/>
        <v>119000</v>
      </c>
      <c r="M37" s="82">
        <f t="shared" si="1"/>
        <v>714000</v>
      </c>
      <c r="N37" s="80">
        <v>120000</v>
      </c>
      <c r="O37" s="79">
        <f t="shared" si="2"/>
        <v>22800</v>
      </c>
      <c r="P37" s="32">
        <f t="shared" si="3"/>
        <v>142800</v>
      </c>
      <c r="Q37" s="18">
        <f t="shared" si="4"/>
        <v>856800</v>
      </c>
      <c r="R37" s="47">
        <f t="shared" si="7"/>
        <v>110000</v>
      </c>
      <c r="S37" s="6">
        <f t="shared" si="8"/>
        <v>20900</v>
      </c>
      <c r="T37" s="57">
        <f t="shared" si="9"/>
        <v>130900</v>
      </c>
      <c r="U37" s="52">
        <f t="shared" si="10"/>
        <v>785400</v>
      </c>
      <c r="V37" s="7"/>
      <c r="W37" s="23"/>
      <c r="X37" s="23"/>
      <c r="Y37" s="56"/>
      <c r="Z37" s="49"/>
      <c r="AA37" s="70"/>
      <c r="AB37" s="70"/>
      <c r="AC37" s="31"/>
      <c r="AD37" s="31"/>
      <c r="AE37" s="31"/>
      <c r="AF37" s="61"/>
      <c r="AG37" s="31"/>
      <c r="AH37" s="31"/>
      <c r="AI37" s="31"/>
    </row>
    <row r="38" spans="2:35" ht="30.6" customHeight="1" thickBot="1" x14ac:dyDescent="0.3">
      <c r="B38" s="75">
        <v>14</v>
      </c>
      <c r="C38" s="76" t="s">
        <v>34</v>
      </c>
      <c r="D38" s="12" t="s">
        <v>52</v>
      </c>
      <c r="E38" s="5">
        <v>6</v>
      </c>
      <c r="F38" s="80">
        <v>100000</v>
      </c>
      <c r="G38" s="79" t="s">
        <v>56</v>
      </c>
      <c r="H38" s="80">
        <v>100000</v>
      </c>
      <c r="I38" s="81">
        <f t="shared" si="0"/>
        <v>600000</v>
      </c>
      <c r="J38" s="80">
        <v>100000</v>
      </c>
      <c r="K38" s="79">
        <f t="shared" si="5"/>
        <v>19000</v>
      </c>
      <c r="L38" s="19">
        <f t="shared" si="6"/>
        <v>119000</v>
      </c>
      <c r="M38" s="82">
        <f t="shared" si="1"/>
        <v>714000</v>
      </c>
      <c r="N38" s="80">
        <v>120000</v>
      </c>
      <c r="O38" s="79">
        <f t="shared" si="2"/>
        <v>22800</v>
      </c>
      <c r="P38" s="32">
        <f t="shared" si="3"/>
        <v>142800</v>
      </c>
      <c r="Q38" s="18">
        <f t="shared" si="4"/>
        <v>856800</v>
      </c>
      <c r="R38" s="47">
        <f t="shared" si="7"/>
        <v>106667</v>
      </c>
      <c r="S38" s="6">
        <f t="shared" si="8"/>
        <v>20267</v>
      </c>
      <c r="T38" s="57">
        <f t="shared" si="9"/>
        <v>126934</v>
      </c>
      <c r="U38" s="52">
        <f t="shared" si="10"/>
        <v>761604</v>
      </c>
      <c r="V38" s="7"/>
      <c r="W38" s="23"/>
      <c r="X38" s="23"/>
      <c r="Y38" s="56"/>
      <c r="Z38" s="49"/>
      <c r="AA38" s="70"/>
      <c r="AB38" s="70"/>
      <c r="AC38" s="31"/>
      <c r="AD38" s="31"/>
      <c r="AE38" s="31"/>
      <c r="AF38" s="61"/>
      <c r="AG38" s="31"/>
      <c r="AH38" s="31"/>
      <c r="AI38" s="31"/>
    </row>
    <row r="39" spans="2:35" ht="28.15" customHeight="1" thickBot="1" x14ac:dyDescent="0.3">
      <c r="B39" s="75">
        <v>15</v>
      </c>
      <c r="C39" s="76" t="s">
        <v>35</v>
      </c>
      <c r="D39" s="12" t="s">
        <v>52</v>
      </c>
      <c r="E39" s="5">
        <v>5</v>
      </c>
      <c r="F39" s="80">
        <v>100000</v>
      </c>
      <c r="G39" s="79" t="s">
        <v>56</v>
      </c>
      <c r="H39" s="80">
        <v>100000</v>
      </c>
      <c r="I39" s="81">
        <f t="shared" si="0"/>
        <v>500000</v>
      </c>
      <c r="J39" s="80">
        <v>100000</v>
      </c>
      <c r="K39" s="79">
        <f t="shared" si="5"/>
        <v>19000</v>
      </c>
      <c r="L39" s="19">
        <f t="shared" si="6"/>
        <v>119000</v>
      </c>
      <c r="M39" s="82">
        <f t="shared" si="1"/>
        <v>595000</v>
      </c>
      <c r="N39" s="80">
        <v>120000</v>
      </c>
      <c r="O39" s="79">
        <f t="shared" si="2"/>
        <v>22800</v>
      </c>
      <c r="P39" s="32">
        <f t="shared" si="3"/>
        <v>142800</v>
      </c>
      <c r="Q39" s="18">
        <f t="shared" si="4"/>
        <v>714000</v>
      </c>
      <c r="R39" s="47">
        <f t="shared" si="7"/>
        <v>106667</v>
      </c>
      <c r="S39" s="6">
        <f t="shared" si="8"/>
        <v>20267</v>
      </c>
      <c r="T39" s="57">
        <f t="shared" si="9"/>
        <v>126934</v>
      </c>
      <c r="U39" s="52">
        <f t="shared" si="10"/>
        <v>634670</v>
      </c>
      <c r="V39" s="7"/>
      <c r="W39" s="23"/>
      <c r="X39" s="23"/>
      <c r="Y39" s="56"/>
      <c r="Z39" s="49"/>
      <c r="AA39" s="70"/>
      <c r="AB39" s="70"/>
      <c r="AC39" s="31"/>
      <c r="AD39" s="31"/>
      <c r="AE39" s="31"/>
      <c r="AF39" s="61"/>
      <c r="AG39" s="31"/>
      <c r="AH39" s="31"/>
      <c r="AI39" s="31"/>
    </row>
    <row r="40" spans="2:35" ht="25.15" customHeight="1" thickBot="1" x14ac:dyDescent="0.3">
      <c r="B40" s="75">
        <v>16</v>
      </c>
      <c r="C40" s="76" t="s">
        <v>36</v>
      </c>
      <c r="D40" s="12" t="s">
        <v>52</v>
      </c>
      <c r="E40" s="5">
        <v>5</v>
      </c>
      <c r="F40" s="80">
        <v>100000</v>
      </c>
      <c r="G40" s="79" t="s">
        <v>56</v>
      </c>
      <c r="H40" s="80">
        <v>100000</v>
      </c>
      <c r="I40" s="81">
        <f t="shared" si="0"/>
        <v>500000</v>
      </c>
      <c r="J40" s="80">
        <v>100000</v>
      </c>
      <c r="K40" s="79">
        <f t="shared" si="5"/>
        <v>19000</v>
      </c>
      <c r="L40" s="19">
        <f t="shared" si="6"/>
        <v>119000</v>
      </c>
      <c r="M40" s="82">
        <f t="shared" si="1"/>
        <v>595000</v>
      </c>
      <c r="N40" s="80">
        <v>120000</v>
      </c>
      <c r="O40" s="79">
        <f t="shared" si="2"/>
        <v>22800</v>
      </c>
      <c r="P40" s="32">
        <f t="shared" si="3"/>
        <v>142800</v>
      </c>
      <c r="Q40" s="18">
        <f t="shared" si="4"/>
        <v>714000</v>
      </c>
      <c r="R40" s="47">
        <f t="shared" si="7"/>
        <v>106667</v>
      </c>
      <c r="S40" s="6">
        <f t="shared" si="8"/>
        <v>20267</v>
      </c>
      <c r="T40" s="57">
        <f t="shared" si="9"/>
        <v>126934</v>
      </c>
      <c r="U40" s="52">
        <f t="shared" si="10"/>
        <v>634670</v>
      </c>
      <c r="V40" s="7"/>
      <c r="W40" s="23"/>
      <c r="X40" s="23"/>
      <c r="Y40" s="56"/>
      <c r="Z40" s="49"/>
      <c r="AA40" s="70"/>
      <c r="AB40" s="70"/>
      <c r="AC40" s="31"/>
      <c r="AD40" s="31"/>
      <c r="AE40" s="31"/>
      <c r="AF40" s="61"/>
      <c r="AG40" s="31"/>
      <c r="AH40" s="31"/>
      <c r="AI40" s="31"/>
    </row>
    <row r="41" spans="2:35" ht="28.15" customHeight="1" thickBot="1" x14ac:dyDescent="0.3">
      <c r="B41" s="75">
        <v>17</v>
      </c>
      <c r="C41" s="76" t="s">
        <v>37</v>
      </c>
      <c r="D41" s="12" t="s">
        <v>52</v>
      </c>
      <c r="E41" s="5">
        <v>5</v>
      </c>
      <c r="F41" s="80">
        <v>100000</v>
      </c>
      <c r="G41" s="79" t="s">
        <v>56</v>
      </c>
      <c r="H41" s="80">
        <v>100000</v>
      </c>
      <c r="I41" s="81">
        <f t="shared" si="0"/>
        <v>500000</v>
      </c>
      <c r="J41" s="80">
        <v>100000</v>
      </c>
      <c r="K41" s="79">
        <f t="shared" si="5"/>
        <v>19000</v>
      </c>
      <c r="L41" s="19">
        <f t="shared" si="6"/>
        <v>119000</v>
      </c>
      <c r="M41" s="82">
        <f t="shared" si="1"/>
        <v>595000</v>
      </c>
      <c r="N41" s="80">
        <v>120000</v>
      </c>
      <c r="O41" s="79">
        <f t="shared" si="2"/>
        <v>22800</v>
      </c>
      <c r="P41" s="32">
        <f t="shared" si="3"/>
        <v>142800</v>
      </c>
      <c r="Q41" s="18">
        <f t="shared" si="4"/>
        <v>714000</v>
      </c>
      <c r="R41" s="47">
        <f t="shared" si="7"/>
        <v>106667</v>
      </c>
      <c r="S41" s="6">
        <f t="shared" si="8"/>
        <v>20267</v>
      </c>
      <c r="T41" s="57">
        <f t="shared" si="9"/>
        <v>126934</v>
      </c>
      <c r="U41" s="52">
        <f t="shared" si="10"/>
        <v>634670</v>
      </c>
      <c r="V41" s="7"/>
      <c r="W41" s="23"/>
      <c r="X41" s="23"/>
      <c r="Y41" s="56"/>
      <c r="Z41" s="49"/>
      <c r="AA41" s="70"/>
      <c r="AB41" s="70"/>
      <c r="AC41" s="31"/>
      <c r="AD41" s="31"/>
      <c r="AE41" s="31"/>
      <c r="AF41" s="61"/>
      <c r="AG41" s="31"/>
      <c r="AH41" s="31"/>
      <c r="AI41" s="31"/>
    </row>
    <row r="42" spans="2:35" ht="29.45" customHeight="1" thickBot="1" x14ac:dyDescent="0.3">
      <c r="B42" s="75">
        <v>18</v>
      </c>
      <c r="C42" s="76" t="s">
        <v>38</v>
      </c>
      <c r="D42" s="12" t="s">
        <v>52</v>
      </c>
      <c r="E42" s="5">
        <v>5</v>
      </c>
      <c r="F42" s="80">
        <v>100000</v>
      </c>
      <c r="G42" s="79" t="s">
        <v>56</v>
      </c>
      <c r="H42" s="80">
        <v>100000</v>
      </c>
      <c r="I42" s="81">
        <f t="shared" si="0"/>
        <v>500000</v>
      </c>
      <c r="J42" s="80">
        <v>100000</v>
      </c>
      <c r="K42" s="79">
        <f t="shared" si="5"/>
        <v>19000</v>
      </c>
      <c r="L42" s="19">
        <f t="shared" si="6"/>
        <v>119000</v>
      </c>
      <c r="M42" s="82">
        <f t="shared" si="1"/>
        <v>595000</v>
      </c>
      <c r="N42" s="80">
        <v>120000</v>
      </c>
      <c r="O42" s="79">
        <f t="shared" si="2"/>
        <v>22800</v>
      </c>
      <c r="P42" s="32">
        <f t="shared" si="3"/>
        <v>142800</v>
      </c>
      <c r="Q42" s="18">
        <f t="shared" si="4"/>
        <v>714000</v>
      </c>
      <c r="R42" s="47">
        <f t="shared" si="7"/>
        <v>106667</v>
      </c>
      <c r="S42" s="6">
        <f t="shared" si="8"/>
        <v>20267</v>
      </c>
      <c r="T42" s="57">
        <f t="shared" si="9"/>
        <v>126934</v>
      </c>
      <c r="U42" s="52">
        <f t="shared" si="10"/>
        <v>634670</v>
      </c>
      <c r="V42" s="7"/>
      <c r="W42" s="23"/>
      <c r="X42" s="23"/>
      <c r="Y42" s="56"/>
      <c r="Z42" s="49"/>
      <c r="AA42" s="70"/>
      <c r="AB42" s="70"/>
      <c r="AC42" s="31"/>
      <c r="AD42" s="31"/>
      <c r="AE42" s="31"/>
      <c r="AF42" s="61"/>
      <c r="AG42" s="31"/>
      <c r="AH42" s="31"/>
      <c r="AI42" s="31"/>
    </row>
    <row r="43" spans="2:35" ht="24.6" customHeight="1" thickBot="1" x14ac:dyDescent="0.3">
      <c r="B43" s="75">
        <v>19</v>
      </c>
      <c r="C43" s="76" t="s">
        <v>39</v>
      </c>
      <c r="D43" s="12" t="s">
        <v>52</v>
      </c>
      <c r="E43" s="5">
        <v>5</v>
      </c>
      <c r="F43" s="80">
        <v>100000</v>
      </c>
      <c r="G43" s="79" t="s">
        <v>56</v>
      </c>
      <c r="H43" s="80">
        <v>100000</v>
      </c>
      <c r="I43" s="81">
        <f t="shared" si="0"/>
        <v>500000</v>
      </c>
      <c r="J43" s="80">
        <v>100000</v>
      </c>
      <c r="K43" s="79">
        <f t="shared" si="5"/>
        <v>19000</v>
      </c>
      <c r="L43" s="19">
        <f t="shared" si="6"/>
        <v>119000</v>
      </c>
      <c r="M43" s="82">
        <f t="shared" si="1"/>
        <v>595000</v>
      </c>
      <c r="N43" s="80">
        <v>120000</v>
      </c>
      <c r="O43" s="79">
        <f t="shared" si="2"/>
        <v>22800</v>
      </c>
      <c r="P43" s="32">
        <f t="shared" si="3"/>
        <v>142800</v>
      </c>
      <c r="Q43" s="18">
        <f t="shared" si="4"/>
        <v>714000</v>
      </c>
      <c r="R43" s="47">
        <f t="shared" si="7"/>
        <v>106667</v>
      </c>
      <c r="S43" s="6">
        <f t="shared" si="8"/>
        <v>20267</v>
      </c>
      <c r="T43" s="57">
        <f t="shared" si="9"/>
        <v>126934</v>
      </c>
      <c r="U43" s="52">
        <f t="shared" si="10"/>
        <v>634670</v>
      </c>
      <c r="V43" s="7"/>
      <c r="W43" s="23"/>
      <c r="X43" s="23"/>
      <c r="Y43" s="56"/>
      <c r="Z43" s="49"/>
      <c r="AA43" s="70"/>
      <c r="AB43" s="70"/>
      <c r="AC43" s="31"/>
      <c r="AD43" s="31"/>
      <c r="AE43" s="31"/>
      <c r="AF43" s="61"/>
      <c r="AG43" s="31"/>
      <c r="AH43" s="31"/>
      <c r="AI43" s="31"/>
    </row>
    <row r="44" spans="2:35" ht="28.15" customHeight="1" thickBot="1" x14ac:dyDescent="0.3">
      <c r="B44" s="75">
        <v>20</v>
      </c>
      <c r="C44" s="76" t="s">
        <v>40</v>
      </c>
      <c r="D44" s="12" t="s">
        <v>52</v>
      </c>
      <c r="E44" s="5">
        <v>8</v>
      </c>
      <c r="F44" s="80">
        <v>140000</v>
      </c>
      <c r="G44" s="79" t="s">
        <v>56</v>
      </c>
      <c r="H44" s="80">
        <v>140000</v>
      </c>
      <c r="I44" s="81">
        <f t="shared" si="0"/>
        <v>1120000</v>
      </c>
      <c r="J44" s="80">
        <v>100000</v>
      </c>
      <c r="K44" s="79">
        <f t="shared" si="5"/>
        <v>19000</v>
      </c>
      <c r="L44" s="19">
        <f t="shared" si="6"/>
        <v>119000</v>
      </c>
      <c r="M44" s="82">
        <f t="shared" si="1"/>
        <v>952000</v>
      </c>
      <c r="N44" s="80">
        <v>120000</v>
      </c>
      <c r="O44" s="79">
        <f t="shared" si="2"/>
        <v>22800</v>
      </c>
      <c r="P44" s="32">
        <f t="shared" si="3"/>
        <v>142800</v>
      </c>
      <c r="Q44" s="18">
        <f t="shared" si="4"/>
        <v>1142400</v>
      </c>
      <c r="R44" s="47">
        <f t="shared" si="7"/>
        <v>120000</v>
      </c>
      <c r="S44" s="6">
        <f t="shared" si="8"/>
        <v>22800</v>
      </c>
      <c r="T44" s="57">
        <f t="shared" si="9"/>
        <v>142800</v>
      </c>
      <c r="U44" s="52">
        <f t="shared" si="10"/>
        <v>1142400</v>
      </c>
      <c r="V44" s="7"/>
      <c r="W44" s="23"/>
      <c r="X44" s="23"/>
      <c r="Y44" s="56"/>
      <c r="Z44" s="49"/>
      <c r="AA44" s="70"/>
      <c r="AB44" s="70"/>
      <c r="AC44" s="31"/>
      <c r="AD44" s="31"/>
      <c r="AE44" s="31"/>
      <c r="AF44" s="61"/>
      <c r="AG44" s="31"/>
      <c r="AH44" s="31"/>
      <c r="AI44" s="31"/>
    </row>
    <row r="45" spans="2:35" ht="29.45" customHeight="1" thickBot="1" x14ac:dyDescent="0.3">
      <c r="B45" s="75">
        <v>21</v>
      </c>
      <c r="C45" s="76" t="s">
        <v>41</v>
      </c>
      <c r="D45" s="12" t="s">
        <v>52</v>
      </c>
      <c r="E45" s="5">
        <v>16</v>
      </c>
      <c r="F45" s="80">
        <v>140000</v>
      </c>
      <c r="G45" s="79" t="s">
        <v>56</v>
      </c>
      <c r="H45" s="80">
        <v>140000</v>
      </c>
      <c r="I45" s="81">
        <f t="shared" si="0"/>
        <v>2240000</v>
      </c>
      <c r="J45" s="80">
        <v>100000</v>
      </c>
      <c r="K45" s="79">
        <f t="shared" si="5"/>
        <v>19000</v>
      </c>
      <c r="L45" s="19">
        <f t="shared" si="6"/>
        <v>119000</v>
      </c>
      <c r="M45" s="82">
        <f t="shared" si="1"/>
        <v>1904000</v>
      </c>
      <c r="N45" s="80">
        <v>120000</v>
      </c>
      <c r="O45" s="79">
        <f t="shared" si="2"/>
        <v>22800</v>
      </c>
      <c r="P45" s="32">
        <f t="shared" si="3"/>
        <v>142800</v>
      </c>
      <c r="Q45" s="18">
        <f t="shared" si="4"/>
        <v>2284800</v>
      </c>
      <c r="R45" s="47">
        <f t="shared" si="7"/>
        <v>120000</v>
      </c>
      <c r="S45" s="6">
        <f t="shared" si="8"/>
        <v>22800</v>
      </c>
      <c r="T45" s="57">
        <f t="shared" si="9"/>
        <v>142800</v>
      </c>
      <c r="U45" s="52">
        <f t="shared" si="10"/>
        <v>2284800</v>
      </c>
      <c r="V45" s="7"/>
      <c r="W45" s="23"/>
      <c r="X45" s="23"/>
      <c r="Y45" s="56"/>
      <c r="Z45" s="49"/>
      <c r="AA45" s="70"/>
      <c r="AB45" s="70"/>
      <c r="AC45" s="31"/>
      <c r="AD45" s="31"/>
      <c r="AE45" s="31"/>
      <c r="AF45" s="61"/>
      <c r="AG45" s="31"/>
      <c r="AH45" s="31"/>
      <c r="AI45" s="31"/>
    </row>
    <row r="46" spans="2:35" ht="27.6" customHeight="1" thickBot="1" x14ac:dyDescent="0.3">
      <c r="B46" s="75">
        <v>22</v>
      </c>
      <c r="C46" s="76" t="s">
        <v>42</v>
      </c>
      <c r="D46" s="12" t="s">
        <v>52</v>
      </c>
      <c r="E46" s="5">
        <v>11</v>
      </c>
      <c r="F46" s="80">
        <v>110000</v>
      </c>
      <c r="G46" s="79" t="s">
        <v>56</v>
      </c>
      <c r="H46" s="80">
        <v>110000</v>
      </c>
      <c r="I46" s="81">
        <f t="shared" si="0"/>
        <v>1210000</v>
      </c>
      <c r="J46" s="80">
        <v>100000</v>
      </c>
      <c r="K46" s="79">
        <f t="shared" si="5"/>
        <v>19000</v>
      </c>
      <c r="L46" s="19">
        <f t="shared" si="6"/>
        <v>119000</v>
      </c>
      <c r="M46" s="82">
        <f t="shared" si="1"/>
        <v>1309000</v>
      </c>
      <c r="N46" s="80">
        <v>120000</v>
      </c>
      <c r="O46" s="79">
        <f t="shared" si="2"/>
        <v>22800</v>
      </c>
      <c r="P46" s="32">
        <f t="shared" si="3"/>
        <v>142800</v>
      </c>
      <c r="Q46" s="18">
        <f t="shared" si="4"/>
        <v>1570800</v>
      </c>
      <c r="R46" s="47">
        <f t="shared" si="7"/>
        <v>110000</v>
      </c>
      <c r="S46" s="6">
        <f t="shared" si="8"/>
        <v>20900</v>
      </c>
      <c r="T46" s="57">
        <f t="shared" si="9"/>
        <v>130900</v>
      </c>
      <c r="U46" s="52">
        <f t="shared" si="10"/>
        <v>1439900</v>
      </c>
      <c r="V46" s="7"/>
      <c r="W46" s="23"/>
      <c r="X46" s="23"/>
      <c r="Y46" s="56"/>
      <c r="Z46" s="49"/>
      <c r="AA46" s="70"/>
      <c r="AB46" s="70"/>
      <c r="AC46" s="31"/>
      <c r="AD46" s="31"/>
      <c r="AE46" s="31"/>
      <c r="AF46" s="61"/>
      <c r="AG46" s="31"/>
      <c r="AH46" s="31"/>
      <c r="AI46" s="31"/>
    </row>
    <row r="47" spans="2:35" ht="27.6" customHeight="1" thickBot="1" x14ac:dyDescent="0.3">
      <c r="B47" s="75">
        <v>23</v>
      </c>
      <c r="C47" s="76" t="s">
        <v>43</v>
      </c>
      <c r="D47" s="12" t="s">
        <v>52</v>
      </c>
      <c r="E47" s="5">
        <v>11</v>
      </c>
      <c r="F47" s="80">
        <v>110000</v>
      </c>
      <c r="G47" s="79" t="s">
        <v>56</v>
      </c>
      <c r="H47" s="80">
        <v>110000</v>
      </c>
      <c r="I47" s="81">
        <f t="shared" si="0"/>
        <v>1210000</v>
      </c>
      <c r="J47" s="80">
        <v>100000</v>
      </c>
      <c r="K47" s="79">
        <f t="shared" si="5"/>
        <v>19000</v>
      </c>
      <c r="L47" s="19">
        <f t="shared" si="6"/>
        <v>119000</v>
      </c>
      <c r="M47" s="82">
        <f t="shared" si="1"/>
        <v>1309000</v>
      </c>
      <c r="N47" s="80">
        <v>120000</v>
      </c>
      <c r="O47" s="79">
        <f t="shared" si="2"/>
        <v>22800</v>
      </c>
      <c r="P47" s="32">
        <f t="shared" si="3"/>
        <v>142800</v>
      </c>
      <c r="Q47" s="18">
        <f t="shared" si="4"/>
        <v>1570800</v>
      </c>
      <c r="R47" s="47">
        <f t="shared" si="7"/>
        <v>110000</v>
      </c>
      <c r="S47" s="6">
        <f t="shared" si="8"/>
        <v>20900</v>
      </c>
      <c r="T47" s="57">
        <f t="shared" si="9"/>
        <v>130900</v>
      </c>
      <c r="U47" s="52">
        <f t="shared" si="10"/>
        <v>1439900</v>
      </c>
      <c r="V47" s="7"/>
      <c r="W47" s="23"/>
      <c r="X47" s="23"/>
      <c r="Y47" s="56"/>
      <c r="Z47" s="49"/>
      <c r="AA47" s="70"/>
      <c r="AB47" s="70"/>
      <c r="AC47" s="31"/>
      <c r="AD47" s="31"/>
      <c r="AE47" s="31"/>
      <c r="AF47" s="61"/>
      <c r="AG47" s="31"/>
      <c r="AH47" s="31"/>
      <c r="AI47" s="31"/>
    </row>
    <row r="48" spans="2:35" ht="25.15" customHeight="1" thickBot="1" x14ac:dyDescent="0.3">
      <c r="B48" s="77">
        <v>24</v>
      </c>
      <c r="C48" s="76" t="s">
        <v>42</v>
      </c>
      <c r="D48" s="12" t="s">
        <v>52</v>
      </c>
      <c r="E48" s="5">
        <v>11</v>
      </c>
      <c r="F48" s="80">
        <v>110000</v>
      </c>
      <c r="G48" s="79" t="s">
        <v>56</v>
      </c>
      <c r="H48" s="80">
        <v>110000</v>
      </c>
      <c r="I48" s="81">
        <f t="shared" si="0"/>
        <v>1210000</v>
      </c>
      <c r="J48" s="80">
        <v>100000</v>
      </c>
      <c r="K48" s="79">
        <f t="shared" si="5"/>
        <v>19000</v>
      </c>
      <c r="L48" s="19">
        <f t="shared" si="6"/>
        <v>119000</v>
      </c>
      <c r="M48" s="82">
        <f t="shared" si="1"/>
        <v>1309000</v>
      </c>
      <c r="N48" s="80">
        <v>120000</v>
      </c>
      <c r="O48" s="79">
        <f t="shared" si="2"/>
        <v>22800</v>
      </c>
      <c r="P48" s="32">
        <f t="shared" si="3"/>
        <v>142800</v>
      </c>
      <c r="Q48" s="18">
        <f t="shared" si="4"/>
        <v>1570800</v>
      </c>
      <c r="R48" s="47">
        <f t="shared" si="7"/>
        <v>110000</v>
      </c>
      <c r="S48" s="6">
        <f t="shared" si="8"/>
        <v>20900</v>
      </c>
      <c r="T48" s="57">
        <f t="shared" si="9"/>
        <v>130900</v>
      </c>
      <c r="U48" s="52">
        <f t="shared" si="10"/>
        <v>1439900</v>
      </c>
      <c r="V48" s="7"/>
      <c r="W48" s="23"/>
      <c r="X48" s="23"/>
      <c r="Y48" s="56"/>
      <c r="Z48" s="49"/>
      <c r="AA48" s="70"/>
      <c r="AB48" s="70"/>
      <c r="AC48" s="31"/>
      <c r="AD48" s="31"/>
      <c r="AE48" s="31"/>
      <c r="AF48" s="61"/>
      <c r="AG48" s="31"/>
      <c r="AH48" s="31"/>
      <c r="AI48" s="31"/>
    </row>
    <row r="49" spans="2:35" ht="25.9" customHeight="1" thickBot="1" x14ac:dyDescent="0.3">
      <c r="B49" s="75">
        <v>25</v>
      </c>
      <c r="C49" s="76" t="s">
        <v>44</v>
      </c>
      <c r="D49" s="12" t="s">
        <v>52</v>
      </c>
      <c r="E49" s="5">
        <v>5</v>
      </c>
      <c r="F49" s="80">
        <v>140000</v>
      </c>
      <c r="G49" s="79" t="s">
        <v>56</v>
      </c>
      <c r="H49" s="80">
        <v>140000</v>
      </c>
      <c r="I49" s="81">
        <f t="shared" si="0"/>
        <v>700000</v>
      </c>
      <c r="J49" s="80">
        <v>100000</v>
      </c>
      <c r="K49" s="79">
        <f t="shared" si="5"/>
        <v>19000</v>
      </c>
      <c r="L49" s="19">
        <f t="shared" si="6"/>
        <v>119000</v>
      </c>
      <c r="M49" s="82">
        <f t="shared" si="1"/>
        <v>595000</v>
      </c>
      <c r="N49" s="80">
        <v>120000</v>
      </c>
      <c r="O49" s="79">
        <f t="shared" si="2"/>
        <v>22800</v>
      </c>
      <c r="P49" s="32">
        <f t="shared" si="3"/>
        <v>142800</v>
      </c>
      <c r="Q49" s="18">
        <f t="shared" si="4"/>
        <v>714000</v>
      </c>
      <c r="R49" s="47">
        <f t="shared" si="7"/>
        <v>120000</v>
      </c>
      <c r="S49" s="6">
        <f t="shared" si="8"/>
        <v>22800</v>
      </c>
      <c r="T49" s="57">
        <f t="shared" si="9"/>
        <v>142800</v>
      </c>
      <c r="U49" s="52">
        <f t="shared" si="10"/>
        <v>714000</v>
      </c>
      <c r="V49" s="7"/>
      <c r="W49" s="23"/>
      <c r="X49" s="23"/>
      <c r="Y49" s="56"/>
      <c r="Z49" s="49"/>
      <c r="AA49" s="70"/>
      <c r="AB49" s="70"/>
      <c r="AC49" s="31"/>
      <c r="AD49" s="31"/>
      <c r="AE49" s="31"/>
      <c r="AF49" s="61"/>
      <c r="AG49" s="31"/>
      <c r="AH49" s="31"/>
      <c r="AI49" s="31"/>
    </row>
    <row r="50" spans="2:35" ht="24.6" customHeight="1" thickBot="1" x14ac:dyDescent="0.3">
      <c r="B50" s="75">
        <v>26</v>
      </c>
      <c r="C50" s="76" t="s">
        <v>45</v>
      </c>
      <c r="D50" s="12" t="s">
        <v>52</v>
      </c>
      <c r="E50" s="5">
        <v>5</v>
      </c>
      <c r="F50" s="80">
        <v>140000</v>
      </c>
      <c r="G50" s="79" t="s">
        <v>56</v>
      </c>
      <c r="H50" s="80">
        <v>140000</v>
      </c>
      <c r="I50" s="82">
        <f t="shared" si="0"/>
        <v>700000</v>
      </c>
      <c r="J50" s="80">
        <v>100000</v>
      </c>
      <c r="K50" s="79">
        <f t="shared" si="5"/>
        <v>19000</v>
      </c>
      <c r="L50" s="19">
        <f t="shared" si="6"/>
        <v>119000</v>
      </c>
      <c r="M50" s="82">
        <f t="shared" si="1"/>
        <v>595000</v>
      </c>
      <c r="N50" s="80">
        <v>120000</v>
      </c>
      <c r="O50" s="79">
        <f t="shared" si="2"/>
        <v>22800</v>
      </c>
      <c r="P50" s="32">
        <f t="shared" si="3"/>
        <v>142800</v>
      </c>
      <c r="Q50" s="18">
        <f t="shared" si="4"/>
        <v>714000</v>
      </c>
      <c r="R50" s="47">
        <f t="shared" si="7"/>
        <v>120000</v>
      </c>
      <c r="S50" s="6">
        <f t="shared" si="8"/>
        <v>22800</v>
      </c>
      <c r="T50" s="58">
        <f t="shared" si="9"/>
        <v>142800</v>
      </c>
      <c r="U50" s="53">
        <f t="shared" si="10"/>
        <v>714000</v>
      </c>
      <c r="V50" s="7"/>
      <c r="W50" s="23"/>
      <c r="X50" s="23"/>
      <c r="Y50" s="56"/>
      <c r="Z50" s="49"/>
      <c r="AA50" s="70"/>
      <c r="AB50" s="70"/>
      <c r="AC50" s="31"/>
      <c r="AD50" s="31"/>
      <c r="AE50" s="31"/>
      <c r="AF50" s="61"/>
      <c r="AG50" s="31"/>
      <c r="AH50" s="31"/>
      <c r="AI50" s="31"/>
    </row>
    <row r="51" spans="2:35" ht="16.5" thickBot="1" x14ac:dyDescent="0.3">
      <c r="B51" s="92" t="s">
        <v>46</v>
      </c>
      <c r="C51" s="93"/>
      <c r="D51" s="93"/>
      <c r="E51" s="93"/>
      <c r="F51" s="93"/>
      <c r="G51" s="93"/>
      <c r="H51" s="94"/>
      <c r="I51" s="50">
        <f>SUM(I25:I50)</f>
        <v>48170000</v>
      </c>
      <c r="J51" s="90"/>
      <c r="K51" s="90"/>
      <c r="L51" s="91"/>
      <c r="M51" s="51">
        <f>SUM(M25:M50)</f>
        <v>48420386</v>
      </c>
      <c r="N51" s="95"/>
      <c r="O51" s="90"/>
      <c r="P51" s="91"/>
      <c r="Q51" s="50">
        <f>SUM(Q25:Q50)</f>
        <v>58104463.200000003</v>
      </c>
      <c r="R51" s="15"/>
      <c r="S51" s="13"/>
      <c r="T51" s="14"/>
      <c r="U51" s="51">
        <f>SUM(U25:U50)</f>
        <v>54615834</v>
      </c>
      <c r="V51" s="96"/>
      <c r="W51" s="96"/>
      <c r="X51" s="96"/>
      <c r="Y51" s="96"/>
      <c r="Z51" s="54">
        <f>SUM(Z25:Z50)</f>
        <v>0</v>
      </c>
      <c r="AA51" s="71"/>
      <c r="AB51" s="71">
        <f>SUBTOTAL(9,AB25:AB50)</f>
        <v>0</v>
      </c>
    </row>
    <row r="52" spans="2:35" ht="14.25" customHeight="1" x14ac:dyDescent="0.25">
      <c r="B52" s="4"/>
      <c r="C52" s="97"/>
      <c r="D52" s="97"/>
      <c r="E52" s="97"/>
      <c r="F52" s="97"/>
      <c r="G52" s="97"/>
      <c r="H52" s="97"/>
      <c r="I52" s="97"/>
      <c r="J52" s="97"/>
      <c r="K52" s="97"/>
      <c r="L52" s="97"/>
      <c r="M52" s="97"/>
      <c r="N52" s="97"/>
      <c r="O52" s="97"/>
      <c r="P52" s="97"/>
      <c r="Q52" s="97"/>
      <c r="R52" s="97"/>
      <c r="S52" s="97"/>
      <c r="T52" s="97"/>
      <c r="U52" s="98"/>
      <c r="V52" s="29"/>
    </row>
    <row r="53" spans="2:35" ht="36" customHeight="1" x14ac:dyDescent="0.25">
      <c r="B53" s="99" t="s">
        <v>47</v>
      </c>
      <c r="C53" s="100"/>
      <c r="D53" s="100"/>
      <c r="E53" s="100"/>
      <c r="F53" s="100"/>
      <c r="G53" s="100"/>
      <c r="H53" s="100"/>
      <c r="I53" s="100"/>
      <c r="J53" s="100"/>
      <c r="K53" s="100"/>
      <c r="L53" s="100"/>
      <c r="M53" s="100"/>
      <c r="N53" s="100"/>
      <c r="O53" s="100"/>
      <c r="P53" s="100"/>
      <c r="Q53" s="100"/>
      <c r="R53" s="100"/>
      <c r="S53" s="100"/>
      <c r="T53" s="100"/>
      <c r="U53" s="100"/>
      <c r="V53" s="100"/>
      <c r="W53" s="100"/>
      <c r="X53" s="100"/>
      <c r="Y53" s="100"/>
      <c r="Z53" s="101"/>
      <c r="AA53" s="72"/>
      <c r="AB53" s="72"/>
    </row>
    <row r="54" spans="2:35" ht="57.75" customHeight="1" x14ac:dyDescent="0.25">
      <c r="B54" s="84" t="s">
        <v>58</v>
      </c>
      <c r="C54" s="85"/>
      <c r="D54" s="85"/>
      <c r="E54" s="85"/>
      <c r="F54" s="85"/>
      <c r="G54" s="85"/>
      <c r="H54" s="85"/>
      <c r="I54" s="85"/>
      <c r="J54" s="85"/>
      <c r="K54" s="85"/>
      <c r="L54" s="85"/>
      <c r="M54" s="85"/>
      <c r="N54" s="85"/>
      <c r="O54" s="85"/>
      <c r="P54" s="85"/>
      <c r="Q54" s="85"/>
      <c r="R54" s="85"/>
      <c r="S54" s="85"/>
      <c r="T54" s="85"/>
      <c r="U54" s="86"/>
      <c r="V54" s="30"/>
    </row>
    <row r="55" spans="2:35" ht="60.75" customHeight="1" x14ac:dyDescent="0.25">
      <c r="B55" s="84"/>
      <c r="C55" s="85"/>
      <c r="D55" s="85"/>
      <c r="E55" s="85"/>
      <c r="F55" s="85"/>
      <c r="G55" s="85"/>
      <c r="H55" s="85"/>
      <c r="I55" s="85"/>
      <c r="J55" s="85"/>
      <c r="K55" s="85"/>
      <c r="L55" s="85"/>
      <c r="M55" s="85"/>
      <c r="N55" s="85"/>
      <c r="O55" s="85"/>
      <c r="P55" s="85"/>
      <c r="Q55" s="85"/>
      <c r="R55" s="85"/>
      <c r="S55" s="85"/>
      <c r="T55" s="85"/>
      <c r="U55" s="86"/>
      <c r="V55" s="30"/>
      <c r="W55" s="31"/>
    </row>
    <row r="56" spans="2:35" ht="253.5" customHeight="1" thickBot="1" x14ac:dyDescent="0.3">
      <c r="B56" s="87"/>
      <c r="C56" s="88"/>
      <c r="D56" s="88"/>
      <c r="E56" s="88"/>
      <c r="F56" s="88"/>
      <c r="G56" s="88"/>
      <c r="H56" s="88"/>
      <c r="I56" s="88"/>
      <c r="J56" s="88"/>
      <c r="K56" s="88"/>
      <c r="L56" s="88"/>
      <c r="M56" s="88"/>
      <c r="N56" s="88"/>
      <c r="O56" s="88"/>
      <c r="P56" s="88"/>
      <c r="Q56" s="88"/>
      <c r="R56" s="88"/>
      <c r="S56" s="88"/>
      <c r="T56" s="88"/>
      <c r="U56" s="89"/>
      <c r="V56" s="30"/>
    </row>
    <row r="57" spans="2:35" x14ac:dyDescent="0.25">
      <c r="U57" s="16"/>
      <c r="V57" s="16"/>
    </row>
  </sheetData>
  <autoFilter ref="B24:AI51" xr:uid="{00000000-0009-0000-0000-000000000000}">
    <filterColumn colId="32">
      <filters>
        <filter val="-10.935"/>
        <filter val="-18.232"/>
        <filter val="-21.450"/>
        <filter val="-22.188"/>
        <filter val="-22.815"/>
        <filter val="-22.835"/>
        <filter val="-25.777"/>
        <filter val="-26.155"/>
        <filter val="-26.802"/>
        <filter val="-27.400"/>
        <filter val="-6.004"/>
      </filters>
    </filterColumn>
  </autoFilter>
  <mergeCells count="27">
    <mergeCell ref="F19:K19"/>
    <mergeCell ref="L19:M19"/>
    <mergeCell ref="B2:Z7"/>
    <mergeCell ref="B9:D9"/>
    <mergeCell ref="E9:F9"/>
    <mergeCell ref="B10:Z10"/>
    <mergeCell ref="B12:D12"/>
    <mergeCell ref="E12:Z12"/>
    <mergeCell ref="L16:M16"/>
    <mergeCell ref="F17:K17"/>
    <mergeCell ref="L17:M17"/>
    <mergeCell ref="F18:K18"/>
    <mergeCell ref="L18:M18"/>
    <mergeCell ref="B21:Z22"/>
    <mergeCell ref="B23:E23"/>
    <mergeCell ref="F23:I23"/>
    <mergeCell ref="J23:M23"/>
    <mergeCell ref="N23:Q23"/>
    <mergeCell ref="R23:U23"/>
    <mergeCell ref="V23:Z23"/>
    <mergeCell ref="B54:U56"/>
    <mergeCell ref="J51:L51"/>
    <mergeCell ref="B51:H51"/>
    <mergeCell ref="N51:P51"/>
    <mergeCell ref="V51:Y51"/>
    <mergeCell ref="C52:U52"/>
    <mergeCell ref="B53:Z53"/>
  </mergeCells>
  <pageMargins left="0.70866141732283472" right="0.55118110236220474" top="0.35433070866141736" bottom="0.43307086614173229" header="0.51181102362204722" footer="0.51181102362204722"/>
  <pageSetup scale="35" firstPageNumber="0" orientation="landscape" verticalDpi="597" r:id="rId1"/>
  <headerFooter>
    <oddHeader>&amp;C&amp;"Arial,Normal"&amp;10Página &amp;P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5</vt:i4>
      </vt:variant>
    </vt:vector>
  </HeadingPairs>
  <TitlesOfParts>
    <vt:vector size="6" baseType="lpstr">
      <vt:lpstr>PRUEBA 29 DE DICIEMBRE</vt:lpstr>
      <vt:lpstr>'PRUEBA 29 DE DICIEMBRE'!Área_de_impresión</vt:lpstr>
      <vt:lpstr>'PRUEBA 29 DE DICIEMBRE'!CONSTANCIAS</vt:lpstr>
      <vt:lpstr>'PRUEBA 29 DE DICIEMBRE'!Print_Area_0</vt:lpstr>
      <vt:lpstr>'PRUEBA 29 DE DICIEMBRE'!Print_Area_0_0</vt:lpstr>
      <vt:lpstr>'PRUEBA 29 DE DICIEMBRE'!Print_Area_0_0_0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Isabel Barraza Castillo</dc:creator>
  <cp:lastModifiedBy>jaime camargo amado</cp:lastModifiedBy>
  <dcterms:created xsi:type="dcterms:W3CDTF">2021-06-16T17:51:35Z</dcterms:created>
  <dcterms:modified xsi:type="dcterms:W3CDTF">2023-08-14T21:22:49Z</dcterms:modified>
</cp:coreProperties>
</file>