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C:\Users\jairo.amoreno\Downloads\"/>
    </mc:Choice>
  </mc:AlternateContent>
  <xr:revisionPtr revIDLastSave="0" documentId="13_ncr:1_{D8DE7037-DB3A-4836-B408-B78E0B92EC10}" xr6:coauthVersionLast="47" xr6:coauthVersionMax="47" xr10:uidLastSave="{00000000-0000-0000-0000-000000000000}"/>
  <bookViews>
    <workbookView xWindow="-120" yWindow="-120" windowWidth="29040" windowHeight="15840" xr2:uid="{00000000-000D-0000-FFFF-FFFF00000000}"/>
  </bookViews>
  <sheets>
    <sheet name="RESUMEN" sheetId="10" r:id="rId1"/>
    <sheet name="Requisitos técnicos mínimos" sheetId="4" r:id="rId2"/>
    <sheet name="Experiencia habilitante anexo 5" sheetId="1" r:id="rId3"/>
    <sheet name="Evaluación economica" sheetId="8" r:id="rId4"/>
    <sheet name="CRITERIOS PONDERABLES" sheetId="9" r:id="rId5"/>
  </sheets>
  <definedNames>
    <definedName name="_xlnm.Print_Area" localSheetId="1">'Requisitos técnicos mínimos'!$A$1:$G$11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9" i="9" l="1"/>
  <c r="G43" i="9"/>
  <c r="D9" i="9"/>
  <c r="D15" i="9"/>
  <c r="D21" i="9"/>
  <c r="G21" i="9"/>
  <c r="G30" i="9"/>
  <c r="G44" i="9"/>
  <c r="G51" i="9" s="1"/>
  <c r="E5" i="10"/>
  <c r="B30" i="9"/>
  <c r="B38" i="9"/>
  <c r="D48" i="9"/>
  <c r="I48" i="9"/>
  <c r="H48" i="9"/>
  <c r="G48" i="9"/>
  <c r="F48" i="9"/>
  <c r="E48" i="9"/>
  <c r="I43" i="9"/>
  <c r="H43" i="9"/>
  <c r="H44" i="9" s="1"/>
  <c r="E43" i="9"/>
  <c r="D43" i="9"/>
  <c r="B43" i="9"/>
  <c r="G38" i="9"/>
  <c r="F38" i="9"/>
  <c r="F44" i="9" s="1"/>
  <c r="E38" i="9"/>
  <c r="D38" i="9"/>
  <c r="I30" i="9"/>
  <c r="H30" i="9"/>
  <c r="F30" i="9"/>
  <c r="E30" i="9"/>
  <c r="D30" i="9"/>
  <c r="I21" i="9"/>
  <c r="E21" i="9"/>
  <c r="I15" i="9"/>
  <c r="G15" i="9"/>
  <c r="E15" i="9"/>
  <c r="B15" i="9"/>
  <c r="I9" i="9"/>
  <c r="G9" i="9"/>
  <c r="F9" i="9"/>
  <c r="E9" i="9"/>
  <c r="D44" i="9" l="1"/>
  <c r="I44" i="9"/>
  <c r="E44" i="9"/>
  <c r="B44" i="9"/>
  <c r="C12" i="8"/>
  <c r="F49" i="9" s="1"/>
  <c r="D49" i="9" l="1"/>
  <c r="D9" i="8"/>
  <c r="I49" i="9" s="1"/>
  <c r="I51" i="9" s="1"/>
  <c r="E9" i="10" s="1"/>
  <c r="D6" i="8"/>
  <c r="E49" i="9" s="1"/>
  <c r="E51" i="9" s="1"/>
  <c r="D7" i="8"/>
  <c r="E7" i="10" s="1"/>
  <c r="H49" i="9"/>
  <c r="E8" i="10" s="1"/>
</calcChain>
</file>

<file path=xl/sharedStrings.xml><?xml version="1.0" encoding="utf-8"?>
<sst xmlns="http://schemas.openxmlformats.org/spreadsheetml/2006/main" count="467" uniqueCount="189">
  <si>
    <t>MINISTERIO DE JUSTICIA Y DEL DERECHO</t>
  </si>
  <si>
    <t>REQUERIMIENTO</t>
  </si>
  <si>
    <t>Ultimos 7 años</t>
  </si>
  <si>
    <t>Requisito en SMMLV
sumatoria Certificaciones</t>
  </si>
  <si>
    <t>Requisito en $ Colombianos</t>
  </si>
  <si>
    <t>NOMBRE DEL
CONTRATANTE</t>
  </si>
  <si>
    <t xml:space="preserve">NUMERO </t>
  </si>
  <si>
    <t>CONSECUTIVO RUP</t>
  </si>
  <si>
    <t>CODIGO UNSPSC</t>
  </si>
  <si>
    <t>OBJETO</t>
  </si>
  <si>
    <t>FECHA INICIO</t>
  </si>
  <si>
    <t>FECHA TERMINACION</t>
  </si>
  <si>
    <t>SMMLV
TOTAL</t>
  </si>
  <si>
    <t>VALOR CONTRATADO</t>
  </si>
  <si>
    <t>CUMPLE CODIGOS UNSPSC</t>
  </si>
  <si>
    <t>TIEMPO (SIETE AÑOS)</t>
  </si>
  <si>
    <t>SI CUMPLE</t>
  </si>
  <si>
    <t>SUMATORIA CONTRATOS EN SMMLV</t>
  </si>
  <si>
    <t>DENTRO DE LOS SIETE AÑOS</t>
  </si>
  <si>
    <t xml:space="preserve">CONCLUSIÓN </t>
  </si>
  <si>
    <t>NO HABILITADO</t>
  </si>
  <si>
    <t>REQUERIMIENTO MÍNIMO</t>
  </si>
  <si>
    <t>NO CUMPLE</t>
  </si>
  <si>
    <t>OBJETO SIMILAR AL DEL PRESENTE CONTRATO</t>
  </si>
  <si>
    <t xml:space="preserve">NO CUMPLE </t>
  </si>
  <si>
    <t>DILIGENCIADO Y ENTREGADO (CUMPLE)</t>
  </si>
  <si>
    <t>HABILITADO</t>
  </si>
  <si>
    <t>PUNTAJE</t>
  </si>
  <si>
    <t>PUNTAJE TOTAL</t>
  </si>
  <si>
    <t>Puntaje máximo</t>
  </si>
  <si>
    <t>VALOR DE LA OFERTA</t>
  </si>
  <si>
    <t>EVALUACION ECONOMICA</t>
  </si>
  <si>
    <t>Puntaje</t>
  </si>
  <si>
    <t>Criterio</t>
  </si>
  <si>
    <t>APOYO A LA INDUSTRIA NACIONAL - Anexo 11</t>
  </si>
  <si>
    <t>Puntaje Total</t>
  </si>
  <si>
    <t>Cupos adicionales en capacitaciones  -  Anexo 8</t>
  </si>
  <si>
    <t>Anexo 11 Apoyo a la industria nacional</t>
  </si>
  <si>
    <t>Implementar la estrategia de uso y apropiación de las TIC para la promoción y  difusión de los trámites, servicios y herramientas que ofrecen los sistemas de información y portales del MJD como fortalecimiento institucional de la entidad y capacitación y formación en TI para la DTGIJ</t>
  </si>
  <si>
    <t>TRES (3) SESIONES ADICIONALES DEL CURSO DE OFIMÁTICA</t>
  </si>
  <si>
    <t>PUNTAJE ADICIONAL PARA EMPRENDIMIENTOS Y EMPRESAS DE MUJERES,
ART. 2.2.1.2.4.14. DEL DECRETO 1860 DE 2021</t>
  </si>
  <si>
    <t>74.04</t>
  </si>
  <si>
    <t>OBSERVACIONES</t>
  </si>
  <si>
    <t>PUNTAJE ADICIONAL PROMOCIÓN DEL ACCESO DE LAS MIPYMES AL MERCADO DE COMPRAS PÚBLICAS (ART. 33 DE LA LEY 2069 DE 2020 y DECRETO 1860 DE 2021): Hasta 0,25 puntos</t>
  </si>
  <si>
    <t>SI CIUMPLE</t>
  </si>
  <si>
    <t xml:space="preserve">HABILITADO </t>
  </si>
  <si>
    <t xml:space="preserve">NO HABILITADO </t>
  </si>
  <si>
    <t>EXPERIENCIA ESPECIFICA
Numeral 3.3.2 del pliego de condiciones</t>
  </si>
  <si>
    <t>SAMC 04 DE 2023</t>
  </si>
  <si>
    <t xml:space="preserve">Este aspecto no dará puntaje, pero habilitará o deshabilitará la oferta. Se evaluarán con "cumple" o "no cumple"
Para certificar la experiencia, el Oferente persona natural, jurídica, plural, nacional  o extranjera con sucursal en Colombia, deberá acreditar mediante la inscripción en el Registro Único de Proponentes (RUP) la suscripción, ejecución y erminación de máximo tres (3) certificaciones de experiencia registradas en el RUP, sobre  contratos ejecutados dentro de los últimos siete (7) años anteriores al cierre del presente proceso de selección, relacionados con el objeto de la presente contratación relacionados con: 
Procesos de capacitación para el fortalecimiento en temas relacionados en TI (Nuevas tecnologías, y/o innovación, y/o seguridad de la información, y/o transformación digital), que se encuentren inscritos y clasificados en el RUP actualizado según el Decreto 1082 de 2015 en cualquiera de los siguientes códigos del Clasificador de Bienes y servicios, hasta el tercer nivel, y cuya sumatoria sea mayor o igual al presupuesto oficial establecido para el presente proceso de contratación. Esta verificación se realizará respecto de los contratos que se indiquen en el Formato de Experiencia del Proponente – Requisito Habilitante Mínimo, el cual deberá ser diligenciado por todos los proponentes
</t>
  </si>
  <si>
    <t>DOKUMA. CREATIVIDAD &amp; TECNOLOGIA SAS</t>
  </si>
  <si>
    <t>861016
811118</t>
  </si>
  <si>
    <t>INHABILITADO</t>
  </si>
  <si>
    <t>KAPITAL GROUP S.AS</t>
  </si>
  <si>
    <t>SINERGIA E INNOVACIÓN SAS</t>
  </si>
  <si>
    <t xml:space="preserve">TRUST AND LEGAL SAS </t>
  </si>
  <si>
    <t>ESTRADIGITAL SAS</t>
  </si>
  <si>
    <t xml:space="preserve">ASOCIACIÓN ASECUM </t>
  </si>
  <si>
    <t>TRUST AND LEGAL SAS</t>
  </si>
  <si>
    <t>21. Anexo -  Cupos Adicionales</t>
  </si>
  <si>
    <t xml:space="preserve">Se otorgarán 9.50 puntos si se ofrece un (1) taller adicional integrando los siguientes
temas; trasformación digital, innovación, gestión de cambio, seguridad en redes
sociales, sin costo adicional para la entidad, dirigido a funcionarios y contratistas 
de la entidad y personal de entidades del sector, mediante invitación mailing 
masivo, con una intensidad de 2 horas, cantidad de persona 200 conectadas a 
través de un evento en línea.
</t>
  </si>
  <si>
    <t>Se otorgarán 10 puntos si se ofrecen tres (3) sesiones adicionales sin costo para la
entidad,cada sesión deberá desarrollarse en una (1) hora, las sesiones se realizarán 
en diversas fechas y los temas serán los siguientes:
Microsoft Word : 1 sesión; Duración 1 hora
Microsoft Excel: 1 sesión: Duración 1 hora
Microsoft Power Point: 1 sesión: Duración 1 hora
Las sesiones se desarrollarán a través de un encuentro sincrónico.</t>
  </si>
  <si>
    <t xml:space="preserve">19. Anexo- taller Adicional </t>
  </si>
  <si>
    <t>No presento manifestacion y/o certificación para acreditar este punto</t>
  </si>
  <si>
    <t>Manifiesta que aportará el 100% de los trabajadores colombianos</t>
  </si>
  <si>
    <t>Manifiesta que aportará al menos el 90% de los trabajadores colombianos</t>
  </si>
  <si>
    <t>Manifiesta que aportará el 100% de los trabajadores colombianos L</t>
  </si>
  <si>
    <t xml:space="preserve"> Manifiesta que aportará el 100% de los trabajadores colombianos</t>
  </si>
  <si>
    <t>* Hasta 20 puntos: Si se ofrece cuatro (4) cupos adicionales, en cada una de las capacitaciones establecidas en Tabla7 Ficha técnica 7 - Capacitación para el Personal de TI del numeral 2.2. de los estudios previos, sin costo adicional para la entidad.
* Hasta 15 puntos: Si se ofrece tres (3) cupos adicionales en cada una de las capacitaciones establecidas en Tabla 7 Ficha técnica 7 - Capacitación para el
Personal de TI del numeral 2.2. de los estudios previos, sin costo adicional para la entidad.
* Hasta 10 puntos: Si se ofrece dos (2) cupos adicionales en cada una de las capacitaciones establecidas en Tabla 7 Ficha técnica 7 - Capacitación para el
Personal de TI del numeral 2.2. de los estudios previos, sin costo adicional para la entidad.
* Hasta 5 puntos: Si se ofrece un (1) cupo adicional en cada una de las capacitaciones establecidas en Tabla 7 Ficha técnica 7 - Capacitación para el Personal de TI del numeral 2.2. de los estudios previos, sin costo adicional para la entidad.
Si no hace ofrecimiento el puntaje será 0</t>
  </si>
  <si>
    <t>015 DE 2021</t>
  </si>
  <si>
    <t>Implementar la estrategia de uso y apropiación de las TIC para la promoción y difusión de los tramites, servicios y herramientas que ofrecen los sistemas de información y portales del MJO como fortalecimient o institucional de la entidad y capacitación y formación en TI para la OTGIJ”</t>
  </si>
  <si>
    <t>FONDO DE 
TECNOLOGÍAS 
DE LA 
INFORMACIÓ
N Y LS 
COMUNICACI
ONES</t>
  </si>
  <si>
    <t>560 DE 
2015</t>
  </si>
  <si>
    <t>Capacitar a un grupo de servidores del Ministerio de Tecnologías de la Información y las Comunicacion es en las siguientes temáticas, para desarrollar sus competencias y establecer mecanismos de aporte en el trabajo: Gerencia Estratégica, Mecanismos de Resolución de Conflictos, Modelos de Gestión, Competitivida d y Productividad Organizaciona l, Normatividad y Riesgos de la Contratación Pública, Ética en el Servicio y Buen Gobierno, Sistema de Gestión de Calidad, Optimización de Procesos y Procedimiento s - Business Process Management, Mejoramiento Continuo, Procesos Orientados a Resultados, Indicadores de Gestión y Resultados, Sistemas de Información en la Lucha Contra la Corrupción, Tecnologías de la Información y las Comunicacion es, Teletrabajo.</t>
  </si>
  <si>
    <t>Capacitar a un grupo de servidores del Ministerio de Tecnologías de la información y las comunicacion es en temáticas aprobadas en el Plan Institucional de Capacitación 2016, para desarrollar sus competencias y establecer mecanismos de aporte en el trabajo</t>
  </si>
  <si>
    <t>575 DE 2016</t>
  </si>
  <si>
    <t>197-FDLU-2016</t>
  </si>
  <si>
    <t>Alcaldia mayor de Bogotá</t>
  </si>
  <si>
    <t>Contratar servicios que se requieren para llevar a cabo las actividades previas y las programadas en la semana de las Tics, en la localidad de usme"Bogotá es TIC-USME TIC 2016"</t>
  </si>
  <si>
    <t xml:space="preserve">Universidad San Buenaventura  Sede Bogotá </t>
  </si>
  <si>
    <t>DILIGENCIADO Y ENTREGADO (NO CUMPLE)</t>
  </si>
  <si>
    <t xml:space="preserve">Capacitación mediante diplomados para funcionarios de la policia nacional </t>
  </si>
  <si>
    <t>579 de 2018</t>
  </si>
  <si>
    <t xml:space="preserve">Prestar los servicios de capacitación a los funcioarios de la Superintendecia de servicio publicos orientads al fortalecimiento de conocimientos y de competencias de acierdo con lo establecido en el plan institucional de capacitación 2018. </t>
  </si>
  <si>
    <t>Superinetendencia de servicios Públicos</t>
  </si>
  <si>
    <t>A G E N C I A P A R A LA R E I N C O R P O R A C I ÓN Y LA N O R M A L I Z A C I Ó N</t>
  </si>
  <si>
    <t>1224 de 2022</t>
  </si>
  <si>
    <t>: Realizar el diagnostico, evaluación, adecuación, sensibilización, concientización, propuesta de mejora de la metodología y controles de cumplimiento para la normatividad de protección de datos y responsabilidad demostrada en la ARN; así como, la realización de la evaluación de los procesos de completitud, exactitud e integridad de datos, ajustes de estos y desarrollo de una metodología de completitud de datos, con el fin de mejorar los componentes del SGSI y del MSPI.</t>
  </si>
  <si>
    <t>M I N I S T E R I O D E DEFENSA NACIONAL</t>
  </si>
  <si>
    <t>Cto No. 172/2019 - MDN - UGG -DA</t>
  </si>
  <si>
    <t>Prestación de Servicios de Mantenimiento Integral y Soporte para la Infraestructura TI del grupo SILOG de la unidad de gestión general del Ministerio de Defensa Naciona</t>
  </si>
  <si>
    <t>2SECURE SAS</t>
  </si>
  <si>
    <t>Cto No. 001</t>
  </si>
  <si>
    <t>CONSULTORIA EN SERVICIOS DE T.I. Y SUMINISTRO”
Desarrollo y diagnóstico de los componentes del sistema de seguridad
privacidad de la información realizando recomendaciones para su mejora, estión y monitoreo de servicios TIC, incluido el suministro e implementación de sistemas de seguridad cibernética, informática y de dispositivos móviles así como el diagnóstico de componentes del sistema de seguridad y privacidad
de la información bajo los lineamientos de seguridad y privacidad de la información de acuerdo a lo contemplado en la norma ISO 27001: 2013, gestión y monitoreo por medio de un centro de Operaciones de Seguridad para el control de la seguridad IT de la empresa (visualización de amenazas, control de actividades de red, entrega informes de datos)</t>
  </si>
  <si>
    <t>UNIVERSIDAD 
NACIONAL DE 
COLOMBIA</t>
  </si>
  <si>
    <t>PRESTACIÓN DE SERVICIOS DE SITIOS WEB Y SERVICIOS RELACIONADOS PARA LA VISIBILIZACIÓN,SOCIALIZACIÓN Y APROPIACIÓN DEL CONCURSO METROPOLIANO TERRITORIOS AMBIENTALES EJEMPLARES EN EL MARCO DEL CONTRATO INTERADMINISTRATIVO ENTRE EL ÁREA METROPOLITANA Y LA UNIVERSIDAD NACIONAL NO 966 DE 2020</t>
  </si>
  <si>
    <t>966 de 2020</t>
  </si>
  <si>
    <t xml:space="preserve">861016
811118
</t>
  </si>
  <si>
    <t>CONSORCIO ESTRATEGIA E- COMMERCE 2022</t>
  </si>
  <si>
    <t>Servicios de formulación, diseño, implementación y ejecución de una estrategia para el desarrollo de habilidades digitales y competencias comerciales dirigido a comerciantes y empresarios, a través del desarrollo de recursos educativos, formación, uso y apropiación, posicionamiento, marketing digital y comunicaciones, analítica de datos y una plataforma digital para la implementación y desarrollo de canales de comercio digital que les genere visibilidad y les permita crecer, convertir y vender</t>
  </si>
  <si>
    <t>CUMPLE</t>
  </si>
  <si>
    <t xml:space="preserve">EXPERIENCIA HABILITANTE (Anexo No. 8)
</t>
  </si>
  <si>
    <t>Formato 8</t>
  </si>
  <si>
    <t>FUNDA CIÓN 
CENTRO DE 
INNOVACIÓN 
ARTE Y TECNOL
OGÍA -
CIATEC H</t>
  </si>
  <si>
    <t>Puntaje máximo --&gt;</t>
  </si>
  <si>
    <t>Proponente</t>
  </si>
  <si>
    <t>Valor</t>
  </si>
  <si>
    <t>Puntaje asignado</t>
  </si>
  <si>
    <t>No diligenció formato económico</t>
  </si>
  <si>
    <t xml:space="preserve">No presento formato diligenciado </t>
  </si>
  <si>
    <t>Menor valor</t>
  </si>
  <si>
    <r>
      <rPr>
        <b/>
        <sz val="11"/>
        <rFont val="Calibri"/>
        <family val="2"/>
        <scheme val="minor"/>
      </rPr>
      <t>Observación:
NO HABILITADO</t>
    </r>
    <r>
      <rPr>
        <sz val="11"/>
        <rFont val="Calibri"/>
        <family val="2"/>
        <scheme val="minor"/>
      </rPr>
      <t xml:space="preserve"> , teniendo en cuenta no presenta el FORMATO No. 8 RELACIÓN DE XPERIENCIA HABILITANTE de manera incompleta y en consecuencia no es posible validar a que consecutivo en el RUP, corresponde el contrato. 
 </t>
    </r>
  </si>
  <si>
    <r>
      <rPr>
        <b/>
        <sz val="11"/>
        <rFont val="Calibri"/>
        <family val="2"/>
        <scheme val="minor"/>
      </rPr>
      <t>Observación:
HABILITADO</t>
    </r>
    <r>
      <rPr>
        <sz val="11"/>
        <rFont val="Calibri"/>
        <family val="2"/>
        <scheme val="minor"/>
      </rPr>
      <t xml:space="preserve">
En relación con el contrato 966 de 2020 no cumple debido a que el objeto presentado no tiene relación capacitación para el fortalecimiento en temas  relacionados en TI (Nuevas tecnologías, y/o  innovación, y/o seguridad de la información, y/o  transformación digital). 
</t>
    </r>
  </si>
  <si>
    <t xml:space="preserve">CUMPLEN PARCIALMENTE </t>
  </si>
  <si>
    <t xml:space="preserve">21. Anexo- Cupos Adicionales </t>
  </si>
  <si>
    <t>FORMATO 8</t>
  </si>
  <si>
    <t>No presenta anexo</t>
  </si>
  <si>
    <t xml:space="preserve">19 Anexo 10 Taller Adicional
</t>
  </si>
  <si>
    <t>19. Anexo- Taller Adicional</t>
  </si>
  <si>
    <t>19. Anexo- Taller Adicional KO TRUST (1)</t>
  </si>
  <si>
    <t>FORMATO 10</t>
  </si>
  <si>
    <t>No diligenció formato completo</t>
  </si>
  <si>
    <t>18. Anexo- Sesiones adicionales Ofimatica</t>
  </si>
  <si>
    <t>18. Anexo- Sesiones adicionales Ofimatica ko</t>
  </si>
  <si>
    <t>FORMATO 11</t>
  </si>
  <si>
    <t>Dando cumplimiento a la Ley 816 de 2003, las entidades de la administración pública que, de acuerdo con el régimen jurídico de contratación que le sea aplicable, deban seleccionar a sus contratistas a través de licitaciones, convocatorias o concursos públicos, o mediante cualquier modalidad contractual, excepto aquellas en que la Ley no obligue a solicitar más de una propuesta, adoptarán criterios objetivos que permitan apoyar a la industria nacional. Se otorgarán hasta 10 puntos al proponente que certifique mediante documento escrito, suscrito por su representante legal, la procedencia del personal de la empresa que ejecutará
el contrato de acuerdo con la siguiente asignación de puntaje: PROCEDENCIA DEL PERSONAL PUNTOS
100% Nacional 10
50% Nacional 50% extranjera 5
100% Extranjera 0
Si una vez efectuada la calificación correspondiente, la oferta de un proponente extranjero
se encuentra en igualdad de condiciones con la de un proponente nacional, se adjudicará
al nacional.
Para el efecto, el proponente deberá diligenciar el anexo No. 9</t>
  </si>
  <si>
    <t>La Entidad asignará un puntaje de cero punto veinticinco (0,25) al Proponente que acredite la calidad de emprendimiento y empresa de mujeres con domicilio en el territorio nacional de conformidad con la previsto en el artículo 2.2.1.2.4.2.14. del Decreto 1082 de 2015 o la norma que lo modifique, sustituya o complemente. Para que el Proponente obtenga este puntaje debe allegar con su oferta, el FORMATO: ACREDITACIÓN DE EMPRENDIMIENTO Y EMPRESA DE MUJERES (PERSONA NATURAL O JURÍDICA SEGÚN CORRESPONDA y aportar la documentación requerida en la normatividad y en el formato correspondiente. Si el Proponente debió subsanar dicho formato y/o los documentos requeridos para acreditar esta condición será válido para los criterios diferenciales en cuanto a los requisitos habilitantes relacionados con el número de contratos aportados para acreditar la experiencia solicitada pero no se tendrán en cuenta para la asignación de puntaje, por lo que obtendrá cero (0) puntos por este criterio de evaluación. Tratándose de Proponentes Plurales este puntaje se otorgará si por lo menos uno de los integrantes acredita la calidad de emprendimiento y empresa de mujeres y tiene una participación igual o superior al diez por ciento (10%) en el consorcio o la unión temporal.
La asignación de este puntaje no excluye la aplicación del puntaje para MiPyme.</t>
  </si>
  <si>
    <t>La Entidad asignará un puntaje máximo de hasta cero puntos veinticinco (0,25) al
Proponente que acredite la calidad de MiPyme domiciliada en Colombia de
conformidad con el tamaño empresarial previsto en el artículo 2.2.1.13.2.2 del
Decreto 1074 de 2015 o la norma que lo modifique, sustituya o complemente. El
puntaje se asignará en función del tamaño empresarial de acuerdo con la
siguiente tabla:
TAMAÑO EMPRESARIAL PUNTAJE
MICROEMPRESA 0,25
PEQUEÑA EMPRESA 0,20
MEDIANA EMPRESA 0,15
Al proponente que responda negativamente, que no responda, o cuyo ofrecimiento no corresponda en su integridad a lo solicitado por el MINISTERIO, será calificado en este subfactor con CERO (0) PUNTOS.</t>
  </si>
  <si>
    <t>Certificacion Mipyme-1</t>
  </si>
  <si>
    <t>2 Modelo para limitar convocatoria RL</t>
  </si>
  <si>
    <t>ACREDITACION MIPYME_1</t>
  </si>
  <si>
    <t>FORMATO 10 H - ACREDITACION MIPYME</t>
  </si>
  <si>
    <t>FORMATO 10H MIPYME</t>
  </si>
  <si>
    <t>El formato está mal diligenciado, no se puede identificar el tipo de empresa</t>
  </si>
  <si>
    <t xml:space="preserve">TALLER ADICIONAL DE TRANSFORMACIÓN DIGITAL, INNOVACIÓN, GESTIÓN DE
CAMBIO, SEGURIDAD EN REDES SOCIALES:
</t>
  </si>
  <si>
    <t>la certificacion aportada debe estar suscrita por el representante legal y el contador.</t>
  </si>
  <si>
    <t xml:space="preserve"> Acredita mas del 50% de su capacidad accionaria pertenece a mujeres</t>
  </si>
  <si>
    <t>No acredita la condicion</t>
  </si>
  <si>
    <t>si bien aporta certificación manifiesta que al menos el 50% de su equipo directivo son mujeres, no relaciona los nombres ni documentos de identificacion de las personas, como lo exige el articulo 2.2.1.2.4.2.14 del decreto 1082 de 2015.</t>
  </si>
  <si>
    <t xml:space="preserve">Manifiesta que aportará el 100% de los trabajadores colombianos </t>
  </si>
  <si>
    <t>EDILBERTO LUIS PALMA LOPEZ</t>
  </si>
  <si>
    <t>CLAUDIA MARCELA PARDO GARCIA</t>
  </si>
  <si>
    <t>JAIRO ARMANDO MORENO GUERRERO</t>
  </si>
  <si>
    <t>Contratista Subdirección Tecnologías</t>
  </si>
  <si>
    <t xml:space="preserve">Lider estretagia uso y apropiación </t>
  </si>
  <si>
    <t xml:space="preserve">Contratista Direccion de Tecnología </t>
  </si>
  <si>
    <t xml:space="preserve">COMITÉ EVALUADOR </t>
  </si>
  <si>
    <t>Contratista Dirección de Tecnología</t>
  </si>
  <si>
    <t xml:space="preserve">CUMPLE
17. Anexo sucrito el formato 1 carta de presentacion FIRMADA
</t>
  </si>
  <si>
    <r>
      <rPr>
        <b/>
        <sz val="11"/>
        <rFont val="Calibri"/>
        <family val="2"/>
        <scheme val="minor"/>
      </rPr>
      <t>Observación:
HABILITADO</t>
    </r>
    <r>
      <rPr>
        <sz val="11"/>
        <rFont val="Calibri"/>
        <family val="2"/>
        <scheme val="minor"/>
      </rPr>
      <t xml:space="preserve">
En relación con el contrato N° 015 DE 2022 - CUMPLE - esta habilitado por que con esta es suficiente para cumplir los requisitos solicitados en el pliego</t>
    </r>
    <r>
      <rPr>
        <b/>
        <sz val="11"/>
        <rFont val="Calibri"/>
        <family val="2"/>
        <scheme val="minor"/>
      </rPr>
      <t xml:space="preserve">
En relación a la certificación del contraro 560 de 2015, al revisar el consecutivo en el Rup se identifica el nombre de otra empresa no la relacionada en la certificación presentada.
En relación con la certificación del contrato 575 de 2016 no cumple debido a que el objeto presentado no tiene relación capacitación para el fortalecimiento en temas  relacionados en TI (Nuevas tecnologías, y/o  innovación, y/o seguridad de la información, y/o  transformación digital).</t>
    </r>
  </si>
  <si>
    <t>CRITERIOS DE EVALUACIÓN</t>
  </si>
  <si>
    <t>ROPONENTE </t>
  </si>
  <si>
    <t>CERTIFICACIÓN CUMPLIMIENTO CONDICIONES TÉCNICAS </t>
  </si>
  <si>
    <t>EXPERIENCIA HABILITANTE </t>
  </si>
  <si>
    <t>RESULTADO </t>
  </si>
  <si>
    <t>PUNTAJE </t>
  </si>
  <si>
    <t>DOKUMA. CREATIVIDAD &amp; TECNOLOGIA SAS </t>
  </si>
  <si>
    <t>KAPITAL GROUP SAS </t>
  </si>
  <si>
    <t>SINERGIA E INNOVACIÓN SAS </t>
  </si>
  <si>
    <t>TRUST AND LEGAL SAS </t>
  </si>
  <si>
    <t>ESTRADIGITAL SAS </t>
  </si>
  <si>
    <t>ASOCIACIÓN ASECUM </t>
  </si>
  <si>
    <t xml:space="preserve"> HABILITADO</t>
  </si>
  <si>
    <t xml:space="preserve">RESUMEN DE EVALUACION </t>
  </si>
  <si>
    <t>Requisitos habilitantes técnicos 3.3.1 Certificación Cumplimiento condiciones técnicasdel pliego de condiciones</t>
  </si>
  <si>
    <t>REQUERIMIENTOS TECNICOS - Certificación Cumplimiento condiciones técnicasdel pliego de condiciones</t>
  </si>
  <si>
    <t>Prestació n de servicios para el desarroll o del proyecto de fortaleci miento y asesoría en Tecnolog ías de la Informaci ón y la Comunic ación (TICs) para docentes de institucio nes educativ as del gobierno colombia no. El proyecto incluirá la impleme ntación de los program as "Llegamo s CONTIC" y "STEM", además de otras actividad es de capacita ción y asesoría a nivel nacional. Fortalece r las capacid ades y habilidad es de al menos 15.000 docentes en el uso de herramie 57 8610 1600 8111 1800 15/06/ 2022 30/1 1 / 202 2 $ 280.52 8.420 $ $ ntas y recursos tecnológi cos, a fin de mejorar la calidad de la educaci ón impartid a en las institucio nes a las que pertenec en.</t>
  </si>
  <si>
    <r>
      <rPr>
        <b/>
        <sz val="11"/>
        <rFont val="Calibri"/>
        <family val="2"/>
        <scheme val="minor"/>
      </rPr>
      <t>Conclusión:</t>
    </r>
    <r>
      <rPr>
        <sz val="11"/>
        <rFont val="Calibri"/>
        <family val="2"/>
        <scheme val="minor"/>
      </rPr>
      <t xml:space="preserve">  
</t>
    </r>
    <r>
      <rPr>
        <b/>
        <sz val="11"/>
        <rFont val="Calibri"/>
        <family val="2"/>
        <scheme val="minor"/>
      </rPr>
      <t>NO HABILITADO</t>
    </r>
    <r>
      <rPr>
        <sz val="11"/>
        <rFont val="Calibri"/>
        <family val="2"/>
        <scheme val="minor"/>
      </rPr>
      <t xml:space="preserve">; Una vez revisada la documentación se valida y revisa el anexo 8 Experiencia habilitante, no se encuentra la certificación del contrato relcionado con la FUNDA CIÓN CENTRO DE INNOVACIÓN ARTE Y TECNOLOGÍA -CIATECH.
Frente a la subsanación de apoyo a la industria nacional, la misma no se tiene en cuenta y se mantiene el puntaje otorgado en la evaluación inicial, lo anterior teniendo en cuenta que conforme lo regulado por la el Decreto 680 de 2021, el proponente debía manifestar cuanto personal de origen nacional vincularía en la ejecución del contrato, por lo cual no es suficiente con el origen de la empresa, pues la manifestación debía ser expresa.
Adicional a lo anterior y al ser un requisito que otorga puntaje, el mismo no puede ser subsanado, y teniendo en cuenta que desde el inicio no se indico lo requerido en el pliego de condiciones, no se acepta el documento presentado como subsanación y se mantiene el informe de evaluación inicial.  
</t>
    </r>
  </si>
  <si>
    <t xml:space="preserve">Departamento 
Administrativo Para La Prosperidad Social </t>
  </si>
  <si>
    <t>Computadores Para 
Educar</t>
  </si>
  <si>
    <t>Contrato de 
Prestación de 
Servicios No. 
47-21</t>
  </si>
  <si>
    <t>Prestar los servicios para la ejecución de la “Estrategia de Acceso y apropiación de las TIC” de Computadores para Educar, en la región 1</t>
  </si>
  <si>
    <t>2,8862,11</t>
  </si>
  <si>
    <t>UN CUMPLE</t>
  </si>
  <si>
    <t xml:space="preserve">SI CUMPLE </t>
  </si>
  <si>
    <t>Contrato de 
Prestacion de 
Servicios No. 
226 de 2019 
Celebrado</t>
  </si>
  <si>
    <t>Desarrollar las actividades de formación, capacitación y entrenamiento a los servidores públicos de PROSPERIDAD SOCIAL, para fortalecer sus competencias funcionales y comportamentales, acuerdo con el Plan Institucional de Formación y Capacitación 2019 y Ia normatividad vigente aplicable a la formación y capacitación de los servidores públicos.</t>
  </si>
  <si>
    <t>Superintendencia de 
Industria y Comercio</t>
  </si>
  <si>
    <t>604 de 2017</t>
  </si>
  <si>
    <t>Aunar esfuerzos técnicos, administrativos y humanos para el desarrollo de capacitaciones y acompañamiento pedagógico, así como el diseño y ejecución de cursos de formación presencial y virtual, suministrar la operación, administración, implementación y mantenimiento del campus virtual para la divulgación de cursos, políticas, funciones y servicios de la Superintendencia de Industria y Comercio</t>
  </si>
  <si>
    <t>724.26</t>
  </si>
  <si>
    <t>784.91</t>
  </si>
  <si>
    <t xml:space="preserve">CUMPLE </t>
  </si>
  <si>
    <r>
      <t xml:space="preserve">Observación:
</t>
    </r>
    <r>
      <rPr>
        <b/>
        <sz val="11"/>
        <color theme="1"/>
        <rFont val="Calibri"/>
        <family val="2"/>
        <scheme val="minor"/>
      </rPr>
      <t xml:space="preserve">HABILITADO
En relación con el contrato 172 de 2019 no cumple debido a que el objeto presentado no tiene relación capacitación para el fortalecimiento en temas  relacionados en TI (Nuevas tecnologías, y/o  innovación, y/o seguridad de la información, y/o  transformación digital). 
</t>
    </r>
  </si>
  <si>
    <r>
      <rPr>
        <b/>
        <sz val="11"/>
        <rFont val="Calibri"/>
        <family val="2"/>
        <scheme val="minor"/>
      </rPr>
      <t>Observación  HABILITADO</t>
    </r>
    <r>
      <rPr>
        <sz val="11"/>
        <rFont val="Calibri"/>
        <family val="2"/>
        <scheme val="minor"/>
      </rPr>
      <t xml:space="preserve">: 
Frente a la certificación del contrato Servicios No. 47-21 no cumple con los codigos UNSPSC.
Frente a la certificación del contrato  de Prestacion de Servicios No. 604 de 2017 no cumple debido a que el objeto presentado no tiene relación capacitación para el fortalecimiento en temas  relacionados en TI (Nuevas tecnologías, y/o  innovación, y/o seguridad de la información, y/o  transformación digital). 
</t>
    </r>
  </si>
  <si>
    <t>proponente no habilitado</t>
  </si>
  <si>
    <t>-</t>
  </si>
  <si>
    <t>observacion</t>
  </si>
  <si>
    <t>No se otorga puntaje debido a que no esta habilitada juridicamente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</si>
</sst>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4" formatCode="_-&quot;$&quot;\ * #,##0.00_-;\-&quot;$&quot;\ * #,##0.00_-;_-&quot;$&quot;\ * &quot;-&quot;??_-;_-@_-"/>
    <numFmt numFmtId="164" formatCode="d/m/yyyy"/>
    <numFmt numFmtId="165" formatCode="&quot;$&quot;#,##0"/>
    <numFmt numFmtId="166" formatCode="\$#,##0.00"/>
    <numFmt numFmtId="167" formatCode="000"/>
    <numFmt numFmtId="168" formatCode="_-* #,##0.00\ _P_t_a_-;\-* #,##0.00\ _P_t_a_-;_-* &quot;-&quot;??\ _P_t_a_-;_-@"/>
    <numFmt numFmtId="169" formatCode="_-* #,##0\ _P_t_a_-;\-* #,##0\ _P_t_a_-;_-* &quot;-&quot;??\ _P_t_a_-;_-@"/>
    <numFmt numFmtId="170" formatCode="_-&quot;$&quot;\ * #,##0_-;\-&quot;$&quot;\ * #,##0_-;_-&quot;$&quot;\ * &quot;-&quot;??_-;_-@_-"/>
    <numFmt numFmtId="171" formatCode="#,##0.000"/>
    <numFmt numFmtId="172" formatCode="&quot;$&quot;#,##0.00_);[Red]\(&quot;$&quot;#,##0.00\)"/>
  </numFmts>
  <fonts count="34" x14ac:knownFonts="1">
    <font>
      <sz val="11"/>
      <color theme="1"/>
      <name val="Calibri"/>
      <family val="2"/>
      <scheme val="minor"/>
    </font>
    <font>
      <sz val="11"/>
      <color theme="1"/>
      <name val="Calibri"/>
      <family val="2"/>
      <scheme val="minor"/>
    </font>
    <font>
      <sz val="11"/>
      <color rgb="FFFF0000"/>
      <name val="Calibri"/>
      <family val="2"/>
      <scheme val="minor"/>
    </font>
    <font>
      <b/>
      <sz val="10"/>
      <color theme="1"/>
      <name val="Arial"/>
      <family val="2"/>
    </font>
    <font>
      <sz val="8"/>
      <color theme="1"/>
      <name val="Arial"/>
      <family val="2"/>
    </font>
    <font>
      <sz val="10"/>
      <name val="Arial"/>
      <family val="2"/>
    </font>
    <font>
      <b/>
      <sz val="8"/>
      <color theme="1"/>
      <name val="Arial"/>
      <family val="2"/>
    </font>
    <font>
      <b/>
      <sz val="10"/>
      <color rgb="FF000000"/>
      <name val="Arial"/>
      <family val="2"/>
    </font>
    <font>
      <sz val="8"/>
      <color rgb="FF000000"/>
      <name val="Arial"/>
      <family val="2"/>
    </font>
    <font>
      <sz val="11"/>
      <name val="Calibri"/>
      <family val="2"/>
      <scheme val="minor"/>
    </font>
    <font>
      <b/>
      <sz val="11"/>
      <color theme="1"/>
      <name val="Calibri"/>
      <family val="2"/>
      <scheme val="minor"/>
    </font>
    <font>
      <b/>
      <sz val="11"/>
      <name val="Calibri"/>
      <family val="2"/>
      <scheme val="minor"/>
    </font>
    <font>
      <b/>
      <sz val="9"/>
      <color theme="1"/>
      <name val="Arial"/>
      <family val="2"/>
    </font>
    <font>
      <sz val="9"/>
      <name val="Arial"/>
      <family val="2"/>
    </font>
    <font>
      <sz val="10"/>
      <color rgb="FF000000"/>
      <name val="Arial"/>
      <family val="2"/>
    </font>
    <font>
      <sz val="11"/>
      <color rgb="FF000000"/>
      <name val="Arial"/>
      <family val="2"/>
    </font>
    <font>
      <sz val="9"/>
      <color rgb="FF000000"/>
      <name val="Arial"/>
      <family val="2"/>
    </font>
    <font>
      <sz val="8"/>
      <color theme="1"/>
      <name val="Calibri"/>
      <family val="2"/>
      <scheme val="minor"/>
    </font>
    <font>
      <b/>
      <sz val="9"/>
      <color rgb="FF000000"/>
      <name val="Arial"/>
      <family val="2"/>
    </font>
    <font>
      <b/>
      <sz val="9"/>
      <name val="Arial"/>
      <family val="2"/>
    </font>
    <font>
      <b/>
      <sz val="10"/>
      <name val="Arial"/>
      <family val="2"/>
    </font>
    <font>
      <b/>
      <sz val="7"/>
      <color rgb="FF000000"/>
      <name val="Arial"/>
      <family val="2"/>
    </font>
    <font>
      <sz val="7"/>
      <color theme="1"/>
      <name val="Arial"/>
      <family val="2"/>
    </font>
    <font>
      <sz val="7"/>
      <name val="Arial"/>
      <family val="2"/>
    </font>
    <font>
      <sz val="7"/>
      <color theme="1"/>
      <name val="Calibri"/>
      <family val="2"/>
      <scheme val="minor"/>
    </font>
    <font>
      <sz val="6"/>
      <color theme="1"/>
      <name val="Calibri"/>
      <family val="2"/>
      <scheme val="minor"/>
    </font>
    <font>
      <sz val="6"/>
      <color theme="1"/>
      <name val="Arial"/>
      <family val="2"/>
    </font>
    <font>
      <b/>
      <sz val="6"/>
      <color rgb="FF000000"/>
      <name val="Arial"/>
      <family val="2"/>
    </font>
    <font>
      <sz val="8"/>
      <color rgb="FF000000"/>
      <name val="Calibri"/>
      <family val="2"/>
    </font>
    <font>
      <sz val="7"/>
      <color rgb="FF000000"/>
      <name val="Arial"/>
      <family val="2"/>
    </font>
    <font>
      <sz val="10"/>
      <color theme="1"/>
      <name val="Arial Narrow"/>
      <family val="2"/>
    </font>
    <font>
      <b/>
      <sz val="10"/>
      <color theme="1"/>
      <name val="Arial Narrow"/>
      <family val="2"/>
    </font>
    <font>
      <b/>
      <sz val="8"/>
      <color rgb="FF000000"/>
      <name val="Arial"/>
      <family val="2"/>
    </font>
    <font>
      <b/>
      <sz val="11"/>
      <color rgb="FF000000"/>
      <name val="Century Gothic"/>
      <family val="2"/>
    </font>
  </fonts>
  <fills count="16">
    <fill>
      <patternFill patternType="none"/>
    </fill>
    <fill>
      <patternFill patternType="gray125"/>
    </fill>
    <fill>
      <patternFill patternType="solid">
        <fgColor rgb="FFC0C0C0"/>
        <bgColor rgb="FFC0C0C0"/>
      </patternFill>
    </fill>
    <fill>
      <patternFill patternType="solid">
        <fgColor rgb="FFBFBFBF"/>
        <bgColor rgb="FFBFBFBF"/>
      </patternFill>
    </fill>
    <fill>
      <patternFill patternType="solid">
        <fgColor rgb="FFD8D8D8"/>
        <bgColor rgb="FFD8D8D8"/>
      </patternFill>
    </fill>
    <fill>
      <patternFill patternType="solid">
        <fgColor theme="0"/>
        <bgColor indexed="64"/>
      </patternFill>
    </fill>
    <fill>
      <patternFill patternType="solid">
        <fgColor theme="0"/>
        <bgColor rgb="FFFFFF99"/>
      </patternFill>
    </fill>
    <fill>
      <patternFill patternType="solid">
        <fgColor theme="0" tint="-0.249977111117893"/>
        <bgColor rgb="FFD8D8D8"/>
      </patternFill>
    </fill>
    <fill>
      <patternFill patternType="solid">
        <fgColor theme="0"/>
        <bgColor rgb="FFD8D8D8"/>
      </patternFill>
    </fill>
    <fill>
      <patternFill patternType="solid">
        <fgColor theme="0" tint="-0.14999847407452621"/>
        <bgColor rgb="FFD8D8D8"/>
      </patternFill>
    </fill>
    <fill>
      <patternFill patternType="solid">
        <fgColor theme="0" tint="-0.14999847407452621"/>
        <bgColor indexed="64"/>
      </patternFill>
    </fill>
    <fill>
      <patternFill patternType="solid">
        <fgColor theme="1" tint="0.499984740745262"/>
        <bgColor indexed="64"/>
      </patternFill>
    </fill>
    <fill>
      <patternFill patternType="solid">
        <fgColor theme="4" tint="0.79998168889431442"/>
        <bgColor indexed="64"/>
      </patternFill>
    </fill>
    <fill>
      <patternFill patternType="solid">
        <fgColor rgb="FFFFFFFF"/>
        <bgColor indexed="64"/>
      </patternFill>
    </fill>
    <fill>
      <patternFill patternType="solid">
        <fgColor rgb="FFFFFF00"/>
        <bgColor indexed="64"/>
      </patternFill>
    </fill>
    <fill>
      <patternFill patternType="solid">
        <fgColor rgb="FFFFFF00"/>
        <bgColor rgb="FFD8D8D8"/>
      </patternFill>
    </fill>
  </fills>
  <borders count="33">
    <border>
      <left/>
      <right/>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style="thin">
        <color indexed="64"/>
      </left>
      <right style="thin">
        <color indexed="64"/>
      </right>
      <top style="thin">
        <color indexed="64"/>
      </top>
      <bottom/>
      <diagonal/>
    </border>
    <border>
      <left/>
      <right style="thin">
        <color rgb="FF000000"/>
      </right>
      <top/>
      <bottom/>
      <diagonal/>
    </border>
    <border>
      <left style="thin">
        <color rgb="FF000000"/>
      </left>
      <right style="thin">
        <color rgb="FF000000"/>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right/>
      <top style="thin">
        <color rgb="FF000000"/>
      </top>
      <bottom/>
      <diagonal/>
    </border>
  </borders>
  <cellStyleXfs count="3">
    <xf numFmtId="0" fontId="0" fillId="0" borderId="0"/>
    <xf numFmtId="42" fontId="1" fillId="0" borderId="0" applyFont="0" applyFill="0" applyBorder="0" applyAlignment="0" applyProtection="0"/>
    <xf numFmtId="44" fontId="1" fillId="0" borderId="0" applyFont="0" applyFill="0" applyBorder="0" applyAlignment="0" applyProtection="0"/>
  </cellStyleXfs>
  <cellXfs count="281">
    <xf numFmtId="0" fontId="0" fillId="0" borderId="0" xfId="0"/>
    <xf numFmtId="0" fontId="4" fillId="0" borderId="0" xfId="0" applyFont="1"/>
    <xf numFmtId="164" fontId="4" fillId="0" borderId="5" xfId="0" applyNumberFormat="1" applyFont="1" applyBorder="1" applyAlignment="1">
      <alignment vertical="center" wrapText="1"/>
    </xf>
    <xf numFmtId="0" fontId="4" fillId="0" borderId="0" xfId="0" applyFont="1" applyAlignment="1">
      <alignment horizontal="left" vertical="center" wrapText="1"/>
    </xf>
    <xf numFmtId="0" fontId="4" fillId="0" borderId="0" xfId="0" applyFont="1" applyAlignment="1">
      <alignment horizontal="left" vertical="center"/>
    </xf>
    <xf numFmtId="166" fontId="4" fillId="0" borderId="0" xfId="0" applyNumberFormat="1" applyFont="1" applyAlignment="1">
      <alignment horizontal="center" vertical="center"/>
    </xf>
    <xf numFmtId="0" fontId="8" fillId="0" borderId="5" xfId="0" applyFont="1" applyBorder="1" applyAlignment="1">
      <alignment horizontal="center" vertical="center" wrapText="1"/>
    </xf>
    <xf numFmtId="167" fontId="8" fillId="0" borderId="5" xfId="0" applyNumberFormat="1" applyFont="1" applyBorder="1" applyAlignment="1">
      <alignment horizontal="center" vertical="center" wrapText="1"/>
    </xf>
    <xf numFmtId="167" fontId="4" fillId="0" borderId="5" xfId="0" applyNumberFormat="1" applyFont="1" applyBorder="1" applyAlignment="1">
      <alignment horizontal="center" vertical="center" wrapText="1"/>
    </xf>
    <xf numFmtId="0" fontId="8" fillId="0" borderId="5" xfId="0" applyFont="1" applyBorder="1" applyAlignment="1">
      <alignment horizontal="left" vertical="top" wrapText="1"/>
    </xf>
    <xf numFmtId="165" fontId="4" fillId="0" borderId="5" xfId="0" applyNumberFormat="1" applyFont="1" applyBorder="1" applyAlignment="1">
      <alignment horizontal="center" vertical="center" wrapText="1"/>
    </xf>
    <xf numFmtId="0" fontId="2" fillId="0" borderId="0" xfId="0" applyFont="1"/>
    <xf numFmtId="0" fontId="6" fillId="3" borderId="2" xfId="0" applyFont="1" applyFill="1" applyBorder="1" applyAlignment="1">
      <alignment horizontal="left"/>
    </xf>
    <xf numFmtId="0" fontId="6" fillId="3" borderId="3" xfId="0" applyFont="1" applyFill="1" applyBorder="1" applyAlignment="1">
      <alignment horizontal="left"/>
    </xf>
    <xf numFmtId="0" fontId="6" fillId="3" borderId="4" xfId="0" applyFont="1" applyFill="1" applyBorder="1" applyAlignment="1">
      <alignment horizontal="left"/>
    </xf>
    <xf numFmtId="2" fontId="6" fillId="3" borderId="5" xfId="1" applyNumberFormat="1" applyFont="1" applyFill="1" applyBorder="1" applyAlignment="1">
      <alignment horizontal="center"/>
    </xf>
    <xf numFmtId="0" fontId="4" fillId="0" borderId="5" xfId="0" applyFont="1" applyBorder="1" applyAlignment="1">
      <alignment horizontal="left" vertical="center" wrapText="1"/>
    </xf>
    <xf numFmtId="164" fontId="4" fillId="0" borderId="5" xfId="0" applyNumberFormat="1" applyFont="1" applyBorder="1" applyAlignment="1">
      <alignment horizontal="center" vertical="center" wrapText="1"/>
    </xf>
    <xf numFmtId="0" fontId="10" fillId="0" borderId="0" xfId="0" applyFont="1"/>
    <xf numFmtId="167" fontId="8" fillId="0" borderId="9" xfId="0" applyNumberFormat="1" applyFont="1" applyBorder="1" applyAlignment="1">
      <alignment horizontal="center" vertical="center" wrapText="1"/>
    </xf>
    <xf numFmtId="167" fontId="4" fillId="0" borderId="9" xfId="0" applyNumberFormat="1" applyFont="1" applyBorder="1" applyAlignment="1">
      <alignment horizontal="center" vertical="center" wrapText="1"/>
    </xf>
    <xf numFmtId="0" fontId="4" fillId="0" borderId="11" xfId="0" applyFont="1" applyBorder="1" applyAlignment="1">
      <alignment horizontal="left" vertical="center" wrapText="1"/>
    </xf>
    <xf numFmtId="167" fontId="4" fillId="0" borderId="11" xfId="0" applyNumberFormat="1" applyFont="1" applyBorder="1" applyAlignment="1">
      <alignment horizontal="center" vertical="center" wrapText="1"/>
    </xf>
    <xf numFmtId="164" fontId="4" fillId="0" borderId="11" xfId="0" applyNumberFormat="1" applyFont="1" applyBorder="1" applyAlignment="1">
      <alignment horizontal="center" vertical="center" wrapText="1"/>
    </xf>
    <xf numFmtId="165" fontId="4" fillId="0" borderId="11" xfId="0" applyNumberFormat="1" applyFont="1" applyBorder="1" applyAlignment="1">
      <alignment horizontal="center" vertical="center" wrapText="1"/>
    </xf>
    <xf numFmtId="2" fontId="6" fillId="3" borderId="5" xfId="1" applyNumberFormat="1" applyFont="1" applyFill="1" applyBorder="1" applyAlignment="1">
      <alignment horizontal="center" wrapText="1"/>
    </xf>
    <xf numFmtId="0" fontId="0" fillId="0" borderId="0" xfId="0" applyAlignment="1">
      <alignment wrapText="1"/>
    </xf>
    <xf numFmtId="3" fontId="4" fillId="0" borderId="0" xfId="0" applyNumberFormat="1" applyFont="1"/>
    <xf numFmtId="0" fontId="6" fillId="2" borderId="10" xfId="0" applyFont="1" applyFill="1" applyBorder="1" applyAlignment="1">
      <alignment horizontal="center" vertical="center" wrapText="1"/>
    </xf>
    <xf numFmtId="0" fontId="4" fillId="0" borderId="11" xfId="0" applyFont="1" applyBorder="1"/>
    <xf numFmtId="164" fontId="8" fillId="0" borderId="2" xfId="0" applyNumberFormat="1" applyFont="1" applyBorder="1" applyAlignment="1">
      <alignment horizontal="center" vertical="center" wrapText="1"/>
    </xf>
    <xf numFmtId="164" fontId="8" fillId="0" borderId="11" xfId="0" applyNumberFormat="1" applyFont="1" applyBorder="1" applyAlignment="1">
      <alignment horizontal="center" vertical="center" wrapText="1"/>
    </xf>
    <xf numFmtId="2" fontId="8" fillId="0" borderId="11" xfId="0" applyNumberFormat="1" applyFont="1" applyBorder="1" applyAlignment="1">
      <alignment horizontal="center" vertical="center"/>
    </xf>
    <xf numFmtId="2" fontId="6" fillId="3" borderId="11" xfId="1" applyNumberFormat="1" applyFont="1" applyFill="1" applyBorder="1" applyAlignment="1">
      <alignment horizontal="center" vertical="center" wrapText="1"/>
    </xf>
    <xf numFmtId="0" fontId="0" fillId="0" borderId="11" xfId="0" applyBorder="1"/>
    <xf numFmtId="0" fontId="6" fillId="3" borderId="11" xfId="0" applyFont="1" applyFill="1" applyBorder="1" applyAlignment="1">
      <alignment vertical="center"/>
    </xf>
    <xf numFmtId="2" fontId="6" fillId="3" borderId="11" xfId="1" applyNumberFormat="1" applyFont="1" applyFill="1" applyBorder="1" applyAlignment="1">
      <alignment horizontal="center" vertical="center"/>
    </xf>
    <xf numFmtId="0" fontId="6" fillId="6" borderId="11"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10" fillId="0" borderId="11" xfId="0" applyFont="1" applyBorder="1" applyAlignment="1">
      <alignment vertical="center" wrapText="1"/>
    </xf>
    <xf numFmtId="0" fontId="4" fillId="0" borderId="9" xfId="0" applyFont="1" applyBorder="1" applyAlignment="1">
      <alignment horizontal="left" vertical="center" wrapText="1"/>
    </xf>
    <xf numFmtId="164" fontId="4" fillId="0" borderId="9" xfId="0" applyNumberFormat="1" applyFont="1" applyBorder="1" applyAlignment="1">
      <alignment horizontal="center" vertical="center" wrapText="1"/>
    </xf>
    <xf numFmtId="0" fontId="10" fillId="0" borderId="13" xfId="0" applyFont="1" applyBorder="1" applyAlignment="1">
      <alignment vertical="center" wrapText="1"/>
    </xf>
    <xf numFmtId="167" fontId="8" fillId="0" borderId="11" xfId="0" applyNumberFormat="1" applyFont="1" applyBorder="1" applyAlignment="1">
      <alignment horizontal="center" vertical="center" wrapText="1"/>
    </xf>
    <xf numFmtId="168" fontId="4" fillId="0" borderId="11" xfId="0" applyNumberFormat="1" applyFont="1" applyBorder="1" applyAlignment="1">
      <alignment horizontal="center" vertical="center"/>
    </xf>
    <xf numFmtId="0" fontId="0" fillId="0" borderId="0" xfId="0" applyAlignment="1">
      <alignment vertical="top" wrapText="1"/>
    </xf>
    <xf numFmtId="0" fontId="21" fillId="4" borderId="11" xfId="0" applyFont="1" applyFill="1" applyBorder="1" applyAlignment="1">
      <alignment horizontal="center" wrapText="1"/>
    </xf>
    <xf numFmtId="0" fontId="10" fillId="0" borderId="11" xfId="0" applyFont="1" applyBorder="1" applyAlignment="1">
      <alignment horizontal="center" vertical="center" wrapText="1"/>
    </xf>
    <xf numFmtId="2" fontId="6" fillId="3" borderId="10" xfId="1" applyNumberFormat="1" applyFont="1" applyFill="1" applyBorder="1" applyAlignment="1">
      <alignment horizontal="center" wrapText="1"/>
    </xf>
    <xf numFmtId="0" fontId="22" fillId="0" borderId="11" xfId="0" applyFont="1" applyBorder="1" applyAlignment="1">
      <alignment horizontal="left" vertical="center" wrapText="1"/>
    </xf>
    <xf numFmtId="0" fontId="0" fillId="0" borderId="11" xfId="0" applyBorder="1" applyAlignment="1">
      <alignment horizontal="center" vertical="center"/>
    </xf>
    <xf numFmtId="0" fontId="25" fillId="0" borderId="0" xfId="0" applyFont="1" applyAlignment="1">
      <alignment wrapText="1"/>
    </xf>
    <xf numFmtId="0" fontId="14" fillId="4" borderId="11" xfId="0" applyFont="1" applyFill="1" applyBorder="1" applyAlignment="1">
      <alignment horizontal="right"/>
    </xf>
    <xf numFmtId="0" fontId="14" fillId="4" borderId="11" xfId="0" applyFont="1" applyFill="1" applyBorder="1" applyAlignment="1">
      <alignment horizontal="right" vertical="center"/>
    </xf>
    <xf numFmtId="2" fontId="8" fillId="0" borderId="9" xfId="0" applyNumberFormat="1" applyFont="1" applyBorder="1" applyAlignment="1">
      <alignment horizontal="center" vertical="center"/>
    </xf>
    <xf numFmtId="165" fontId="4" fillId="0" borderId="9" xfId="0" applyNumberFormat="1" applyFont="1" applyBorder="1" applyAlignment="1">
      <alignment horizontal="center" vertical="center" wrapText="1"/>
    </xf>
    <xf numFmtId="0" fontId="24" fillId="0" borderId="0" xfId="0" applyFont="1" applyAlignment="1">
      <alignment wrapText="1"/>
    </xf>
    <xf numFmtId="168" fontId="4" fillId="0" borderId="9" xfId="0" applyNumberFormat="1" applyFont="1" applyBorder="1" applyAlignment="1">
      <alignment horizontal="center" vertical="center"/>
    </xf>
    <xf numFmtId="0" fontId="4" fillId="0" borderId="11" xfId="0" applyFont="1" applyBorder="1" applyAlignment="1">
      <alignment horizontal="center" vertical="center" wrapText="1"/>
    </xf>
    <xf numFmtId="0" fontId="4" fillId="0" borderId="13" xfId="0" applyFont="1" applyBorder="1" applyAlignment="1">
      <alignment horizontal="left" vertical="center" wrapText="1"/>
    </xf>
    <xf numFmtId="167" fontId="4" fillId="0" borderId="13" xfId="0" applyNumberFormat="1" applyFont="1" applyBorder="1" applyAlignment="1">
      <alignment horizontal="center" vertical="center" wrapText="1"/>
    </xf>
    <xf numFmtId="167" fontId="8" fillId="0" borderId="13" xfId="0" applyNumberFormat="1" applyFont="1" applyBorder="1" applyAlignment="1">
      <alignment horizontal="center" vertical="center" wrapText="1"/>
    </xf>
    <xf numFmtId="164" fontId="4" fillId="0" borderId="13" xfId="0" applyNumberFormat="1" applyFont="1" applyBorder="1" applyAlignment="1">
      <alignment horizontal="center" vertical="center" wrapText="1"/>
    </xf>
    <xf numFmtId="168" fontId="4" fillId="0" borderId="13" xfId="0" applyNumberFormat="1" applyFont="1" applyBorder="1" applyAlignment="1">
      <alignment horizontal="center" vertical="center"/>
    </xf>
    <xf numFmtId="0" fontId="0" fillId="10" borderId="11" xfId="0" applyFill="1" applyBorder="1"/>
    <xf numFmtId="0" fontId="14" fillId="7" borderId="11" xfId="0" applyFont="1" applyFill="1" applyBorder="1" applyAlignment="1">
      <alignment horizontal="center"/>
    </xf>
    <xf numFmtId="0" fontId="21" fillId="9" borderId="11" xfId="0" applyFont="1" applyFill="1" applyBorder="1" applyAlignment="1">
      <alignment horizontal="center" wrapText="1"/>
    </xf>
    <xf numFmtId="0" fontId="14" fillId="0" borderId="11" xfId="0" applyFont="1" applyBorder="1"/>
    <xf numFmtId="0" fontId="21" fillId="4" borderId="11" xfId="0" applyFont="1" applyFill="1" applyBorder="1" applyAlignment="1">
      <alignment horizontal="center"/>
    </xf>
    <xf numFmtId="0" fontId="6" fillId="0" borderId="11" xfId="0" applyFont="1" applyBorder="1" applyAlignment="1">
      <alignment horizontal="center" vertical="center" wrapText="1"/>
    </xf>
    <xf numFmtId="0" fontId="27" fillId="4" borderId="11" xfId="0" applyFont="1" applyFill="1" applyBorder="1" applyAlignment="1">
      <alignment horizontal="center" wrapText="1"/>
    </xf>
    <xf numFmtId="170" fontId="28" fillId="5" borderId="11" xfId="2" applyNumberFormat="1" applyFont="1" applyFill="1" applyBorder="1" applyAlignment="1">
      <alignment horizontal="right" vertical="center" wrapText="1"/>
    </xf>
    <xf numFmtId="0" fontId="14" fillId="8" borderId="11" xfId="0" applyFont="1" applyFill="1" applyBorder="1"/>
    <xf numFmtId="0" fontId="29" fillId="8" borderId="11" xfId="0" applyFont="1" applyFill="1" applyBorder="1"/>
    <xf numFmtId="0" fontId="7" fillId="0" borderId="11" xfId="0" applyFont="1" applyBorder="1"/>
    <xf numFmtId="0" fontId="14" fillId="0" borderId="11" xfId="0" applyFont="1" applyBorder="1" applyAlignment="1">
      <alignment horizontal="center"/>
    </xf>
    <xf numFmtId="0" fontId="14" fillId="0" borderId="11" xfId="0" applyFont="1" applyBorder="1" applyAlignment="1">
      <alignment horizontal="right"/>
    </xf>
    <xf numFmtId="0" fontId="14" fillId="9" borderId="11" xfId="0" applyFont="1" applyFill="1" applyBorder="1" applyAlignment="1">
      <alignment horizontal="right" vertical="center"/>
    </xf>
    <xf numFmtId="0" fontId="0" fillId="0" borderId="17" xfId="0" applyBorder="1" applyAlignment="1">
      <alignment vertical="center"/>
    </xf>
    <xf numFmtId="0" fontId="15" fillId="4" borderId="17" xfId="0" applyFont="1" applyFill="1" applyBorder="1" applyAlignment="1">
      <alignment vertical="top"/>
    </xf>
    <xf numFmtId="0" fontId="14" fillId="0" borderId="17" xfId="0" applyFont="1" applyBorder="1"/>
    <xf numFmtId="0" fontId="15" fillId="4" borderId="17" xfId="0" applyFont="1" applyFill="1" applyBorder="1"/>
    <xf numFmtId="0" fontId="15" fillId="0" borderId="17" xfId="0" applyFont="1" applyBorder="1"/>
    <xf numFmtId="0" fontId="14" fillId="4" borderId="17" xfId="0" applyFont="1" applyFill="1" applyBorder="1"/>
    <xf numFmtId="0" fontId="14" fillId="8" borderId="17" xfId="0" applyFont="1" applyFill="1" applyBorder="1"/>
    <xf numFmtId="0" fontId="14" fillId="11" borderId="17" xfId="0" applyFont="1" applyFill="1" applyBorder="1"/>
    <xf numFmtId="0" fontId="14" fillId="11" borderId="11" xfId="0" applyFont="1" applyFill="1" applyBorder="1"/>
    <xf numFmtId="171" fontId="4" fillId="0" borderId="5" xfId="0" applyNumberFormat="1" applyFont="1" applyBorder="1" applyAlignment="1">
      <alignment horizontal="center" vertical="center" wrapText="1"/>
    </xf>
    <xf numFmtId="44" fontId="4" fillId="0" borderId="5" xfId="2" applyFont="1" applyBorder="1" applyAlignment="1">
      <alignment horizontal="center" vertical="center" wrapText="1"/>
    </xf>
    <xf numFmtId="0" fontId="26" fillId="0" borderId="11" xfId="0" applyFont="1" applyBorder="1" applyAlignment="1">
      <alignment horizontal="center" vertical="center" wrapText="1"/>
    </xf>
    <xf numFmtId="0" fontId="23" fillId="0" borderId="11" xfId="0" applyFont="1" applyBorder="1" applyAlignment="1">
      <alignment vertical="center" wrapText="1"/>
    </xf>
    <xf numFmtId="0" fontId="14" fillId="4" borderId="11" xfId="0" applyFont="1" applyFill="1" applyBorder="1" applyAlignment="1">
      <alignment horizontal="center" vertical="center"/>
    </xf>
    <xf numFmtId="0" fontId="14" fillId="4" borderId="11" xfId="0" applyFont="1" applyFill="1" applyBorder="1" applyAlignment="1">
      <alignment horizontal="center"/>
    </xf>
    <xf numFmtId="0" fontId="5" fillId="0" borderId="11" xfId="0" applyFont="1" applyBorder="1"/>
    <xf numFmtId="0" fontId="14" fillId="0" borderId="11" xfId="0" applyFont="1" applyBorder="1" applyAlignment="1">
      <alignment horizontal="center" vertical="center"/>
    </xf>
    <xf numFmtId="0" fontId="5" fillId="0" borderId="11" xfId="0" applyFont="1" applyBorder="1" applyAlignment="1">
      <alignment vertical="center"/>
    </xf>
    <xf numFmtId="0" fontId="17" fillId="0" borderId="17" xfId="0" applyFont="1" applyBorder="1" applyAlignment="1">
      <alignment horizontal="left" vertical="top" wrapText="1"/>
    </xf>
    <xf numFmtId="0" fontId="16" fillId="0" borderId="11" xfId="0" applyFont="1" applyBorder="1" applyAlignment="1">
      <alignment horizontal="center" vertical="center"/>
    </xf>
    <xf numFmtId="0" fontId="7" fillId="0" borderId="17" xfId="0" applyFont="1" applyBorder="1" applyAlignment="1">
      <alignment horizontal="center"/>
    </xf>
    <xf numFmtId="0" fontId="0" fillId="0" borderId="0" xfId="0" applyAlignment="1">
      <alignment vertical="center" wrapText="1"/>
    </xf>
    <xf numFmtId="169" fontId="4" fillId="5" borderId="9" xfId="0" applyNumberFormat="1" applyFont="1" applyFill="1" applyBorder="1" applyAlignment="1">
      <alignment horizontal="center" vertical="center"/>
    </xf>
    <xf numFmtId="165" fontId="4" fillId="5" borderId="9" xfId="0" applyNumberFormat="1" applyFont="1" applyFill="1" applyBorder="1" applyAlignment="1">
      <alignment horizontal="center" vertical="center" wrapText="1"/>
    </xf>
    <xf numFmtId="0" fontId="6" fillId="6" borderId="9" xfId="0" applyFont="1" applyFill="1" applyBorder="1" applyAlignment="1">
      <alignment horizontal="center" vertical="center" wrapText="1"/>
    </xf>
    <xf numFmtId="0" fontId="4" fillId="6" borderId="9" xfId="0" applyFont="1" applyFill="1" applyBorder="1" applyAlignment="1">
      <alignment horizontal="center" vertical="center" wrapText="1"/>
    </xf>
    <xf numFmtId="169" fontId="4" fillId="5" borderId="11" xfId="0" applyNumberFormat="1" applyFont="1" applyFill="1" applyBorder="1" applyAlignment="1">
      <alignment horizontal="center" vertical="center"/>
    </xf>
    <xf numFmtId="165" fontId="4" fillId="5" borderId="11" xfId="0" applyNumberFormat="1" applyFont="1" applyFill="1" applyBorder="1" applyAlignment="1">
      <alignment horizontal="center" vertical="center" wrapText="1"/>
    </xf>
    <xf numFmtId="169" fontId="4" fillId="5" borderId="13" xfId="0" applyNumberFormat="1" applyFont="1" applyFill="1" applyBorder="1" applyAlignment="1">
      <alignment horizontal="center" vertical="center"/>
    </xf>
    <xf numFmtId="165" fontId="4" fillId="5" borderId="13"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0" fillId="0" borderId="0" xfId="0" applyAlignment="1">
      <alignment horizontal="center" vertical="center" wrapText="1"/>
    </xf>
    <xf numFmtId="165" fontId="4" fillId="0" borderId="13" xfId="0" applyNumberFormat="1" applyFont="1" applyBorder="1" applyAlignment="1">
      <alignment horizontal="center" vertical="center" wrapText="1"/>
    </xf>
    <xf numFmtId="167" fontId="8" fillId="0" borderId="22" xfId="0" applyNumberFormat="1" applyFont="1" applyBorder="1" applyAlignment="1">
      <alignment horizontal="center" vertical="center" wrapText="1"/>
    </xf>
    <xf numFmtId="167" fontId="4" fillId="0" borderId="23" xfId="0" applyNumberFormat="1" applyFont="1" applyBorder="1" applyAlignment="1">
      <alignment horizontal="center" vertical="center" wrapText="1"/>
    </xf>
    <xf numFmtId="0" fontId="30" fillId="0" borderId="0" xfId="0" applyFont="1" applyAlignment="1">
      <alignment vertical="center"/>
    </xf>
    <xf numFmtId="0" fontId="31" fillId="0" borderId="11" xfId="0" applyFont="1" applyBorder="1" applyAlignment="1">
      <alignment vertical="center"/>
    </xf>
    <xf numFmtId="0" fontId="30" fillId="12" borderId="11" xfId="0" applyFont="1" applyFill="1" applyBorder="1" applyAlignment="1">
      <alignment vertical="center"/>
    </xf>
    <xf numFmtId="0" fontId="21" fillId="4" borderId="11" xfId="0" applyFont="1" applyFill="1" applyBorder="1" applyAlignment="1">
      <alignment horizontal="center" vertical="center" wrapText="1"/>
    </xf>
    <xf numFmtId="172" fontId="30" fillId="12" borderId="11" xfId="0" applyNumberFormat="1" applyFont="1" applyFill="1" applyBorder="1" applyAlignment="1">
      <alignment vertical="center"/>
    </xf>
    <xf numFmtId="4" fontId="30" fillId="0" borderId="11" xfId="0" applyNumberFormat="1" applyFont="1" applyBorder="1" applyAlignment="1">
      <alignment vertical="center"/>
    </xf>
    <xf numFmtId="0" fontId="30" fillId="0" borderId="11" xfId="0" applyFont="1" applyBorder="1" applyAlignment="1">
      <alignment vertical="center"/>
    </xf>
    <xf numFmtId="172" fontId="30" fillId="12" borderId="11" xfId="0" applyNumberFormat="1" applyFont="1" applyFill="1" applyBorder="1" applyAlignment="1">
      <alignment horizontal="center" vertical="center" wrapText="1"/>
    </xf>
    <xf numFmtId="4" fontId="30" fillId="0" borderId="11" xfId="0" applyNumberFormat="1" applyFont="1" applyBorder="1" applyAlignment="1">
      <alignment horizontal="right" vertical="center"/>
    </xf>
    <xf numFmtId="172" fontId="30" fillId="0" borderId="11" xfId="0" applyNumberFormat="1" applyFont="1" applyBorder="1" applyAlignment="1">
      <alignment vertical="center"/>
    </xf>
    <xf numFmtId="0" fontId="18" fillId="4" borderId="17" xfId="0" applyFont="1" applyFill="1" applyBorder="1" applyAlignment="1">
      <alignment horizontal="center" vertical="center" wrapText="1"/>
    </xf>
    <xf numFmtId="0" fontId="16" fillId="0" borderId="11" xfId="0" applyFont="1" applyBorder="1" applyAlignment="1">
      <alignment horizontal="center" vertical="center" wrapText="1"/>
    </xf>
    <xf numFmtId="0" fontId="14" fillId="0" borderId="11" xfId="0" applyFont="1" applyBorder="1" applyAlignment="1">
      <alignment horizontal="center" vertical="center" wrapText="1"/>
    </xf>
    <xf numFmtId="0" fontId="7" fillId="4" borderId="17" xfId="0" applyFont="1" applyFill="1" applyBorder="1" applyAlignment="1">
      <alignment horizontal="center" vertical="center"/>
    </xf>
    <xf numFmtId="0" fontId="21" fillId="9" borderId="11" xfId="0" applyFont="1" applyFill="1" applyBorder="1" applyAlignment="1">
      <alignment horizontal="center" vertical="center" wrapText="1"/>
    </xf>
    <xf numFmtId="0" fontId="14" fillId="4" borderId="11" xfId="0" applyFont="1" applyFill="1" applyBorder="1" applyAlignment="1">
      <alignment horizontal="right" wrapText="1"/>
    </xf>
    <xf numFmtId="4" fontId="14" fillId="11" borderId="11" xfId="0" applyNumberFormat="1" applyFont="1" applyFill="1" applyBorder="1"/>
    <xf numFmtId="4" fontId="0" fillId="11" borderId="11" xfId="0" applyNumberFormat="1" applyFill="1" applyBorder="1"/>
    <xf numFmtId="172" fontId="30" fillId="5" borderId="11" xfId="0" applyNumberFormat="1" applyFont="1" applyFill="1" applyBorder="1" applyAlignment="1">
      <alignment vertical="center"/>
    </xf>
    <xf numFmtId="0" fontId="8" fillId="0" borderId="11" xfId="0" applyFont="1" applyBorder="1" applyAlignment="1">
      <alignment horizontal="center" vertical="center" wrapText="1"/>
    </xf>
    <xf numFmtId="0" fontId="8" fillId="0" borderId="11" xfId="0" applyFont="1" applyBorder="1" applyAlignment="1">
      <alignment horizontal="left" vertical="center" wrapText="1"/>
    </xf>
    <xf numFmtId="0" fontId="7" fillId="8" borderId="17" xfId="0" applyFont="1" applyFill="1" applyBorder="1" applyAlignment="1">
      <alignment horizontal="center" vertical="center"/>
    </xf>
    <xf numFmtId="0" fontId="17" fillId="0" borderId="11" xfId="0" applyFont="1" applyBorder="1" applyAlignment="1">
      <alignment horizontal="center" vertical="center"/>
    </xf>
    <xf numFmtId="0" fontId="6" fillId="0" borderId="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left" vertical="center" wrapText="1"/>
    </xf>
    <xf numFmtId="0" fontId="4" fillId="0" borderId="29" xfId="0" applyFont="1" applyBorder="1" applyAlignment="1">
      <alignment horizontal="left" vertical="center" wrapText="1"/>
    </xf>
    <xf numFmtId="167" fontId="4" fillId="0" borderId="30" xfId="0" applyNumberFormat="1" applyFont="1" applyBorder="1" applyAlignment="1">
      <alignment horizontal="center" vertical="center" wrapText="1"/>
    </xf>
    <xf numFmtId="167" fontId="4" fillId="0" borderId="31" xfId="0" applyNumberFormat="1" applyFont="1" applyBorder="1" applyAlignment="1">
      <alignment horizontal="center" vertical="center" wrapText="1"/>
    </xf>
    <xf numFmtId="164" fontId="4" fillId="0" borderId="32" xfId="0" applyNumberFormat="1" applyFont="1" applyBorder="1" applyAlignment="1">
      <alignment horizontal="center" vertical="center" wrapText="1"/>
    </xf>
    <xf numFmtId="0" fontId="6" fillId="0" borderId="9" xfId="0" applyFont="1" applyBorder="1" applyAlignment="1">
      <alignment horizontal="center" vertical="center" wrapText="1"/>
    </xf>
    <xf numFmtId="2" fontId="8" fillId="0" borderId="29" xfId="0" applyNumberFormat="1" applyFont="1" applyBorder="1" applyAlignment="1">
      <alignment horizontal="center" vertical="center"/>
    </xf>
    <xf numFmtId="165" fontId="4" fillId="0" borderId="30" xfId="0" applyNumberFormat="1" applyFont="1" applyBorder="1" applyAlignment="1">
      <alignment horizontal="center" vertical="center" wrapText="1"/>
    </xf>
    <xf numFmtId="0" fontId="6" fillId="0" borderId="30"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31" xfId="0" applyFont="1" applyBorder="1" applyAlignment="1">
      <alignment horizontal="center" vertical="center" wrapText="1"/>
    </xf>
    <xf numFmtId="0" fontId="7" fillId="9" borderId="11" xfId="0" applyFont="1" applyFill="1" applyBorder="1" applyAlignment="1">
      <alignment vertical="center"/>
    </xf>
    <xf numFmtId="1" fontId="32" fillId="9" borderId="11" xfId="0" applyNumberFormat="1" applyFont="1" applyFill="1" applyBorder="1" applyAlignment="1">
      <alignment horizontal="center" vertical="center" wrapText="1"/>
    </xf>
    <xf numFmtId="4" fontId="7" fillId="9" borderId="11" xfId="0" applyNumberFormat="1" applyFont="1" applyFill="1" applyBorder="1" applyAlignment="1">
      <alignment horizontal="center" vertical="center"/>
    </xf>
    <xf numFmtId="0" fontId="33" fillId="13" borderId="11" xfId="0" applyFont="1" applyFill="1" applyBorder="1" applyAlignment="1">
      <alignment horizontal="center" vertical="center" wrapText="1"/>
    </xf>
    <xf numFmtId="0" fontId="33" fillId="10" borderId="11" xfId="0" applyFont="1" applyFill="1" applyBorder="1" applyAlignment="1">
      <alignment horizontal="center" vertical="center" wrapText="1"/>
    </xf>
    <xf numFmtId="2" fontId="6" fillId="3" borderId="28" xfId="1" applyNumberFormat="1" applyFont="1" applyFill="1" applyBorder="1" applyAlignment="1">
      <alignment horizontal="center" vertical="center" wrapText="1"/>
    </xf>
    <xf numFmtId="0" fontId="0" fillId="0" borderId="28" xfId="0" applyBorder="1"/>
    <xf numFmtId="0" fontId="4" fillId="0" borderId="11" xfId="0" applyFont="1" applyBorder="1" applyAlignment="1">
      <alignment vertical="center" wrapText="1"/>
    </xf>
    <xf numFmtId="0" fontId="4" fillId="0" borderId="11" xfId="0" applyFont="1" applyBorder="1" applyAlignment="1">
      <alignment vertical="center"/>
    </xf>
    <xf numFmtId="165" fontId="4" fillId="0" borderId="11" xfId="0" applyNumberFormat="1" applyFont="1" applyBorder="1" applyAlignment="1">
      <alignment horizontal="center" vertical="center"/>
    </xf>
    <xf numFmtId="4" fontId="33" fillId="13" borderId="11" xfId="0" applyNumberFormat="1" applyFont="1" applyFill="1" applyBorder="1" applyAlignment="1">
      <alignment horizontal="center" vertical="center" wrapText="1"/>
    </xf>
    <xf numFmtId="0" fontId="33" fillId="14" borderId="11" xfId="0" applyFont="1" applyFill="1" applyBorder="1" applyAlignment="1">
      <alignment horizontal="center" vertical="center" wrapText="1"/>
    </xf>
    <xf numFmtId="1" fontId="32" fillId="15" borderId="11" xfId="0" applyNumberFormat="1" applyFont="1" applyFill="1" applyBorder="1" applyAlignment="1">
      <alignment horizontal="center" vertical="center" wrapText="1"/>
    </xf>
    <xf numFmtId="0" fontId="33" fillId="10" borderId="26" xfId="0" applyFont="1" applyFill="1" applyBorder="1" applyAlignment="1">
      <alignment horizontal="center" vertical="center" wrapText="1"/>
    </xf>
    <xf numFmtId="0" fontId="33" fillId="10" borderId="21" xfId="0" applyFont="1" applyFill="1" applyBorder="1" applyAlignment="1">
      <alignment horizontal="center" vertical="center" wrapText="1"/>
    </xf>
    <xf numFmtId="0" fontId="33" fillId="10" borderId="27" xfId="0" applyFont="1" applyFill="1" applyBorder="1" applyAlignment="1">
      <alignment horizontal="center" vertical="center" wrapText="1"/>
    </xf>
    <xf numFmtId="0" fontId="33" fillId="10" borderId="11" xfId="0" applyFont="1" applyFill="1" applyBorder="1" applyAlignment="1">
      <alignment horizontal="center" vertical="center" wrapText="1"/>
    </xf>
    <xf numFmtId="0" fontId="17" fillId="0" borderId="11" xfId="0" applyFont="1" applyBorder="1" applyAlignment="1">
      <alignment horizontal="center" vertical="center"/>
    </xf>
    <xf numFmtId="0" fontId="17" fillId="0" borderId="26" xfId="0" applyFont="1" applyBorder="1" applyAlignment="1">
      <alignment horizontal="center" vertical="center"/>
    </xf>
    <xf numFmtId="0" fontId="17" fillId="0" borderId="21" xfId="0" applyFont="1" applyBorder="1" applyAlignment="1">
      <alignment horizontal="center" vertical="center"/>
    </xf>
    <xf numFmtId="0" fontId="17" fillId="0" borderId="27" xfId="0" applyFont="1" applyBorder="1" applyAlignment="1">
      <alignment horizontal="center" vertical="center"/>
    </xf>
    <xf numFmtId="0" fontId="3" fillId="0" borderId="0" xfId="0" applyFont="1" applyAlignment="1">
      <alignment horizontal="center"/>
    </xf>
    <xf numFmtId="0" fontId="0" fillId="0" borderId="0" xfId="0"/>
    <xf numFmtId="0" fontId="10" fillId="0" borderId="16" xfId="0" applyFont="1" applyBorder="1" applyAlignment="1">
      <alignment horizontal="center" vertical="center"/>
    </xf>
    <xf numFmtId="0" fontId="0" fillId="0" borderId="11" xfId="0" applyBorder="1" applyAlignment="1">
      <alignment horizontal="center" vertical="center"/>
    </xf>
    <xf numFmtId="0" fontId="6" fillId="3" borderId="6" xfId="0" applyFont="1" applyFill="1" applyBorder="1" applyAlignment="1">
      <alignment horizontal="left" vertical="center"/>
    </xf>
    <xf numFmtId="0" fontId="6" fillId="3" borderId="8" xfId="0" applyFont="1" applyFill="1" applyBorder="1" applyAlignment="1">
      <alignment horizontal="left" vertical="center"/>
    </xf>
    <xf numFmtId="0" fontId="6" fillId="3" borderId="2" xfId="0" applyFont="1" applyFill="1" applyBorder="1" applyAlignment="1">
      <alignment horizontal="left"/>
    </xf>
    <xf numFmtId="0" fontId="6" fillId="3" borderId="3" xfId="0" applyFont="1" applyFill="1" applyBorder="1" applyAlignment="1">
      <alignment horizontal="left"/>
    </xf>
    <xf numFmtId="0" fontId="9" fillId="0" borderId="0" xfId="0" applyFont="1" applyAlignment="1">
      <alignment horizontal="justify" vertical="top" wrapText="1"/>
    </xf>
    <xf numFmtId="0" fontId="6" fillId="3" borderId="11" xfId="0" applyFont="1" applyFill="1" applyBorder="1" applyAlignment="1">
      <alignment horizontal="center" vertical="center" wrapText="1"/>
    </xf>
    <xf numFmtId="0" fontId="5" fillId="0" borderId="11" xfId="0" applyFont="1" applyBorder="1"/>
    <xf numFmtId="0" fontId="5" fillId="0" borderId="11" xfId="0" applyFont="1" applyBorder="1" applyAlignment="1">
      <alignment wrapText="1"/>
    </xf>
    <xf numFmtId="0" fontId="6" fillId="3" borderId="11" xfId="0" applyFont="1" applyFill="1" applyBorder="1" applyAlignment="1">
      <alignment horizontal="center" vertical="center"/>
    </xf>
    <xf numFmtId="0" fontId="6" fillId="3" borderId="15" xfId="0" applyFont="1" applyFill="1" applyBorder="1" applyAlignment="1">
      <alignment horizontal="center" vertical="center" wrapText="1"/>
    </xf>
    <xf numFmtId="0" fontId="5" fillId="0" borderId="10" xfId="0" applyFont="1" applyBorder="1"/>
    <xf numFmtId="0" fontId="6" fillId="3" borderId="15" xfId="0" applyFont="1" applyFill="1" applyBorder="1" applyAlignment="1">
      <alignment horizontal="center" vertical="center"/>
    </xf>
    <xf numFmtId="0" fontId="4" fillId="0" borderId="0" xfId="0" applyFont="1" applyAlignment="1">
      <alignment horizontal="center" vertical="center" wrapText="1"/>
    </xf>
    <xf numFmtId="0" fontId="6" fillId="3" borderId="12" xfId="0" applyFont="1" applyFill="1" applyBorder="1" applyAlignment="1">
      <alignment horizontal="center" vertical="center" wrapText="1"/>
    </xf>
    <xf numFmtId="0" fontId="5" fillId="0" borderId="12" xfId="0" applyFont="1" applyBorder="1"/>
    <xf numFmtId="0" fontId="6" fillId="3" borderId="7" xfId="0" applyFont="1" applyFill="1" applyBorder="1" applyAlignment="1">
      <alignment horizontal="left" vertical="center"/>
    </xf>
    <xf numFmtId="0" fontId="12" fillId="3" borderId="12" xfId="0" applyFont="1" applyFill="1" applyBorder="1" applyAlignment="1">
      <alignment horizontal="center" vertical="center" wrapText="1"/>
    </xf>
    <xf numFmtId="0" fontId="13" fillId="0" borderId="12" xfId="0" applyFont="1" applyBorder="1"/>
    <xf numFmtId="0" fontId="5" fillId="0" borderId="15" xfId="0" applyFont="1" applyBorder="1"/>
    <xf numFmtId="0" fontId="5" fillId="0" borderId="15" xfId="0" applyFont="1" applyBorder="1" applyAlignment="1">
      <alignment wrapText="1"/>
    </xf>
    <xf numFmtId="0" fontId="6" fillId="3" borderId="4" xfId="0" applyFont="1" applyFill="1" applyBorder="1" applyAlignment="1">
      <alignment horizontal="left"/>
    </xf>
    <xf numFmtId="0" fontId="0" fillId="0" borderId="0" xfId="0" applyAlignment="1">
      <alignment horizontal="left" vertical="top" wrapText="1"/>
    </xf>
    <xf numFmtId="0" fontId="3" fillId="3" borderId="26" xfId="0" applyFont="1" applyFill="1" applyBorder="1" applyAlignment="1">
      <alignment horizontal="center" wrapText="1"/>
    </xf>
    <xf numFmtId="0" fontId="3" fillId="3" borderId="21" xfId="0" applyFont="1" applyFill="1" applyBorder="1" applyAlignment="1">
      <alignment horizontal="center" wrapText="1"/>
    </xf>
    <xf numFmtId="0" fontId="3" fillId="3" borderId="27" xfId="0" applyFont="1" applyFill="1" applyBorder="1" applyAlignment="1">
      <alignment horizontal="center" wrapText="1"/>
    </xf>
    <xf numFmtId="0" fontId="5" fillId="0" borderId="10" xfId="0" applyFont="1" applyBorder="1" applyAlignment="1">
      <alignment wrapText="1"/>
    </xf>
    <xf numFmtId="0" fontId="3" fillId="0" borderId="0" xfId="0" applyFont="1" applyAlignment="1">
      <alignment horizontal="center" wrapText="1"/>
    </xf>
    <xf numFmtId="0" fontId="3" fillId="2" borderId="12"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6" xfId="0" applyFont="1" applyFill="1" applyBorder="1" applyAlignment="1">
      <alignment horizontal="center" vertical="center"/>
    </xf>
    <xf numFmtId="0" fontId="5" fillId="0" borderId="8" xfId="0" applyFont="1" applyBorder="1"/>
    <xf numFmtId="0" fontId="5" fillId="0" borderId="7" xfId="0" applyFont="1" applyBorder="1"/>
    <xf numFmtId="0" fontId="4" fillId="0" borderId="2" xfId="0" applyFont="1" applyBorder="1" applyAlignment="1">
      <alignment horizontal="left" vertical="center" wrapText="1"/>
    </xf>
    <xf numFmtId="0" fontId="5" fillId="0" borderId="3" xfId="0" applyFont="1" applyBorder="1" applyAlignment="1">
      <alignment horizontal="left"/>
    </xf>
    <xf numFmtId="0" fontId="5" fillId="0" borderId="4" xfId="0" applyFont="1" applyBorder="1" applyAlignment="1">
      <alignment horizontal="left"/>
    </xf>
    <xf numFmtId="0" fontId="4" fillId="0" borderId="0" xfId="0" applyFont="1" applyAlignment="1">
      <alignment horizontal="center"/>
    </xf>
    <xf numFmtId="0" fontId="4" fillId="0" borderId="11" xfId="0" applyFont="1" applyBorder="1" applyAlignment="1">
      <alignment horizontal="left" wrapText="1"/>
    </xf>
    <xf numFmtId="0" fontId="6" fillId="3" borderId="11" xfId="0" applyFont="1" applyFill="1" applyBorder="1" applyAlignment="1">
      <alignment vertical="center"/>
    </xf>
    <xf numFmtId="0" fontId="7" fillId="3" borderId="26" xfId="0" applyFont="1" applyFill="1" applyBorder="1" applyAlignment="1">
      <alignment horizontal="center" wrapText="1"/>
    </xf>
    <xf numFmtId="0" fontId="7" fillId="3" borderId="21" xfId="0" applyFont="1" applyFill="1" applyBorder="1" applyAlignment="1">
      <alignment horizontal="center" wrapText="1"/>
    </xf>
    <xf numFmtId="0" fontId="7" fillId="3" borderId="27" xfId="0" applyFont="1" applyFill="1" applyBorder="1" applyAlignment="1">
      <alignment horizontal="center" wrapText="1"/>
    </xf>
    <xf numFmtId="0" fontId="0" fillId="0" borderId="0" xfId="0" applyAlignment="1">
      <alignment horizontal="center"/>
    </xf>
    <xf numFmtId="0" fontId="12" fillId="3" borderId="11" xfId="0" applyFont="1" applyFill="1" applyBorder="1" applyAlignment="1">
      <alignment horizontal="center" vertical="center" wrapText="1"/>
    </xf>
    <xf numFmtId="0" fontId="13" fillId="0" borderId="11" xfId="0" applyFont="1" applyBorder="1"/>
    <xf numFmtId="0" fontId="17" fillId="0" borderId="28" xfId="0" applyFont="1" applyBorder="1" applyAlignment="1">
      <alignment horizontal="center" vertical="center"/>
    </xf>
    <xf numFmtId="0" fontId="10" fillId="0" borderId="11" xfId="0" applyFont="1" applyBorder="1" applyAlignment="1">
      <alignment horizontal="center" vertical="center"/>
    </xf>
    <xf numFmtId="0" fontId="10" fillId="0" borderId="13" xfId="0" applyFont="1" applyBorder="1" applyAlignment="1">
      <alignment horizontal="center" vertical="center"/>
    </xf>
    <xf numFmtId="0" fontId="0" fillId="0" borderId="26" xfId="0" applyBorder="1" applyAlignment="1">
      <alignment horizontal="center" vertical="center"/>
    </xf>
    <xf numFmtId="0" fontId="0" fillId="0" borderId="21" xfId="0" applyBorder="1" applyAlignment="1">
      <alignment horizontal="center" vertical="center"/>
    </xf>
    <xf numFmtId="0" fontId="0" fillId="0" borderId="27" xfId="0" applyBorder="1" applyAlignment="1">
      <alignment horizontal="center" vertical="center"/>
    </xf>
    <xf numFmtId="0" fontId="17" fillId="0" borderId="11" xfId="0" applyFont="1" applyBorder="1" applyAlignment="1">
      <alignment horizontal="center"/>
    </xf>
    <xf numFmtId="0" fontId="17" fillId="0" borderId="26" xfId="0" applyFont="1" applyBorder="1" applyAlignment="1">
      <alignment horizontal="center"/>
    </xf>
    <xf numFmtId="0" fontId="17" fillId="0" borderId="21" xfId="0" applyFont="1" applyBorder="1" applyAlignment="1">
      <alignment horizontal="center"/>
    </xf>
    <xf numFmtId="0" fontId="17" fillId="0" borderId="27" xfId="0" applyFont="1" applyBorder="1" applyAlignment="1">
      <alignment horizontal="center"/>
    </xf>
    <xf numFmtId="0" fontId="10" fillId="0" borderId="11" xfId="0" applyFont="1" applyBorder="1" applyAlignment="1">
      <alignment horizontal="center"/>
    </xf>
    <xf numFmtId="0" fontId="0" fillId="0" borderId="11" xfId="0" applyBorder="1" applyAlignment="1">
      <alignment horizontal="center"/>
    </xf>
    <xf numFmtId="0" fontId="7" fillId="9" borderId="11" xfId="0" applyFont="1" applyFill="1" applyBorder="1" applyAlignment="1">
      <alignment horizontal="center" vertical="center"/>
    </xf>
    <xf numFmtId="0" fontId="20" fillId="10" borderId="11" xfId="0" applyFont="1" applyFill="1" applyBorder="1" applyAlignment="1">
      <alignment vertical="center"/>
    </xf>
    <xf numFmtId="0" fontId="0" fillId="0" borderId="20" xfId="0" applyBorder="1" applyAlignment="1">
      <alignment horizontal="center"/>
    </xf>
    <xf numFmtId="0" fontId="0" fillId="0" borderId="21" xfId="0" applyBorder="1" applyAlignment="1">
      <alignment horizontal="center"/>
    </xf>
    <xf numFmtId="0" fontId="7" fillId="9" borderId="24" xfId="0" applyFont="1" applyFill="1" applyBorder="1" applyAlignment="1">
      <alignment horizontal="center" vertical="center"/>
    </xf>
    <xf numFmtId="0" fontId="7" fillId="9" borderId="25" xfId="0" applyFont="1" applyFill="1" applyBorder="1" applyAlignment="1">
      <alignment horizontal="center" vertical="center"/>
    </xf>
    <xf numFmtId="0" fontId="14" fillId="9" borderId="11" xfId="0" applyFont="1" applyFill="1" applyBorder="1" applyAlignment="1">
      <alignment horizontal="center" vertical="center"/>
    </xf>
    <xf numFmtId="0" fontId="5" fillId="10" borderId="11" xfId="0" applyFont="1" applyFill="1" applyBorder="1" applyAlignment="1">
      <alignment vertical="center"/>
    </xf>
    <xf numFmtId="0" fontId="14" fillId="11" borderId="11" xfId="0" applyFont="1" applyFill="1" applyBorder="1" applyAlignment="1">
      <alignment horizontal="center" wrapText="1"/>
    </xf>
    <xf numFmtId="0" fontId="14" fillId="5" borderId="17" xfId="0" applyFont="1" applyFill="1" applyBorder="1" applyAlignment="1">
      <alignment horizontal="center"/>
    </xf>
    <xf numFmtId="0" fontId="14" fillId="5" borderId="11" xfId="0" applyFont="1" applyFill="1" applyBorder="1" applyAlignment="1">
      <alignment horizontal="center"/>
    </xf>
    <xf numFmtId="0" fontId="7" fillId="0" borderId="20" xfId="0" applyFont="1" applyBorder="1" applyAlignment="1">
      <alignment horizontal="center"/>
    </xf>
    <xf numFmtId="0" fontId="7" fillId="0" borderId="21" xfId="0" applyFont="1" applyBorder="1" applyAlignment="1">
      <alignment horizontal="center"/>
    </xf>
    <xf numFmtId="0" fontId="14" fillId="8" borderId="17" xfId="0" applyFont="1" applyFill="1" applyBorder="1" applyAlignment="1">
      <alignment horizontal="left"/>
    </xf>
    <xf numFmtId="0" fontId="14" fillId="4" borderId="11" xfId="0" applyFont="1" applyFill="1" applyBorder="1" applyAlignment="1">
      <alignment horizontal="center"/>
    </xf>
    <xf numFmtId="0" fontId="14" fillId="4" borderId="11" xfId="0" applyFont="1" applyFill="1" applyBorder="1" applyAlignment="1">
      <alignment horizontal="center" vertical="center"/>
    </xf>
    <xf numFmtId="0" fontId="17" fillId="0" borderId="17" xfId="0" applyFont="1" applyBorder="1" applyAlignment="1">
      <alignment horizontal="left" vertical="top" wrapText="1"/>
    </xf>
    <xf numFmtId="0" fontId="14" fillId="0" borderId="11" xfId="0" applyFont="1" applyBorder="1" applyAlignment="1">
      <alignment horizontal="center" vertical="center"/>
    </xf>
    <xf numFmtId="0" fontId="7" fillId="4" borderId="11" xfId="0" applyFont="1" applyFill="1" applyBorder="1" applyAlignment="1">
      <alignment horizontal="center" wrapText="1"/>
    </xf>
    <xf numFmtId="0" fontId="20" fillId="0" borderId="11" xfId="0" applyFont="1" applyBorder="1" applyAlignment="1">
      <alignment wrapText="1"/>
    </xf>
    <xf numFmtId="0" fontId="5" fillId="0" borderId="11" xfId="0" applyFont="1" applyBorder="1" applyAlignment="1">
      <alignment vertical="center"/>
    </xf>
    <xf numFmtId="0" fontId="7" fillId="0" borderId="17" xfId="0" applyFont="1" applyBorder="1" applyAlignment="1">
      <alignment horizontal="center" wrapText="1"/>
    </xf>
    <xf numFmtId="0" fontId="7" fillId="0" borderId="11" xfId="0" applyFont="1" applyBorder="1" applyAlignment="1">
      <alignment horizontal="center" wrapText="1"/>
    </xf>
    <xf numFmtId="0" fontId="7" fillId="4" borderId="11" xfId="0" applyFont="1" applyFill="1" applyBorder="1" applyAlignment="1">
      <alignment horizontal="center" vertical="center" wrapText="1"/>
    </xf>
    <xf numFmtId="0" fontId="20" fillId="0" borderId="11" xfId="0" applyFont="1" applyBorder="1" applyAlignment="1">
      <alignment vertical="center" wrapText="1"/>
    </xf>
    <xf numFmtId="0" fontId="7" fillId="0" borderId="11" xfId="0" applyFont="1" applyBorder="1" applyAlignment="1">
      <alignment horizontal="center"/>
    </xf>
    <xf numFmtId="0" fontId="8" fillId="0" borderId="17" xfId="0" applyFont="1" applyBorder="1" applyAlignment="1">
      <alignment horizontal="left" vertical="top" wrapText="1"/>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7" xfId="0" applyFont="1" applyBorder="1" applyAlignment="1">
      <alignment horizontal="center"/>
    </xf>
    <xf numFmtId="0" fontId="18" fillId="4" borderId="11" xfId="0" applyFont="1" applyFill="1" applyBorder="1" applyAlignment="1">
      <alignment horizontal="center" wrapText="1"/>
    </xf>
    <xf numFmtId="0" fontId="19" fillId="0" borderId="11" xfId="0" applyFont="1" applyBorder="1" applyAlignment="1">
      <alignment wrapText="1"/>
    </xf>
    <xf numFmtId="0" fontId="29" fillId="0" borderId="17" xfId="0" applyFont="1" applyBorder="1" applyAlignment="1">
      <alignment horizontal="left" vertical="top" wrapText="1"/>
    </xf>
    <xf numFmtId="0" fontId="16" fillId="0" borderId="11" xfId="0" applyFont="1" applyBorder="1" applyAlignment="1">
      <alignment horizontal="center" vertical="center"/>
    </xf>
    <xf numFmtId="0" fontId="10" fillId="0" borderId="26" xfId="0" applyFont="1" applyBorder="1" applyAlignment="1">
      <alignment horizontal="center" vertical="center"/>
    </xf>
    <xf numFmtId="0" fontId="10" fillId="0" borderId="21" xfId="0" applyFont="1" applyBorder="1" applyAlignment="1">
      <alignment horizontal="center" vertical="center"/>
    </xf>
    <xf numFmtId="0" fontId="0" fillId="0" borderId="11" xfId="0" applyBorder="1"/>
    <xf numFmtId="0" fontId="14" fillId="4" borderId="11" xfId="0" applyFont="1" applyFill="1" applyBorder="1" applyAlignment="1">
      <alignment horizontal="center" wrapText="1"/>
    </xf>
    <xf numFmtId="0" fontId="30" fillId="0" borderId="11" xfId="0" applyFont="1" applyBorder="1" applyAlignment="1">
      <alignment vertical="center" wrapText="1"/>
    </xf>
    <xf numFmtId="0" fontId="0" fillId="0" borderId="11" xfId="0" applyBorder="1" applyAlignment="1">
      <alignment wrapText="1"/>
    </xf>
    <xf numFmtId="0" fontId="10" fillId="0" borderId="17" xfId="0" applyFont="1" applyBorder="1" applyAlignment="1">
      <alignment horizontal="center" vertical="center"/>
    </xf>
  </cellXfs>
  <cellStyles count="3">
    <cellStyle name="Moneda" xfId="2"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3.png"/><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xdr:from>
      <xdr:col>5</xdr:col>
      <xdr:colOff>260985</xdr:colOff>
      <xdr:row>8</xdr:row>
      <xdr:rowOff>14257</xdr:rowOff>
    </xdr:from>
    <xdr:to>
      <xdr:col>6</xdr:col>
      <xdr:colOff>695202</xdr:colOff>
      <xdr:row>8</xdr:row>
      <xdr:rowOff>366822</xdr:rowOff>
    </xdr:to>
    <xdr:pic>
      <xdr:nvPicPr>
        <xdr:cNvPr id="2" name="Picture 1">
          <a:extLst>
            <a:ext uri="{FF2B5EF4-FFF2-40B4-BE49-F238E27FC236}">
              <a16:creationId xmlns:a16="http://schemas.microsoft.com/office/drawing/2014/main" id="{B0BC8E28-FDCC-4DD5-B7EB-40B9506F26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00300" y="2887120"/>
          <a:ext cx="1317583" cy="3525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501342</xdr:colOff>
      <xdr:row>8</xdr:row>
      <xdr:rowOff>8194</xdr:rowOff>
    </xdr:from>
    <xdr:to>
      <xdr:col>1</xdr:col>
      <xdr:colOff>445822</xdr:colOff>
      <xdr:row>8</xdr:row>
      <xdr:rowOff>405841</xdr:rowOff>
    </xdr:to>
    <xdr:pic>
      <xdr:nvPicPr>
        <xdr:cNvPr id="3" name="Imagen 2">
          <a:extLst>
            <a:ext uri="{FF2B5EF4-FFF2-40B4-BE49-F238E27FC236}">
              <a16:creationId xmlns:a16="http://schemas.microsoft.com/office/drawing/2014/main" id="{31734AA9-2A10-40E0-B0F1-E8F3C7C3705D}"/>
            </a:ext>
          </a:extLst>
        </xdr:cNvPr>
        <xdr:cNvPicPr>
          <a:picLocks noChangeAspect="1"/>
        </xdr:cNvPicPr>
      </xdr:nvPicPr>
      <xdr:blipFill rotWithShape="1">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t="15656" b="6065"/>
        <a:stretch/>
      </xdr:blipFill>
      <xdr:spPr>
        <a:xfrm>
          <a:off x="501342" y="2881057"/>
          <a:ext cx="1595992" cy="397647"/>
        </a:xfrm>
        <a:prstGeom prst="rect">
          <a:avLst/>
        </a:prstGeom>
      </xdr:spPr>
    </xdr:pic>
    <xdr:clientData/>
  </xdr:twoCellAnchor>
  <xdr:twoCellAnchor editAs="oneCell">
    <xdr:from>
      <xdr:col>2</xdr:col>
      <xdr:colOff>199461</xdr:colOff>
      <xdr:row>8</xdr:row>
      <xdr:rowOff>68621</xdr:rowOff>
    </xdr:from>
    <xdr:to>
      <xdr:col>4</xdr:col>
      <xdr:colOff>515135</xdr:colOff>
      <xdr:row>8</xdr:row>
      <xdr:rowOff>328837</xdr:rowOff>
    </xdr:to>
    <xdr:pic>
      <xdr:nvPicPr>
        <xdr:cNvPr id="4" name="Imagen 3">
          <a:extLst>
            <a:ext uri="{FF2B5EF4-FFF2-40B4-BE49-F238E27FC236}">
              <a16:creationId xmlns:a16="http://schemas.microsoft.com/office/drawing/2014/main" id="{8E49FC5D-3F56-4BB5-840A-53EDA2B3251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695933" y="2941484"/>
          <a:ext cx="1898053" cy="2602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176893</xdr:colOff>
      <xdr:row>69</xdr:row>
      <xdr:rowOff>34775</xdr:rowOff>
    </xdr:from>
    <xdr:to>
      <xdr:col>7</xdr:col>
      <xdr:colOff>483925</xdr:colOff>
      <xdr:row>69</xdr:row>
      <xdr:rowOff>387340</xdr:rowOff>
    </xdr:to>
    <xdr:pic>
      <xdr:nvPicPr>
        <xdr:cNvPr id="5" name="Picture 1">
          <a:extLst>
            <a:ext uri="{FF2B5EF4-FFF2-40B4-BE49-F238E27FC236}">
              <a16:creationId xmlns:a16="http://schemas.microsoft.com/office/drawing/2014/main" id="{380D2128-8539-4287-91D9-29B58DED1B9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73143" y="37331954"/>
          <a:ext cx="1082639" cy="3525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193524</xdr:colOff>
      <xdr:row>69</xdr:row>
      <xdr:rowOff>42333</xdr:rowOff>
    </xdr:from>
    <xdr:to>
      <xdr:col>1</xdr:col>
      <xdr:colOff>686869</xdr:colOff>
      <xdr:row>69</xdr:row>
      <xdr:rowOff>436907</xdr:rowOff>
    </xdr:to>
    <xdr:pic>
      <xdr:nvPicPr>
        <xdr:cNvPr id="6" name="Imagen 5">
          <a:extLst>
            <a:ext uri="{FF2B5EF4-FFF2-40B4-BE49-F238E27FC236}">
              <a16:creationId xmlns:a16="http://schemas.microsoft.com/office/drawing/2014/main" id="{5498F069-9DB2-403A-A552-89AA4FA9C0C1}"/>
            </a:ext>
          </a:extLst>
        </xdr:cNvPr>
        <xdr:cNvPicPr>
          <a:picLocks noChangeAspect="1"/>
        </xdr:cNvPicPr>
      </xdr:nvPicPr>
      <xdr:blipFill rotWithShape="1">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t="15656" b="6065"/>
        <a:stretch/>
      </xdr:blipFill>
      <xdr:spPr>
        <a:xfrm>
          <a:off x="193524" y="37353119"/>
          <a:ext cx="1609131" cy="394574"/>
        </a:xfrm>
        <a:prstGeom prst="rect">
          <a:avLst/>
        </a:prstGeom>
      </xdr:spPr>
    </xdr:pic>
    <xdr:clientData/>
  </xdr:twoCellAnchor>
  <xdr:twoCellAnchor editAs="oneCell">
    <xdr:from>
      <xdr:col>4</xdr:col>
      <xdr:colOff>814916</xdr:colOff>
      <xdr:row>69</xdr:row>
      <xdr:rowOff>119441</xdr:rowOff>
    </xdr:from>
    <xdr:to>
      <xdr:col>4</xdr:col>
      <xdr:colOff>2719678</xdr:colOff>
      <xdr:row>69</xdr:row>
      <xdr:rowOff>376584</xdr:rowOff>
    </xdr:to>
    <xdr:pic>
      <xdr:nvPicPr>
        <xdr:cNvPr id="7" name="Imagen 6">
          <a:extLst>
            <a:ext uri="{FF2B5EF4-FFF2-40B4-BE49-F238E27FC236}">
              <a16:creationId xmlns:a16="http://schemas.microsoft.com/office/drawing/2014/main" id="{8854CAE4-DADD-48C4-84F8-81B913D740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257523" y="37430227"/>
          <a:ext cx="1904762" cy="2571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314325</xdr:colOff>
      <xdr:row>16</xdr:row>
      <xdr:rowOff>28575</xdr:rowOff>
    </xdr:from>
    <xdr:to>
      <xdr:col>7</xdr:col>
      <xdr:colOff>392062</xdr:colOff>
      <xdr:row>16</xdr:row>
      <xdr:rowOff>325277</xdr:rowOff>
    </xdr:to>
    <xdr:pic>
      <xdr:nvPicPr>
        <xdr:cNvPr id="2" name="Picture 1">
          <a:extLst>
            <a:ext uri="{FF2B5EF4-FFF2-40B4-BE49-F238E27FC236}">
              <a16:creationId xmlns:a16="http://schemas.microsoft.com/office/drawing/2014/main" id="{F7B87771-6743-43C7-8883-EA5FE4220D3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38925" y="4638675"/>
          <a:ext cx="849262" cy="2967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428625</xdr:colOff>
      <xdr:row>16</xdr:row>
      <xdr:rowOff>19050</xdr:rowOff>
    </xdr:from>
    <xdr:to>
      <xdr:col>2</xdr:col>
      <xdr:colOff>899745</xdr:colOff>
      <xdr:row>17</xdr:row>
      <xdr:rowOff>13574</xdr:rowOff>
    </xdr:to>
    <xdr:pic>
      <xdr:nvPicPr>
        <xdr:cNvPr id="3" name="Imagen 2">
          <a:extLst>
            <a:ext uri="{FF2B5EF4-FFF2-40B4-BE49-F238E27FC236}">
              <a16:creationId xmlns:a16="http://schemas.microsoft.com/office/drawing/2014/main" id="{064AC5B1-4BDE-4854-B88B-B635E87FD8EB}"/>
            </a:ext>
          </a:extLst>
        </xdr:cNvPr>
        <xdr:cNvPicPr>
          <a:picLocks noChangeAspect="1"/>
        </xdr:cNvPicPr>
      </xdr:nvPicPr>
      <xdr:blipFill rotWithShape="1">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t="15656" b="6065"/>
        <a:stretch/>
      </xdr:blipFill>
      <xdr:spPr>
        <a:xfrm>
          <a:off x="571500" y="4629150"/>
          <a:ext cx="1604595" cy="365999"/>
        </a:xfrm>
        <a:prstGeom prst="rect">
          <a:avLst/>
        </a:prstGeom>
      </xdr:spPr>
    </xdr:pic>
    <xdr:clientData/>
  </xdr:twoCellAnchor>
  <xdr:twoCellAnchor editAs="oneCell">
    <xdr:from>
      <xdr:col>3</xdr:col>
      <xdr:colOff>609600</xdr:colOff>
      <xdr:row>16</xdr:row>
      <xdr:rowOff>66675</xdr:rowOff>
    </xdr:from>
    <xdr:to>
      <xdr:col>4</xdr:col>
      <xdr:colOff>1533287</xdr:colOff>
      <xdr:row>16</xdr:row>
      <xdr:rowOff>323818</xdr:rowOff>
    </xdr:to>
    <xdr:pic>
      <xdr:nvPicPr>
        <xdr:cNvPr id="4" name="Imagen 3">
          <a:extLst>
            <a:ext uri="{FF2B5EF4-FFF2-40B4-BE49-F238E27FC236}">
              <a16:creationId xmlns:a16="http://schemas.microsoft.com/office/drawing/2014/main" id="{1E4171C4-EB3C-4D91-B6B9-8DB58E91326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248025" y="4676775"/>
          <a:ext cx="1904762" cy="25714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357187</xdr:colOff>
      <xdr:row>55</xdr:row>
      <xdr:rowOff>83344</xdr:rowOff>
    </xdr:from>
    <xdr:to>
      <xdr:col>0</xdr:col>
      <xdr:colOff>1961782</xdr:colOff>
      <xdr:row>55</xdr:row>
      <xdr:rowOff>477918</xdr:rowOff>
    </xdr:to>
    <xdr:pic>
      <xdr:nvPicPr>
        <xdr:cNvPr id="2" name="Imagen 1">
          <a:extLst>
            <a:ext uri="{FF2B5EF4-FFF2-40B4-BE49-F238E27FC236}">
              <a16:creationId xmlns:a16="http://schemas.microsoft.com/office/drawing/2014/main" id="{9155EE85-664F-4BB2-BCC6-BD78DA9BDD77}"/>
            </a:ext>
          </a:extLst>
        </xdr:cNvPr>
        <xdr:cNvPicPr>
          <a:picLocks noChangeAspect="1"/>
        </xdr:cNvPicPr>
      </xdr:nvPicPr>
      <xdr:blipFill rotWithShape="1">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t="15656" b="6065"/>
        <a:stretch/>
      </xdr:blipFill>
      <xdr:spPr>
        <a:xfrm>
          <a:off x="357187" y="30670500"/>
          <a:ext cx="1604595" cy="394574"/>
        </a:xfrm>
        <a:prstGeom prst="rect">
          <a:avLst/>
        </a:prstGeom>
      </xdr:spPr>
    </xdr:pic>
    <xdr:clientData/>
  </xdr:twoCellAnchor>
  <xdr:twoCellAnchor editAs="oneCell">
    <xdr:from>
      <xdr:col>3</xdr:col>
      <xdr:colOff>404813</xdr:colOff>
      <xdr:row>55</xdr:row>
      <xdr:rowOff>119064</xdr:rowOff>
    </xdr:from>
    <xdr:to>
      <xdr:col>4</xdr:col>
      <xdr:colOff>736357</xdr:colOff>
      <xdr:row>55</xdr:row>
      <xdr:rowOff>404813</xdr:rowOff>
    </xdr:to>
    <xdr:pic>
      <xdr:nvPicPr>
        <xdr:cNvPr id="3" name="Imagen 2">
          <a:extLst>
            <a:ext uri="{FF2B5EF4-FFF2-40B4-BE49-F238E27FC236}">
              <a16:creationId xmlns:a16="http://schemas.microsoft.com/office/drawing/2014/main" id="{3943DDF4-1966-4B31-9BF2-9292920605A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476626" y="30468095"/>
          <a:ext cx="1260231" cy="285749"/>
        </a:xfrm>
        <a:prstGeom prst="rect">
          <a:avLst/>
        </a:prstGeom>
      </xdr:spPr>
    </xdr:pic>
    <xdr:clientData/>
  </xdr:twoCellAnchor>
  <xdr:twoCellAnchor>
    <xdr:from>
      <xdr:col>7</xdr:col>
      <xdr:colOff>142875</xdr:colOff>
      <xdr:row>55</xdr:row>
      <xdr:rowOff>47625</xdr:rowOff>
    </xdr:from>
    <xdr:to>
      <xdr:col>8</xdr:col>
      <xdr:colOff>318648</xdr:colOff>
      <xdr:row>55</xdr:row>
      <xdr:rowOff>414288</xdr:rowOff>
    </xdr:to>
    <xdr:pic>
      <xdr:nvPicPr>
        <xdr:cNvPr id="4" name="Picture 1">
          <a:extLst>
            <a:ext uri="{FF2B5EF4-FFF2-40B4-BE49-F238E27FC236}">
              <a16:creationId xmlns:a16="http://schemas.microsoft.com/office/drawing/2014/main" id="{F3E5EB1F-D4D4-4BAA-88BB-5470F9756519}"/>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417469" y="30634781"/>
          <a:ext cx="937773" cy="3666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9"/>
  <sheetViews>
    <sheetView tabSelected="1" workbookViewId="0">
      <selection activeCell="E11" sqref="E11"/>
    </sheetView>
  </sheetViews>
  <sheetFormatPr baseColWidth="10" defaultRowHeight="15" x14ac:dyDescent="0.25"/>
  <cols>
    <col min="1" max="5" width="28" customWidth="1"/>
  </cols>
  <sheetData>
    <row r="1" spans="1:5" ht="28.5" customHeight="1" x14ac:dyDescent="0.25">
      <c r="A1" s="166" t="s">
        <v>163</v>
      </c>
      <c r="B1" s="167"/>
      <c r="C1" s="167"/>
      <c r="D1" s="167"/>
      <c r="E1" s="168"/>
    </row>
    <row r="2" spans="1:5" ht="45" customHeight="1" x14ac:dyDescent="0.25">
      <c r="A2" s="169" t="s">
        <v>151</v>
      </c>
      <c r="B2" s="169" t="s">
        <v>152</v>
      </c>
      <c r="C2" s="169" t="s">
        <v>153</v>
      </c>
      <c r="D2" s="169" t="s">
        <v>154</v>
      </c>
      <c r="E2" s="169" t="s">
        <v>155</v>
      </c>
    </row>
    <row r="3" spans="1:5" ht="63" customHeight="1" x14ac:dyDescent="0.25">
      <c r="A3" s="169"/>
      <c r="B3" s="169"/>
      <c r="C3" s="169"/>
      <c r="D3" s="169"/>
      <c r="E3" s="169"/>
    </row>
    <row r="4" spans="1:5" ht="36" customHeight="1" x14ac:dyDescent="0.25">
      <c r="A4" s="157" t="s">
        <v>156</v>
      </c>
      <c r="B4" s="156" t="s">
        <v>100</v>
      </c>
      <c r="C4" s="164" t="s">
        <v>22</v>
      </c>
      <c r="D4" s="164" t="s">
        <v>20</v>
      </c>
      <c r="E4" s="163" t="s">
        <v>186</v>
      </c>
    </row>
    <row r="5" spans="1:5" ht="36" customHeight="1" x14ac:dyDescent="0.25">
      <c r="A5" s="157" t="s">
        <v>157</v>
      </c>
      <c r="B5" s="156" t="s">
        <v>100</v>
      </c>
      <c r="C5" s="156" t="s">
        <v>100</v>
      </c>
      <c r="D5" s="156" t="s">
        <v>26</v>
      </c>
      <c r="E5" s="163">
        <f>+'CRITERIOS PONDERABLES'!E51</f>
        <v>97.694710784896614</v>
      </c>
    </row>
    <row r="6" spans="1:5" ht="36" customHeight="1" x14ac:dyDescent="0.25">
      <c r="A6" s="157" t="s">
        <v>158</v>
      </c>
      <c r="B6" s="156" t="s">
        <v>100</v>
      </c>
      <c r="C6" s="164" t="s">
        <v>22</v>
      </c>
      <c r="D6" s="164" t="s">
        <v>20</v>
      </c>
      <c r="E6" s="163" t="s">
        <v>186</v>
      </c>
    </row>
    <row r="7" spans="1:5" ht="36" customHeight="1" x14ac:dyDescent="0.25">
      <c r="A7" s="157" t="s">
        <v>159</v>
      </c>
      <c r="B7" s="156" t="s">
        <v>100</v>
      </c>
      <c r="C7" s="156" t="s">
        <v>100</v>
      </c>
      <c r="D7" s="156" t="s">
        <v>26</v>
      </c>
      <c r="E7" s="163">
        <f>+'CRITERIOS PONDERABLES'!G51</f>
        <v>96.153626463475035</v>
      </c>
    </row>
    <row r="8" spans="1:5" ht="36" customHeight="1" x14ac:dyDescent="0.25">
      <c r="A8" s="157" t="s">
        <v>160</v>
      </c>
      <c r="B8" s="156" t="s">
        <v>100</v>
      </c>
      <c r="C8" s="156" t="s">
        <v>100</v>
      </c>
      <c r="D8" s="156" t="s">
        <v>162</v>
      </c>
      <c r="E8" s="163" t="str">
        <f>+'CRITERIOS PONDERABLES'!H51</f>
        <v>-</v>
      </c>
    </row>
    <row r="9" spans="1:5" ht="36" customHeight="1" x14ac:dyDescent="0.25">
      <c r="A9" s="157" t="s">
        <v>161</v>
      </c>
      <c r="B9" s="156" t="s">
        <v>100</v>
      </c>
      <c r="C9" s="156" t="s">
        <v>100</v>
      </c>
      <c r="D9" s="156" t="s">
        <v>162</v>
      </c>
      <c r="E9" s="163">
        <f>+'CRITERIOS PONDERABLES'!I51</f>
        <v>99.75</v>
      </c>
    </row>
  </sheetData>
  <mergeCells count="6">
    <mergeCell ref="A1:E1"/>
    <mergeCell ref="A2:A3"/>
    <mergeCell ref="B2:B3"/>
    <mergeCell ref="C2:C3"/>
    <mergeCell ref="D2:D3"/>
    <mergeCell ref="E2:E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1"/>
  <sheetViews>
    <sheetView view="pageBreakPreview" zoomScale="124" zoomScaleNormal="120" zoomScaleSheetLayoutView="124" workbookViewId="0">
      <selection activeCell="A8" sqref="A8:G8"/>
    </sheetView>
  </sheetViews>
  <sheetFormatPr baseColWidth="10" defaultColWidth="11.5703125" defaultRowHeight="15" x14ac:dyDescent="0.25"/>
  <cols>
    <col min="1" max="1" width="24.7109375" customWidth="1"/>
    <col min="2" max="2" width="12.7109375" customWidth="1"/>
    <col min="3" max="3" width="13.5703125" customWidth="1"/>
    <col min="4" max="4" width="10.140625" customWidth="1"/>
    <col min="5" max="5" width="11.42578125" customWidth="1"/>
    <col min="6" max="6" width="13.28515625" customWidth="1"/>
    <col min="7" max="7" width="13.140625" customWidth="1"/>
  </cols>
  <sheetData>
    <row r="1" spans="1:7" x14ac:dyDescent="0.25">
      <c r="A1" s="174" t="s">
        <v>0</v>
      </c>
      <c r="B1" s="174"/>
      <c r="C1" s="174"/>
      <c r="D1" s="174"/>
      <c r="E1" s="174"/>
      <c r="F1" s="174"/>
      <c r="G1" s="174"/>
    </row>
    <row r="2" spans="1:7" x14ac:dyDescent="0.25">
      <c r="A2" s="174" t="s">
        <v>48</v>
      </c>
      <c r="B2" s="175"/>
      <c r="C2" s="175"/>
      <c r="D2" s="175"/>
      <c r="E2" s="175"/>
      <c r="F2" s="175"/>
      <c r="G2" s="175"/>
    </row>
    <row r="3" spans="1:7" x14ac:dyDescent="0.25">
      <c r="A3" s="174" t="s">
        <v>165</v>
      </c>
      <c r="B3" s="175"/>
      <c r="C3" s="175"/>
      <c r="D3" s="175"/>
      <c r="E3" s="175"/>
      <c r="F3" s="175"/>
      <c r="G3" s="175"/>
    </row>
    <row r="4" spans="1:7" s="18" customFormat="1" ht="37.5" x14ac:dyDescent="0.25">
      <c r="A4" s="68" t="s">
        <v>21</v>
      </c>
      <c r="B4" s="46" t="s">
        <v>50</v>
      </c>
      <c r="C4" s="46" t="s">
        <v>53</v>
      </c>
      <c r="D4" s="46" t="s">
        <v>54</v>
      </c>
      <c r="E4" s="46" t="s">
        <v>55</v>
      </c>
      <c r="F4" s="46" t="s">
        <v>56</v>
      </c>
      <c r="G4" s="46" t="s">
        <v>57</v>
      </c>
    </row>
    <row r="5" spans="1:7" ht="74.25" customHeight="1" x14ac:dyDescent="0.25">
      <c r="A5" s="89" t="s">
        <v>164</v>
      </c>
      <c r="B5" s="90" t="s">
        <v>148</v>
      </c>
      <c r="C5" s="90" t="s">
        <v>148</v>
      </c>
      <c r="D5" s="90" t="s">
        <v>148</v>
      </c>
      <c r="E5" s="90" t="s">
        <v>148</v>
      </c>
      <c r="F5" s="90" t="s">
        <v>148</v>
      </c>
      <c r="G5" s="90" t="s">
        <v>148</v>
      </c>
    </row>
    <row r="6" spans="1:7" x14ac:dyDescent="0.25">
      <c r="G6" s="51"/>
    </row>
    <row r="7" spans="1:7" ht="27.75" customHeight="1" x14ac:dyDescent="0.25">
      <c r="B7" s="26"/>
    </row>
    <row r="8" spans="1:7" ht="28.5" customHeight="1" x14ac:dyDescent="0.25">
      <c r="A8" s="176" t="s">
        <v>146</v>
      </c>
      <c r="B8" s="176"/>
      <c r="C8" s="176"/>
      <c r="D8" s="176"/>
      <c r="E8" s="176"/>
      <c r="F8" s="176"/>
      <c r="G8" s="176"/>
    </row>
    <row r="9" spans="1:7" ht="32.25" customHeight="1" x14ac:dyDescent="0.25">
      <c r="A9" s="177"/>
      <c r="B9" s="177"/>
      <c r="C9" s="177"/>
      <c r="D9" s="177"/>
      <c r="E9" s="177"/>
      <c r="F9" s="177"/>
      <c r="G9" s="177"/>
    </row>
    <row r="10" spans="1:7" x14ac:dyDescent="0.25">
      <c r="A10" s="170" t="s">
        <v>140</v>
      </c>
      <c r="B10" s="170"/>
      <c r="C10" s="171" t="s">
        <v>141</v>
      </c>
      <c r="D10" s="172"/>
      <c r="E10" s="173"/>
      <c r="F10" s="171" t="s">
        <v>142</v>
      </c>
      <c r="G10" s="172"/>
    </row>
    <row r="11" spans="1:7" x14ac:dyDescent="0.25">
      <c r="A11" s="170" t="s">
        <v>143</v>
      </c>
      <c r="B11" s="170"/>
      <c r="C11" s="171" t="s">
        <v>144</v>
      </c>
      <c r="D11" s="172"/>
      <c r="E11" s="173"/>
      <c r="F11" s="171" t="s">
        <v>145</v>
      </c>
      <c r="G11" s="172"/>
    </row>
  </sheetData>
  <mergeCells count="13">
    <mergeCell ref="A11:B11"/>
    <mergeCell ref="C11:E11"/>
    <mergeCell ref="F11:G11"/>
    <mergeCell ref="A1:G1"/>
    <mergeCell ref="A2:G2"/>
    <mergeCell ref="A3:G3"/>
    <mergeCell ref="A8:G8"/>
    <mergeCell ref="A9:B9"/>
    <mergeCell ref="C9:E9"/>
    <mergeCell ref="F9:G9"/>
    <mergeCell ref="A10:B10"/>
    <mergeCell ref="C10:E10"/>
    <mergeCell ref="F10:G10"/>
  </mergeCells>
  <pageMargins left="0.25" right="0.25" top="0.75" bottom="0.75" header="0.3" footer="0.3"/>
  <pageSetup fitToWidth="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72"/>
  <sheetViews>
    <sheetView view="pageBreakPreview" topLeftCell="A21" zoomScale="90" zoomScaleNormal="70" zoomScaleSheetLayoutView="90" workbookViewId="0">
      <selection activeCell="L12" sqref="L12"/>
    </sheetView>
  </sheetViews>
  <sheetFormatPr baseColWidth="10" defaultColWidth="11.5703125" defaultRowHeight="15" x14ac:dyDescent="0.25"/>
  <cols>
    <col min="1" max="1" width="16.7109375" customWidth="1"/>
    <col min="2" max="2" width="16" customWidth="1"/>
    <col min="5" max="5" width="59.28515625" customWidth="1"/>
    <col min="6" max="6" width="10.42578125" customWidth="1"/>
    <col min="8" max="8" width="18.5703125" customWidth="1"/>
    <col min="9" max="9" width="16.85546875" customWidth="1"/>
    <col min="11" max="11" width="22.85546875" customWidth="1"/>
    <col min="12" max="12" width="14" customWidth="1"/>
    <col min="13" max="13" width="15.42578125" customWidth="1"/>
    <col min="14" max="14" width="67" customWidth="1"/>
  </cols>
  <sheetData>
    <row r="1" spans="1:13" x14ac:dyDescent="0.25">
      <c r="A1" s="174" t="s">
        <v>0</v>
      </c>
      <c r="B1" s="174"/>
      <c r="C1" s="174"/>
      <c r="D1" s="174"/>
      <c r="E1" s="174"/>
      <c r="F1" s="174"/>
      <c r="G1" s="174"/>
      <c r="H1" s="174"/>
      <c r="I1" s="174"/>
      <c r="J1" s="174"/>
      <c r="K1" s="174"/>
      <c r="L1" s="174"/>
    </row>
    <row r="2" spans="1:13" x14ac:dyDescent="0.25">
      <c r="A2" s="174" t="s">
        <v>48</v>
      </c>
      <c r="B2" s="175"/>
      <c r="C2" s="175"/>
      <c r="D2" s="175"/>
      <c r="E2" s="175"/>
      <c r="F2" s="175"/>
      <c r="G2" s="175"/>
      <c r="H2" s="175"/>
      <c r="I2" s="175"/>
      <c r="J2" s="175"/>
      <c r="K2" s="175"/>
      <c r="L2" s="175"/>
    </row>
    <row r="3" spans="1:13" ht="44.25" customHeight="1" x14ac:dyDescent="0.25">
      <c r="A3" s="204" t="s">
        <v>101</v>
      </c>
      <c r="B3" s="175"/>
      <c r="C3" s="175"/>
      <c r="D3" s="175"/>
      <c r="E3" s="175"/>
      <c r="F3" s="175"/>
      <c r="G3" s="175"/>
      <c r="H3" s="175"/>
      <c r="I3" s="175"/>
      <c r="J3" s="175"/>
      <c r="K3" s="175"/>
      <c r="L3" s="175"/>
    </row>
    <row r="4" spans="1:13" x14ac:dyDescent="0.25">
      <c r="A4" s="215"/>
      <c r="B4" s="215"/>
      <c r="C4" s="215"/>
      <c r="D4" s="215"/>
      <c r="E4" s="27"/>
      <c r="F4" s="27"/>
      <c r="G4" s="1"/>
      <c r="H4" s="1"/>
      <c r="I4" s="1"/>
      <c r="J4" s="1"/>
      <c r="K4" s="1"/>
      <c r="L4" s="1"/>
    </row>
    <row r="5" spans="1:13" ht="45" customHeight="1" x14ac:dyDescent="0.25">
      <c r="A5" s="29" t="s">
        <v>9</v>
      </c>
      <c r="B5" s="216" t="s">
        <v>38</v>
      </c>
      <c r="C5" s="216"/>
      <c r="D5" s="216"/>
      <c r="E5" s="216"/>
      <c r="F5" s="216"/>
      <c r="G5" s="216"/>
      <c r="H5" s="216"/>
      <c r="I5" s="216"/>
      <c r="J5" s="216"/>
      <c r="K5" s="216"/>
      <c r="L5" s="1"/>
    </row>
    <row r="6" spans="1:13" ht="56.25" x14ac:dyDescent="0.25">
      <c r="A6" s="205" t="s">
        <v>47</v>
      </c>
      <c r="B6" s="206"/>
      <c r="C6" s="209" t="s">
        <v>1</v>
      </c>
      <c r="D6" s="210"/>
      <c r="E6" s="210"/>
      <c r="F6" s="210"/>
      <c r="G6" s="210"/>
      <c r="H6" s="211"/>
      <c r="I6" s="28" t="s">
        <v>2</v>
      </c>
      <c r="J6" s="28" t="s">
        <v>3</v>
      </c>
      <c r="K6" s="28" t="s">
        <v>4</v>
      </c>
    </row>
    <row r="7" spans="1:13" ht="171.75" customHeight="1" x14ac:dyDescent="0.25">
      <c r="A7" s="207"/>
      <c r="B7" s="208"/>
      <c r="C7" s="212" t="s">
        <v>49</v>
      </c>
      <c r="D7" s="213"/>
      <c r="E7" s="213"/>
      <c r="F7" s="213"/>
      <c r="G7" s="213"/>
      <c r="H7" s="214"/>
      <c r="I7" s="2">
        <v>42949</v>
      </c>
      <c r="J7" s="87">
        <v>100584</v>
      </c>
      <c r="K7" s="88">
        <v>116678468</v>
      </c>
    </row>
    <row r="8" spans="1:13" x14ac:dyDescent="0.25">
      <c r="A8" s="3"/>
      <c r="B8" s="3"/>
      <c r="C8" s="3"/>
      <c r="D8" s="3"/>
      <c r="E8" s="4"/>
      <c r="F8" s="4"/>
      <c r="G8" s="4"/>
      <c r="H8" s="5"/>
      <c r="I8" s="5"/>
      <c r="J8" s="5"/>
      <c r="K8" s="5"/>
      <c r="L8" s="3"/>
    </row>
    <row r="9" spans="1:13" x14ac:dyDescent="0.25">
      <c r="A9" s="218" t="s">
        <v>50</v>
      </c>
      <c r="B9" s="219"/>
      <c r="C9" s="219"/>
      <c r="D9" s="219"/>
      <c r="E9" s="219"/>
      <c r="F9" s="219"/>
      <c r="G9" s="219"/>
      <c r="H9" s="219"/>
      <c r="I9" s="219"/>
      <c r="J9" s="219"/>
      <c r="K9" s="219"/>
      <c r="L9" s="219"/>
      <c r="M9" s="220"/>
    </row>
    <row r="10" spans="1:13" ht="45.75" customHeight="1" x14ac:dyDescent="0.25">
      <c r="A10" s="187" t="s">
        <v>5</v>
      </c>
      <c r="B10" s="189" t="s">
        <v>6</v>
      </c>
      <c r="C10" s="187" t="s">
        <v>7</v>
      </c>
      <c r="D10" s="187" t="s">
        <v>8</v>
      </c>
      <c r="E10" s="189" t="s">
        <v>9</v>
      </c>
      <c r="F10" s="187" t="s">
        <v>10</v>
      </c>
      <c r="G10" s="187" t="s">
        <v>11</v>
      </c>
      <c r="H10" s="187" t="s">
        <v>12</v>
      </c>
      <c r="I10" s="187" t="s">
        <v>13</v>
      </c>
      <c r="J10" s="187" t="s">
        <v>14</v>
      </c>
      <c r="K10" s="187" t="s">
        <v>15</v>
      </c>
      <c r="L10" s="194" t="s">
        <v>23</v>
      </c>
      <c r="M10" s="191" t="s">
        <v>102</v>
      </c>
    </row>
    <row r="11" spans="1:13" ht="56.25" customHeight="1" x14ac:dyDescent="0.25">
      <c r="A11" s="188"/>
      <c r="B11" s="188"/>
      <c r="C11" s="188"/>
      <c r="D11" s="203"/>
      <c r="E11" s="188"/>
      <c r="F11" s="188"/>
      <c r="G11" s="196"/>
      <c r="H11" s="196"/>
      <c r="I11" s="196"/>
      <c r="J11" s="196"/>
      <c r="K11" s="196"/>
      <c r="L11" s="195"/>
      <c r="M11" s="192"/>
    </row>
    <row r="12" spans="1:13" ht="165" x14ac:dyDescent="0.25">
      <c r="A12" s="9" t="s">
        <v>103</v>
      </c>
      <c r="B12" s="6"/>
      <c r="C12" s="7">
        <v>57</v>
      </c>
      <c r="D12" s="8" t="s">
        <v>51</v>
      </c>
      <c r="E12" s="26" t="s">
        <v>166</v>
      </c>
      <c r="F12" s="30">
        <v>44727</v>
      </c>
      <c r="G12" s="31">
        <v>44895</v>
      </c>
      <c r="H12" s="32">
        <v>280.52</v>
      </c>
      <c r="I12" s="24">
        <v>280528420</v>
      </c>
      <c r="J12" s="37" t="s">
        <v>24</v>
      </c>
      <c r="K12" s="38" t="s">
        <v>24</v>
      </c>
      <c r="L12" s="38" t="s">
        <v>22</v>
      </c>
      <c r="M12" s="39" t="s">
        <v>25</v>
      </c>
    </row>
    <row r="13" spans="1:13" x14ac:dyDescent="0.25">
      <c r="G13" s="217" t="s">
        <v>17</v>
      </c>
      <c r="H13" s="217"/>
      <c r="I13" s="217"/>
      <c r="J13" s="217"/>
      <c r="K13" s="217"/>
      <c r="L13" s="33" t="s">
        <v>22</v>
      </c>
      <c r="M13" s="34"/>
    </row>
    <row r="14" spans="1:13" x14ac:dyDescent="0.25">
      <c r="A14" s="11"/>
      <c r="B14" s="1"/>
      <c r="D14" s="1"/>
      <c r="E14" s="1"/>
      <c r="F14" s="1"/>
      <c r="G14" s="35" t="s">
        <v>19</v>
      </c>
      <c r="H14" s="35"/>
      <c r="I14" s="35"/>
      <c r="J14" s="35"/>
      <c r="K14" s="35"/>
      <c r="L14" s="36" t="s">
        <v>52</v>
      </c>
      <c r="M14" s="34"/>
    </row>
    <row r="15" spans="1:13" ht="114.75" customHeight="1" x14ac:dyDescent="0.25">
      <c r="A15" s="182" t="s">
        <v>167</v>
      </c>
      <c r="B15" s="182"/>
      <c r="C15" s="182"/>
      <c r="D15" s="182"/>
      <c r="E15" s="182"/>
      <c r="F15" s="182"/>
      <c r="G15" s="182"/>
      <c r="H15" s="182"/>
      <c r="I15" s="182"/>
      <c r="J15" s="182"/>
      <c r="K15" s="182"/>
      <c r="L15" s="182"/>
      <c r="M15" s="182"/>
    </row>
    <row r="16" spans="1:13" x14ac:dyDescent="0.25">
      <c r="A16" s="1"/>
      <c r="B16" s="1"/>
      <c r="C16" s="1"/>
      <c r="D16" s="1"/>
      <c r="E16" s="1"/>
      <c r="F16" s="1"/>
      <c r="G16" s="1"/>
      <c r="H16" s="1"/>
      <c r="I16" s="1"/>
      <c r="J16" s="1"/>
      <c r="K16" s="1"/>
      <c r="L16" s="1"/>
    </row>
    <row r="17" spans="1:14" ht="15" customHeight="1" x14ac:dyDescent="0.25">
      <c r="A17" s="200" t="s">
        <v>53</v>
      </c>
      <c r="B17" s="201"/>
      <c r="C17" s="201"/>
      <c r="D17" s="201"/>
      <c r="E17" s="201"/>
      <c r="F17" s="201"/>
      <c r="G17" s="201"/>
      <c r="H17" s="201"/>
      <c r="I17" s="201"/>
      <c r="J17" s="201"/>
      <c r="K17" s="201"/>
      <c r="L17" s="201"/>
      <c r="M17" s="202"/>
    </row>
    <row r="18" spans="1:14" ht="49.5" customHeight="1" x14ac:dyDescent="0.25">
      <c r="A18" s="187" t="s">
        <v>5</v>
      </c>
      <c r="B18" s="189" t="s">
        <v>6</v>
      </c>
      <c r="C18" s="187" t="s">
        <v>7</v>
      </c>
      <c r="D18" s="187" t="s">
        <v>8</v>
      </c>
      <c r="E18" s="189" t="s">
        <v>9</v>
      </c>
      <c r="F18" s="187" t="s">
        <v>10</v>
      </c>
      <c r="G18" s="187" t="s">
        <v>11</v>
      </c>
      <c r="H18" s="187" t="s">
        <v>12</v>
      </c>
      <c r="I18" s="187" t="s">
        <v>13</v>
      </c>
      <c r="J18" s="187" t="s">
        <v>14</v>
      </c>
      <c r="K18" s="187" t="s">
        <v>18</v>
      </c>
      <c r="L18" s="194" t="s">
        <v>23</v>
      </c>
      <c r="M18" s="191" t="s">
        <v>102</v>
      </c>
    </row>
    <row r="19" spans="1:14" ht="45" customHeight="1" x14ac:dyDescent="0.25">
      <c r="A19" s="188"/>
      <c r="B19" s="188"/>
      <c r="C19" s="188"/>
      <c r="D19" s="203"/>
      <c r="E19" s="188"/>
      <c r="F19" s="188"/>
      <c r="G19" s="188"/>
      <c r="H19" s="188"/>
      <c r="I19" s="188"/>
      <c r="J19" s="188"/>
      <c r="K19" s="188"/>
      <c r="L19" s="195"/>
      <c r="M19" s="192"/>
    </row>
    <row r="20" spans="1:14" ht="155.25" customHeight="1" x14ac:dyDescent="0.25">
      <c r="A20" s="16" t="s">
        <v>0</v>
      </c>
      <c r="B20" s="8" t="s">
        <v>69</v>
      </c>
      <c r="C20" s="8">
        <v>50</v>
      </c>
      <c r="D20" s="8" t="s">
        <v>51</v>
      </c>
      <c r="E20" s="16" t="s">
        <v>70</v>
      </c>
      <c r="F20" s="17">
        <v>44371</v>
      </c>
      <c r="G20" s="17">
        <v>44864</v>
      </c>
      <c r="H20" s="99">
        <v>111.43</v>
      </c>
      <c r="I20" s="10">
        <v>101246000</v>
      </c>
      <c r="J20" s="137" t="s">
        <v>16</v>
      </c>
      <c r="K20" s="138" t="s">
        <v>16</v>
      </c>
      <c r="L20" s="139" t="s">
        <v>44</v>
      </c>
      <c r="M20" s="39" t="s">
        <v>25</v>
      </c>
      <c r="N20" s="56"/>
    </row>
    <row r="21" spans="1:14" ht="132" customHeight="1" x14ac:dyDescent="0.25">
      <c r="A21" s="40" t="s">
        <v>71</v>
      </c>
      <c r="B21" s="20" t="s">
        <v>72</v>
      </c>
      <c r="C21" s="20">
        <v>29</v>
      </c>
      <c r="D21" s="20"/>
      <c r="E21" s="16" t="s">
        <v>73</v>
      </c>
      <c r="F21" s="41">
        <v>42240</v>
      </c>
      <c r="G21" s="17">
        <v>42369</v>
      </c>
      <c r="H21" s="54"/>
      <c r="I21" s="55">
        <v>115878034</v>
      </c>
      <c r="J21" s="147" t="s">
        <v>22</v>
      </c>
      <c r="K21" s="140" t="s">
        <v>16</v>
      </c>
      <c r="L21" s="141" t="s">
        <v>22</v>
      </c>
      <c r="M21" s="39" t="s">
        <v>25</v>
      </c>
      <c r="N21" s="26"/>
    </row>
    <row r="22" spans="1:14" ht="91.5" customHeight="1" x14ac:dyDescent="0.25">
      <c r="A22" s="143" t="s">
        <v>71</v>
      </c>
      <c r="B22" s="144" t="s">
        <v>75</v>
      </c>
      <c r="C22" s="144">
        <v>24</v>
      </c>
      <c r="D22" s="145">
        <v>861016</v>
      </c>
      <c r="E22" s="142" t="s">
        <v>74</v>
      </c>
      <c r="F22" s="23">
        <v>44739</v>
      </c>
      <c r="G22" s="146">
        <v>44926</v>
      </c>
      <c r="H22" s="148">
        <v>176.32</v>
      </c>
      <c r="I22" s="149">
        <v>89229120</v>
      </c>
      <c r="J22" s="150" t="s">
        <v>16</v>
      </c>
      <c r="K22" s="151" t="s">
        <v>16</v>
      </c>
      <c r="L22" s="152" t="s">
        <v>22</v>
      </c>
      <c r="M22" s="42" t="s">
        <v>25</v>
      </c>
      <c r="N22" s="45"/>
    </row>
    <row r="23" spans="1:14" x14ac:dyDescent="0.25">
      <c r="A23" s="1"/>
      <c r="B23" s="1"/>
      <c r="C23" s="1"/>
      <c r="D23" s="1"/>
      <c r="E23" s="1"/>
      <c r="F23" s="1"/>
      <c r="G23" s="178" t="s">
        <v>17</v>
      </c>
      <c r="H23" s="179"/>
      <c r="I23" s="179"/>
      <c r="J23" s="179"/>
      <c r="K23" s="193"/>
      <c r="L23" s="48" t="s">
        <v>16</v>
      </c>
    </row>
    <row r="24" spans="1:14" x14ac:dyDescent="0.25">
      <c r="A24" s="11"/>
      <c r="B24" s="1"/>
      <c r="D24" s="1"/>
      <c r="E24" s="1"/>
      <c r="F24" s="1"/>
      <c r="G24" s="12" t="s">
        <v>19</v>
      </c>
      <c r="H24" s="13"/>
      <c r="I24" s="13"/>
      <c r="J24" s="13"/>
      <c r="K24" s="14"/>
      <c r="L24" s="15" t="s">
        <v>45</v>
      </c>
    </row>
    <row r="25" spans="1:14" ht="90" customHeight="1" x14ac:dyDescent="0.25">
      <c r="A25" s="182" t="s">
        <v>149</v>
      </c>
      <c r="B25" s="182"/>
      <c r="C25" s="182"/>
      <c r="D25" s="182"/>
      <c r="E25" s="182"/>
      <c r="F25" s="182"/>
      <c r="G25" s="182"/>
      <c r="H25" s="182"/>
      <c r="I25" s="182"/>
      <c r="J25" s="182"/>
      <c r="K25" s="182"/>
      <c r="L25" s="182"/>
      <c r="M25" s="182"/>
    </row>
    <row r="26" spans="1:14" ht="18.75" customHeight="1" x14ac:dyDescent="0.25">
      <c r="A26" s="190"/>
      <c r="B26" s="190"/>
      <c r="C26" s="190"/>
      <c r="D26" s="190"/>
      <c r="E26" s="190"/>
      <c r="F26" s="190"/>
      <c r="G26" s="190"/>
      <c r="H26" s="190"/>
      <c r="I26" s="190"/>
      <c r="J26" s="190"/>
      <c r="K26" s="5"/>
      <c r="L26" s="3"/>
    </row>
    <row r="27" spans="1:14" ht="15" customHeight="1" x14ac:dyDescent="0.25">
      <c r="A27" s="200" t="s">
        <v>54</v>
      </c>
      <c r="B27" s="201"/>
      <c r="C27" s="201"/>
      <c r="D27" s="201"/>
      <c r="E27" s="201"/>
      <c r="F27" s="201"/>
      <c r="G27" s="201"/>
      <c r="H27" s="201"/>
      <c r="I27" s="201"/>
      <c r="J27" s="201"/>
      <c r="K27" s="201"/>
      <c r="L27" s="201"/>
      <c r="M27" s="202"/>
    </row>
    <row r="28" spans="1:14" ht="25.5" customHeight="1" x14ac:dyDescent="0.25">
      <c r="A28" s="187" t="s">
        <v>5</v>
      </c>
      <c r="B28" s="189" t="s">
        <v>6</v>
      </c>
      <c r="C28" s="187" t="s">
        <v>7</v>
      </c>
      <c r="D28" s="187" t="s">
        <v>8</v>
      </c>
      <c r="E28" s="189" t="s">
        <v>9</v>
      </c>
      <c r="F28" s="187" t="s">
        <v>10</v>
      </c>
      <c r="G28" s="187" t="s">
        <v>11</v>
      </c>
      <c r="H28" s="187" t="s">
        <v>12</v>
      </c>
      <c r="I28" s="187" t="s">
        <v>13</v>
      </c>
      <c r="J28" s="187" t="s">
        <v>14</v>
      </c>
      <c r="K28" s="187" t="s">
        <v>18</v>
      </c>
      <c r="L28" s="194" t="s">
        <v>23</v>
      </c>
      <c r="M28" s="191" t="s">
        <v>102</v>
      </c>
    </row>
    <row r="29" spans="1:14" ht="53.25" customHeight="1" x14ac:dyDescent="0.25">
      <c r="A29" s="188"/>
      <c r="B29" s="188"/>
      <c r="C29" s="188"/>
      <c r="D29" s="203"/>
      <c r="E29" s="188"/>
      <c r="F29" s="188"/>
      <c r="G29" s="188"/>
      <c r="H29" s="188"/>
      <c r="I29" s="188"/>
      <c r="J29" s="188"/>
      <c r="K29" s="188"/>
      <c r="L29" s="195"/>
      <c r="M29" s="192"/>
    </row>
    <row r="30" spans="1:14" ht="108" customHeight="1" x14ac:dyDescent="0.25">
      <c r="A30" s="40" t="s">
        <v>77</v>
      </c>
      <c r="B30" s="20" t="s">
        <v>76</v>
      </c>
      <c r="C30" s="20"/>
      <c r="D30" s="19"/>
      <c r="E30" s="40" t="s">
        <v>78</v>
      </c>
      <c r="F30" s="41">
        <v>42711</v>
      </c>
      <c r="G30" s="41">
        <v>42466</v>
      </c>
      <c r="H30" s="100"/>
      <c r="I30" s="101">
        <v>192000000</v>
      </c>
      <c r="J30" s="102" t="s">
        <v>22</v>
      </c>
      <c r="K30" s="103" t="s">
        <v>22</v>
      </c>
      <c r="L30" s="103" t="s">
        <v>22</v>
      </c>
      <c r="M30" s="42" t="s">
        <v>80</v>
      </c>
    </row>
    <row r="31" spans="1:14" ht="90.75" customHeight="1" x14ac:dyDescent="0.25">
      <c r="A31" s="59" t="s">
        <v>79</v>
      </c>
      <c r="B31" s="60"/>
      <c r="C31" s="60"/>
      <c r="D31" s="61"/>
      <c r="E31" s="59" t="s">
        <v>81</v>
      </c>
      <c r="F31" s="62">
        <v>43001</v>
      </c>
      <c r="G31" s="62">
        <v>43061</v>
      </c>
      <c r="H31" s="106"/>
      <c r="I31" s="107">
        <v>359087400</v>
      </c>
      <c r="J31" s="108" t="s">
        <v>22</v>
      </c>
      <c r="K31" s="109" t="s">
        <v>22</v>
      </c>
      <c r="L31" s="109" t="s">
        <v>22</v>
      </c>
      <c r="M31" s="42" t="s">
        <v>80</v>
      </c>
    </row>
    <row r="32" spans="1:14" ht="90.75" customHeight="1" x14ac:dyDescent="0.25">
      <c r="A32" s="21" t="s">
        <v>84</v>
      </c>
      <c r="B32" s="22" t="s">
        <v>82</v>
      </c>
      <c r="C32" s="22"/>
      <c r="D32" s="43"/>
      <c r="E32" s="21" t="s">
        <v>83</v>
      </c>
      <c r="F32" s="23">
        <v>43297</v>
      </c>
      <c r="G32" s="23">
        <v>43434</v>
      </c>
      <c r="H32" s="104"/>
      <c r="I32" s="105">
        <v>75000000</v>
      </c>
      <c r="J32" s="37" t="s">
        <v>22</v>
      </c>
      <c r="K32" s="38" t="s">
        <v>22</v>
      </c>
      <c r="L32" s="38" t="s">
        <v>22</v>
      </c>
      <c r="M32" s="42" t="s">
        <v>80</v>
      </c>
    </row>
    <row r="33" spans="1:14" x14ac:dyDescent="0.25">
      <c r="A33" s="1"/>
      <c r="B33" s="1"/>
      <c r="C33" s="1"/>
      <c r="D33" s="1"/>
      <c r="E33" s="1"/>
      <c r="F33" s="1"/>
      <c r="G33" s="178" t="s">
        <v>17</v>
      </c>
      <c r="H33" s="179"/>
      <c r="I33" s="179"/>
      <c r="J33" s="179"/>
      <c r="K33" s="193"/>
      <c r="L33" s="48" t="s">
        <v>22</v>
      </c>
    </row>
    <row r="34" spans="1:14" x14ac:dyDescent="0.25">
      <c r="A34" s="11"/>
      <c r="B34" s="1"/>
      <c r="D34" s="1"/>
      <c r="E34" s="1"/>
      <c r="F34" s="1"/>
      <c r="G34" s="180"/>
      <c r="H34" s="181"/>
      <c r="I34" s="181"/>
      <c r="J34" s="181"/>
      <c r="K34" s="198"/>
      <c r="L34" s="15" t="s">
        <v>46</v>
      </c>
    </row>
    <row r="36" spans="1:14" ht="47.25" customHeight="1" x14ac:dyDescent="0.25">
      <c r="A36" s="182" t="s">
        <v>111</v>
      </c>
      <c r="B36" s="182"/>
      <c r="C36" s="182"/>
      <c r="D36" s="182"/>
      <c r="E36" s="182"/>
      <c r="F36" s="182"/>
      <c r="G36" s="182"/>
      <c r="H36" s="182"/>
      <c r="I36" s="182"/>
      <c r="J36" s="182"/>
      <c r="K36" s="182"/>
      <c r="L36" s="182"/>
      <c r="M36" s="182"/>
    </row>
    <row r="38" spans="1:14" x14ac:dyDescent="0.25">
      <c r="A38" s="200" t="s">
        <v>58</v>
      </c>
      <c r="B38" s="201"/>
      <c r="C38" s="201"/>
      <c r="D38" s="201"/>
      <c r="E38" s="201"/>
      <c r="F38" s="201"/>
      <c r="G38" s="201"/>
      <c r="H38" s="201"/>
      <c r="I38" s="201"/>
      <c r="J38" s="201"/>
      <c r="K38" s="201"/>
      <c r="L38" s="201"/>
      <c r="M38" s="202"/>
    </row>
    <row r="39" spans="1:14" x14ac:dyDescent="0.25">
      <c r="A39" s="187" t="s">
        <v>5</v>
      </c>
      <c r="B39" s="189" t="s">
        <v>6</v>
      </c>
      <c r="C39" s="187" t="s">
        <v>7</v>
      </c>
      <c r="D39" s="187" t="s">
        <v>8</v>
      </c>
      <c r="E39" s="189" t="s">
        <v>9</v>
      </c>
      <c r="F39" s="187" t="s">
        <v>10</v>
      </c>
      <c r="G39" s="187" t="s">
        <v>11</v>
      </c>
      <c r="H39" s="187" t="s">
        <v>12</v>
      </c>
      <c r="I39" s="187" t="s">
        <v>13</v>
      </c>
      <c r="J39" s="187" t="s">
        <v>14</v>
      </c>
      <c r="K39" s="187" t="s">
        <v>18</v>
      </c>
      <c r="L39" s="194" t="s">
        <v>23</v>
      </c>
      <c r="M39" s="191" t="s">
        <v>102</v>
      </c>
    </row>
    <row r="40" spans="1:14" x14ac:dyDescent="0.25">
      <c r="A40" s="196"/>
      <c r="B40" s="196"/>
      <c r="C40" s="196"/>
      <c r="D40" s="203"/>
      <c r="E40" s="188"/>
      <c r="F40" s="188"/>
      <c r="G40" s="188"/>
      <c r="H40" s="188"/>
      <c r="I40" s="188"/>
      <c r="J40" s="188"/>
      <c r="K40" s="188"/>
      <c r="L40" s="195"/>
      <c r="M40" s="192"/>
    </row>
    <row r="41" spans="1:14" ht="96.75" customHeight="1" x14ac:dyDescent="0.25">
      <c r="A41" s="21" t="s">
        <v>85</v>
      </c>
      <c r="B41" s="22" t="s">
        <v>86</v>
      </c>
      <c r="C41" s="22">
        <v>33</v>
      </c>
      <c r="D41" s="112">
        <v>811118</v>
      </c>
      <c r="E41" s="19" t="s">
        <v>87</v>
      </c>
      <c r="F41" s="41">
        <v>44812</v>
      </c>
      <c r="G41" s="41">
        <v>44926</v>
      </c>
      <c r="H41" s="57">
        <v>756.03</v>
      </c>
      <c r="I41" s="55">
        <v>756031739</v>
      </c>
      <c r="J41" s="102" t="s">
        <v>16</v>
      </c>
      <c r="K41" s="103" t="s">
        <v>16</v>
      </c>
      <c r="L41" s="103" t="s">
        <v>16</v>
      </c>
      <c r="M41" s="42" t="s">
        <v>25</v>
      </c>
      <c r="N41" s="45"/>
    </row>
    <row r="42" spans="1:14" ht="96.75" customHeight="1" x14ac:dyDescent="0.25">
      <c r="A42" s="99" t="s">
        <v>88</v>
      </c>
      <c r="B42" s="110" t="s">
        <v>89</v>
      </c>
      <c r="C42" s="113">
        <v>11</v>
      </c>
      <c r="D42" s="61">
        <v>811118</v>
      </c>
      <c r="E42" s="19" t="s">
        <v>90</v>
      </c>
      <c r="F42" s="62">
        <v>43802</v>
      </c>
      <c r="G42" s="62">
        <v>44165</v>
      </c>
      <c r="H42" s="63">
        <v>212939</v>
      </c>
      <c r="I42" s="111">
        <v>1869191602.8699999</v>
      </c>
      <c r="J42" s="108" t="s">
        <v>16</v>
      </c>
      <c r="K42" s="109" t="s">
        <v>16</v>
      </c>
      <c r="L42" s="109" t="s">
        <v>24</v>
      </c>
      <c r="M42" s="42" t="s">
        <v>25</v>
      </c>
      <c r="N42" s="45"/>
    </row>
    <row r="43" spans="1:14" ht="150.75" customHeight="1" x14ac:dyDescent="0.25">
      <c r="A43" s="50" t="s">
        <v>91</v>
      </c>
      <c r="B43" s="50" t="s">
        <v>92</v>
      </c>
      <c r="C43" s="22">
        <v>18</v>
      </c>
      <c r="D43" s="43">
        <v>81111818</v>
      </c>
      <c r="E43" s="43" t="s">
        <v>93</v>
      </c>
      <c r="F43" s="23">
        <v>43710</v>
      </c>
      <c r="G43" s="23">
        <v>43829</v>
      </c>
      <c r="H43" s="44">
        <v>27049</v>
      </c>
      <c r="I43" s="24">
        <v>224000000</v>
      </c>
      <c r="J43" s="37" t="s">
        <v>16</v>
      </c>
      <c r="K43" s="38" t="s">
        <v>16</v>
      </c>
      <c r="L43" s="38" t="s">
        <v>113</v>
      </c>
      <c r="M43" s="42" t="s">
        <v>25</v>
      </c>
      <c r="N43" s="45"/>
    </row>
    <row r="44" spans="1:14" x14ac:dyDescent="0.25">
      <c r="A44" s="1"/>
      <c r="B44" s="1"/>
      <c r="C44" s="1"/>
      <c r="D44" s="1"/>
      <c r="E44" s="1"/>
      <c r="F44" s="1"/>
      <c r="G44" s="178" t="s">
        <v>17</v>
      </c>
      <c r="H44" s="179"/>
      <c r="I44" s="179"/>
      <c r="J44" s="179"/>
      <c r="K44" s="193"/>
      <c r="L44" s="48" t="s">
        <v>100</v>
      </c>
    </row>
    <row r="45" spans="1:14" x14ac:dyDescent="0.25">
      <c r="A45" s="11"/>
      <c r="B45" s="1"/>
      <c r="D45" s="1"/>
      <c r="E45" s="1"/>
      <c r="F45" s="1"/>
      <c r="G45" s="180" t="s">
        <v>19</v>
      </c>
      <c r="H45" s="181"/>
      <c r="I45" s="181"/>
      <c r="J45" s="181"/>
      <c r="K45" s="198"/>
      <c r="L45" s="15" t="s">
        <v>26</v>
      </c>
    </row>
    <row r="47" spans="1:14" ht="51" customHeight="1" x14ac:dyDescent="0.25">
      <c r="A47" s="199" t="s">
        <v>183</v>
      </c>
      <c r="B47" s="199"/>
      <c r="C47" s="199"/>
      <c r="D47" s="199"/>
      <c r="E47" s="199"/>
      <c r="F47" s="199"/>
      <c r="G47" s="199"/>
      <c r="H47" s="199"/>
      <c r="I47" s="199"/>
      <c r="J47" s="199"/>
      <c r="K47" s="199"/>
      <c r="L47" s="199"/>
      <c r="M47" s="199"/>
    </row>
    <row r="48" spans="1:14" x14ac:dyDescent="0.25">
      <c r="A48" s="200" t="s">
        <v>56</v>
      </c>
      <c r="B48" s="201"/>
      <c r="C48" s="201"/>
      <c r="D48" s="201"/>
      <c r="E48" s="201"/>
      <c r="F48" s="201"/>
      <c r="G48" s="201"/>
      <c r="H48" s="201"/>
      <c r="I48" s="201"/>
      <c r="J48" s="201"/>
      <c r="K48" s="201"/>
      <c r="L48" s="201"/>
      <c r="M48" s="202"/>
    </row>
    <row r="49" spans="1:14" x14ac:dyDescent="0.25">
      <c r="A49" s="187" t="s">
        <v>5</v>
      </c>
      <c r="B49" s="189" t="s">
        <v>6</v>
      </c>
      <c r="C49" s="187" t="s">
        <v>7</v>
      </c>
      <c r="D49" s="187" t="s">
        <v>8</v>
      </c>
      <c r="E49" s="189" t="s">
        <v>9</v>
      </c>
      <c r="F49" s="187" t="s">
        <v>10</v>
      </c>
      <c r="G49" s="187" t="s">
        <v>11</v>
      </c>
      <c r="H49" s="187" t="s">
        <v>12</v>
      </c>
      <c r="I49" s="187" t="s">
        <v>13</v>
      </c>
      <c r="J49" s="187" t="s">
        <v>14</v>
      </c>
      <c r="K49" s="187" t="s">
        <v>18</v>
      </c>
      <c r="L49" s="194" t="s">
        <v>23</v>
      </c>
      <c r="M49" s="191" t="s">
        <v>102</v>
      </c>
    </row>
    <row r="50" spans="1:14" ht="21.75" customHeight="1" x14ac:dyDescent="0.25">
      <c r="A50" s="196"/>
      <c r="B50" s="196"/>
      <c r="C50" s="196"/>
      <c r="D50" s="197"/>
      <c r="E50" s="196"/>
      <c r="F50" s="196"/>
      <c r="G50" s="196"/>
      <c r="H50" s="196"/>
      <c r="I50" s="196"/>
      <c r="J50" s="196"/>
      <c r="K50" s="196"/>
      <c r="L50" s="195"/>
      <c r="M50" s="192"/>
    </row>
    <row r="51" spans="1:14" ht="92.25" customHeight="1" x14ac:dyDescent="0.25">
      <c r="A51" s="49" t="s">
        <v>94</v>
      </c>
      <c r="B51" s="22" t="s">
        <v>96</v>
      </c>
      <c r="C51" s="22">
        <v>7</v>
      </c>
      <c r="D51" s="43" t="s">
        <v>97</v>
      </c>
      <c r="E51" s="21" t="s">
        <v>95</v>
      </c>
      <c r="F51" s="23">
        <v>44179</v>
      </c>
      <c r="G51" s="23">
        <v>44286</v>
      </c>
      <c r="H51" s="44" t="s">
        <v>41</v>
      </c>
      <c r="I51" s="24">
        <v>207350571</v>
      </c>
      <c r="J51" s="69" t="s">
        <v>16</v>
      </c>
      <c r="K51" s="58" t="s">
        <v>16</v>
      </c>
      <c r="L51" s="38" t="s">
        <v>22</v>
      </c>
      <c r="M51" s="47" t="s">
        <v>25</v>
      </c>
      <c r="N51" s="26"/>
    </row>
    <row r="52" spans="1:14" ht="91.5" customHeight="1" x14ac:dyDescent="0.25">
      <c r="A52" s="49" t="s">
        <v>98</v>
      </c>
      <c r="B52" s="22"/>
      <c r="C52" s="22">
        <v>23</v>
      </c>
      <c r="D52" s="43" t="s">
        <v>97</v>
      </c>
      <c r="E52" s="21" t="s">
        <v>99</v>
      </c>
      <c r="F52" s="23">
        <v>44902</v>
      </c>
      <c r="G52" s="23">
        <v>44985</v>
      </c>
      <c r="H52" s="44">
        <v>82979</v>
      </c>
      <c r="I52" s="24">
        <v>926554953</v>
      </c>
      <c r="J52" s="69" t="s">
        <v>16</v>
      </c>
      <c r="K52" s="58" t="s">
        <v>16</v>
      </c>
      <c r="L52" s="58" t="s">
        <v>16</v>
      </c>
      <c r="M52" s="47" t="s">
        <v>25</v>
      </c>
      <c r="N52" s="45"/>
    </row>
    <row r="53" spans="1:14" x14ac:dyDescent="0.25">
      <c r="A53" s="1"/>
      <c r="B53" s="1"/>
      <c r="C53" s="1"/>
      <c r="D53" s="1"/>
      <c r="E53" s="1"/>
      <c r="F53" s="1"/>
      <c r="G53" s="178" t="s">
        <v>17</v>
      </c>
      <c r="H53" s="179"/>
      <c r="I53" s="179"/>
      <c r="J53" s="179"/>
      <c r="K53" s="193"/>
      <c r="L53" s="25" t="s">
        <v>100</v>
      </c>
    </row>
    <row r="54" spans="1:14" x14ac:dyDescent="0.25">
      <c r="A54" s="11"/>
      <c r="B54" s="1"/>
      <c r="D54" s="1"/>
      <c r="E54" s="1"/>
      <c r="F54" s="1"/>
      <c r="G54" s="180" t="s">
        <v>19</v>
      </c>
      <c r="H54" s="181"/>
      <c r="I54" s="181"/>
      <c r="J54" s="181"/>
      <c r="K54" s="198"/>
      <c r="L54" s="15" t="s">
        <v>26</v>
      </c>
    </row>
    <row r="56" spans="1:14" ht="67.5" customHeight="1" x14ac:dyDescent="0.25">
      <c r="A56" s="182" t="s">
        <v>112</v>
      </c>
      <c r="B56" s="182"/>
      <c r="C56" s="182"/>
      <c r="D56" s="182"/>
      <c r="E56" s="182"/>
      <c r="F56" s="182"/>
      <c r="G56" s="182"/>
      <c r="H56" s="182"/>
      <c r="I56" s="182"/>
      <c r="J56" s="182"/>
      <c r="K56" s="182"/>
      <c r="L56" s="182"/>
      <c r="M56" s="182"/>
    </row>
    <row r="57" spans="1:14" ht="11.25" customHeight="1" x14ac:dyDescent="0.25"/>
    <row r="58" spans="1:14" x14ac:dyDescent="0.25">
      <c r="A58" s="200" t="s">
        <v>57</v>
      </c>
      <c r="B58" s="201"/>
      <c r="C58" s="201"/>
      <c r="D58" s="201"/>
      <c r="E58" s="201"/>
      <c r="F58" s="201"/>
      <c r="G58" s="201"/>
      <c r="H58" s="201"/>
      <c r="I58" s="201"/>
      <c r="J58" s="201"/>
      <c r="K58" s="201"/>
      <c r="L58" s="201"/>
      <c r="M58" s="202"/>
    </row>
    <row r="59" spans="1:14" x14ac:dyDescent="0.25">
      <c r="A59" s="183" t="s">
        <v>5</v>
      </c>
      <c r="B59" s="186" t="s">
        <v>6</v>
      </c>
      <c r="C59" s="183" t="s">
        <v>7</v>
      </c>
      <c r="D59" s="183" t="s">
        <v>8</v>
      </c>
      <c r="E59" s="186" t="s">
        <v>9</v>
      </c>
      <c r="F59" s="183" t="s">
        <v>10</v>
      </c>
      <c r="G59" s="183" t="s">
        <v>11</v>
      </c>
      <c r="H59" s="183" t="s">
        <v>12</v>
      </c>
      <c r="I59" s="183" t="s">
        <v>13</v>
      </c>
      <c r="J59" s="183" t="s">
        <v>14</v>
      </c>
      <c r="K59" s="183" t="s">
        <v>18</v>
      </c>
      <c r="L59" s="222" t="s">
        <v>23</v>
      </c>
      <c r="M59" s="183" t="s">
        <v>102</v>
      </c>
    </row>
    <row r="60" spans="1:14" ht="55.5" customHeight="1" x14ac:dyDescent="0.25">
      <c r="A60" s="184"/>
      <c r="B60" s="184"/>
      <c r="C60" s="184"/>
      <c r="D60" s="185"/>
      <c r="E60" s="184"/>
      <c r="F60" s="184"/>
      <c r="G60" s="184"/>
      <c r="H60" s="184"/>
      <c r="I60" s="184"/>
      <c r="J60" s="184"/>
      <c r="K60" s="184"/>
      <c r="L60" s="223"/>
      <c r="M60" s="184"/>
    </row>
    <row r="61" spans="1:14" ht="55.5" customHeight="1" x14ac:dyDescent="0.25">
      <c r="A61" s="160" t="s">
        <v>169</v>
      </c>
      <c r="B61" s="160" t="s">
        <v>170</v>
      </c>
      <c r="C61" s="161">
        <v>91</v>
      </c>
      <c r="D61" s="161"/>
      <c r="E61" s="160" t="s">
        <v>171</v>
      </c>
      <c r="F61" s="23">
        <v>44350</v>
      </c>
      <c r="G61" s="23">
        <v>44620</v>
      </c>
      <c r="H61" s="24" t="s">
        <v>172</v>
      </c>
      <c r="I61" s="24">
        <v>2862116600</v>
      </c>
      <c r="J61" s="58" t="s">
        <v>173</v>
      </c>
      <c r="K61" s="58" t="s">
        <v>16</v>
      </c>
      <c r="L61" s="58" t="s">
        <v>174</v>
      </c>
      <c r="M61" s="47" t="s">
        <v>25</v>
      </c>
    </row>
    <row r="62" spans="1:14" ht="71.25" customHeight="1" x14ac:dyDescent="0.25">
      <c r="A62" s="160" t="s">
        <v>168</v>
      </c>
      <c r="B62" s="160" t="s">
        <v>175</v>
      </c>
      <c r="C62" s="161">
        <v>86</v>
      </c>
      <c r="D62" s="161">
        <v>861016</v>
      </c>
      <c r="E62" s="160" t="s">
        <v>176</v>
      </c>
      <c r="F62" s="23">
        <v>43016</v>
      </c>
      <c r="G62" s="23">
        <v>43090</v>
      </c>
      <c r="H62" s="162" t="s">
        <v>181</v>
      </c>
      <c r="I62" s="24">
        <v>400000000</v>
      </c>
      <c r="J62" s="58" t="s">
        <v>16</v>
      </c>
      <c r="K62" s="38" t="s">
        <v>174</v>
      </c>
      <c r="L62" s="38" t="s">
        <v>174</v>
      </c>
      <c r="M62" s="38" t="s">
        <v>174</v>
      </c>
    </row>
    <row r="63" spans="1:14" ht="76.5" customHeight="1" x14ac:dyDescent="0.25">
      <c r="A63" s="160" t="s">
        <v>177</v>
      </c>
      <c r="B63" s="160" t="s">
        <v>178</v>
      </c>
      <c r="C63" s="161">
        <v>74</v>
      </c>
      <c r="D63" s="161">
        <v>811018</v>
      </c>
      <c r="E63" s="160" t="s">
        <v>179</v>
      </c>
      <c r="F63" s="23">
        <v>42779</v>
      </c>
      <c r="G63" s="23">
        <v>43100</v>
      </c>
      <c r="H63" s="162" t="s">
        <v>180</v>
      </c>
      <c r="I63" s="24">
        <v>500000000</v>
      </c>
      <c r="J63" s="58" t="s">
        <v>16</v>
      </c>
      <c r="K63" s="38" t="s">
        <v>174</v>
      </c>
      <c r="L63" s="58" t="s">
        <v>22</v>
      </c>
      <c r="M63" s="38" t="s">
        <v>174</v>
      </c>
    </row>
    <row r="64" spans="1:14" ht="34.5" customHeight="1" x14ac:dyDescent="0.25">
      <c r="F64" s="1"/>
      <c r="G64" s="178" t="s">
        <v>17</v>
      </c>
      <c r="H64" s="179"/>
      <c r="I64" s="179"/>
      <c r="J64" s="179"/>
      <c r="K64" s="179"/>
      <c r="L64" s="158" t="s">
        <v>182</v>
      </c>
      <c r="M64" s="159"/>
    </row>
    <row r="65" spans="1:13" ht="27.75" customHeight="1" x14ac:dyDescent="0.25">
      <c r="A65" s="11"/>
      <c r="B65" s="1"/>
      <c r="D65" s="1"/>
      <c r="E65" s="1"/>
      <c r="F65" s="1"/>
      <c r="G65" s="180" t="s">
        <v>19</v>
      </c>
      <c r="H65" s="181"/>
      <c r="I65" s="181"/>
      <c r="J65" s="181"/>
      <c r="K65" s="181"/>
      <c r="L65" s="33" t="s">
        <v>26</v>
      </c>
      <c r="M65" s="34"/>
    </row>
    <row r="67" spans="1:13" ht="117" customHeight="1" x14ac:dyDescent="0.25">
      <c r="A67" s="182" t="s">
        <v>184</v>
      </c>
      <c r="B67" s="182"/>
      <c r="C67" s="182"/>
      <c r="D67" s="182"/>
      <c r="E67" s="182"/>
      <c r="F67" s="182"/>
      <c r="G67" s="182"/>
      <c r="H67" s="182"/>
      <c r="I67" s="182"/>
      <c r="J67" s="182"/>
      <c r="K67" s="182"/>
      <c r="L67" s="182"/>
      <c r="M67" s="182"/>
    </row>
    <row r="68" spans="1:13" x14ac:dyDescent="0.25">
      <c r="A68" s="221"/>
      <c r="B68" s="221"/>
      <c r="C68" s="221"/>
      <c r="D68" s="221"/>
      <c r="E68" s="221"/>
      <c r="F68" s="221"/>
    </row>
    <row r="69" spans="1:13" x14ac:dyDescent="0.25">
      <c r="A69" s="225" t="s">
        <v>146</v>
      </c>
      <c r="B69" s="225"/>
      <c r="C69" s="225"/>
      <c r="D69" s="225"/>
      <c r="E69" s="225"/>
      <c r="F69" s="226"/>
      <c r="G69" s="226"/>
      <c r="H69" s="226"/>
    </row>
    <row r="70" spans="1:13" ht="36.75" customHeight="1" x14ac:dyDescent="0.25">
      <c r="A70" s="177"/>
      <c r="B70" s="177"/>
      <c r="C70" s="177"/>
      <c r="D70" s="177"/>
      <c r="E70" s="227"/>
      <c r="F70" s="227"/>
      <c r="G70" s="228"/>
      <c r="H70" s="229"/>
    </row>
    <row r="71" spans="1:13" x14ac:dyDescent="0.25">
      <c r="A71" s="170" t="s">
        <v>140</v>
      </c>
      <c r="B71" s="170"/>
      <c r="C71" s="170" t="s">
        <v>141</v>
      </c>
      <c r="D71" s="170"/>
      <c r="E71" s="170"/>
      <c r="F71" s="224" t="s">
        <v>142</v>
      </c>
      <c r="G71" s="224"/>
      <c r="H71" s="224"/>
    </row>
    <row r="72" spans="1:13" x14ac:dyDescent="0.25">
      <c r="A72" s="170" t="s">
        <v>143</v>
      </c>
      <c r="B72" s="170"/>
      <c r="C72" s="170" t="s">
        <v>144</v>
      </c>
      <c r="D72" s="170"/>
      <c r="E72" s="170"/>
      <c r="F72" s="170" t="s">
        <v>145</v>
      </c>
      <c r="G72" s="170"/>
      <c r="H72" s="170"/>
    </row>
  </sheetData>
  <mergeCells count="120">
    <mergeCell ref="A72:B72"/>
    <mergeCell ref="C72:E72"/>
    <mergeCell ref="F71:H71"/>
    <mergeCell ref="F72:H72"/>
    <mergeCell ref="A69:H69"/>
    <mergeCell ref="A70:B70"/>
    <mergeCell ref="C70:E70"/>
    <mergeCell ref="A71:B71"/>
    <mergeCell ref="C71:E71"/>
    <mergeCell ref="F70:H70"/>
    <mergeCell ref="A68:F68"/>
    <mergeCell ref="A36:M36"/>
    <mergeCell ref="L28:L29"/>
    <mergeCell ref="A28:A29"/>
    <mergeCell ref="B28:B29"/>
    <mergeCell ref="C28:C29"/>
    <mergeCell ref="D28:D29"/>
    <mergeCell ref="E28:E29"/>
    <mergeCell ref="F28:F29"/>
    <mergeCell ref="G28:G29"/>
    <mergeCell ref="H28:H29"/>
    <mergeCell ref="I28:I29"/>
    <mergeCell ref="G33:K33"/>
    <mergeCell ref="G34:K34"/>
    <mergeCell ref="J28:J29"/>
    <mergeCell ref="G53:K53"/>
    <mergeCell ref="G54:K54"/>
    <mergeCell ref="J49:J50"/>
    <mergeCell ref="A56:M56"/>
    <mergeCell ref="A58:M58"/>
    <mergeCell ref="A59:A60"/>
    <mergeCell ref="B59:B60"/>
    <mergeCell ref="L59:L60"/>
    <mergeCell ref="M59:M60"/>
    <mergeCell ref="G13:K13"/>
    <mergeCell ref="H18:H19"/>
    <mergeCell ref="I18:I19"/>
    <mergeCell ref="J18:J19"/>
    <mergeCell ref="K18:K19"/>
    <mergeCell ref="A9:M9"/>
    <mergeCell ref="A17:M17"/>
    <mergeCell ref="C18:C19"/>
    <mergeCell ref="D18:D19"/>
    <mergeCell ref="E18:E19"/>
    <mergeCell ref="F18:F19"/>
    <mergeCell ref="G18:G19"/>
    <mergeCell ref="M10:M11"/>
    <mergeCell ref="M18:M19"/>
    <mergeCell ref="F10:F11"/>
    <mergeCell ref="G10:G11"/>
    <mergeCell ref="H10:H11"/>
    <mergeCell ref="A15:M15"/>
    <mergeCell ref="A1:L1"/>
    <mergeCell ref="A2:L2"/>
    <mergeCell ref="A3:L3"/>
    <mergeCell ref="A6:B7"/>
    <mergeCell ref="C6:H6"/>
    <mergeCell ref="C7:H7"/>
    <mergeCell ref="A10:A11"/>
    <mergeCell ref="B10:B11"/>
    <mergeCell ref="C10:C11"/>
    <mergeCell ref="D10:D11"/>
    <mergeCell ref="E10:E11"/>
    <mergeCell ref="A4:D4"/>
    <mergeCell ref="I10:I11"/>
    <mergeCell ref="J10:J11"/>
    <mergeCell ref="K10:K11"/>
    <mergeCell ref="L10:L11"/>
    <mergeCell ref="B5:K5"/>
    <mergeCell ref="A27:M27"/>
    <mergeCell ref="A38:M38"/>
    <mergeCell ref="A39:A40"/>
    <mergeCell ref="B39:B40"/>
    <mergeCell ref="C39:C40"/>
    <mergeCell ref="D39:D40"/>
    <mergeCell ref="E39:E40"/>
    <mergeCell ref="F39:F40"/>
    <mergeCell ref="G39:G40"/>
    <mergeCell ref="H39:H40"/>
    <mergeCell ref="I39:I40"/>
    <mergeCell ref="J39:J40"/>
    <mergeCell ref="K39:K40"/>
    <mergeCell ref="L39:L40"/>
    <mergeCell ref="K28:K29"/>
    <mergeCell ref="A25:M25"/>
    <mergeCell ref="A18:A19"/>
    <mergeCell ref="B18:B19"/>
    <mergeCell ref="A26:J26"/>
    <mergeCell ref="M28:M29"/>
    <mergeCell ref="G23:K23"/>
    <mergeCell ref="L18:L19"/>
    <mergeCell ref="A49:A50"/>
    <mergeCell ref="B49:B50"/>
    <mergeCell ref="C49:C50"/>
    <mergeCell ref="D49:D50"/>
    <mergeCell ref="E49:E50"/>
    <mergeCell ref="M39:M40"/>
    <mergeCell ref="G44:K44"/>
    <mergeCell ref="G45:K45"/>
    <mergeCell ref="A47:M47"/>
    <mergeCell ref="A48:M48"/>
    <mergeCell ref="K49:K50"/>
    <mergeCell ref="L49:L50"/>
    <mergeCell ref="M49:M50"/>
    <mergeCell ref="F49:F50"/>
    <mergeCell ref="G49:G50"/>
    <mergeCell ref="H49:H50"/>
    <mergeCell ref="I49:I50"/>
    <mergeCell ref="G64:K64"/>
    <mergeCell ref="G65:K65"/>
    <mergeCell ref="A67:M67"/>
    <mergeCell ref="C59:C60"/>
    <mergeCell ref="D59:D60"/>
    <mergeCell ref="E59:E60"/>
    <mergeCell ref="F59:F60"/>
    <mergeCell ref="G59:G60"/>
    <mergeCell ref="H59:H60"/>
    <mergeCell ref="I59:I60"/>
    <mergeCell ref="J59:J60"/>
    <mergeCell ref="K59:K60"/>
  </mergeCells>
  <pageMargins left="0.25" right="0.25" top="0.75" bottom="0.75" header="0.3" footer="0.3"/>
  <pageSetup paperSize="9" scale="57"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H19"/>
  <sheetViews>
    <sheetView showGridLines="0" workbookViewId="0">
      <selection activeCell="E8" sqref="E8"/>
    </sheetView>
  </sheetViews>
  <sheetFormatPr baseColWidth="10" defaultColWidth="11.5703125" defaultRowHeight="12.75" x14ac:dyDescent="0.25"/>
  <cols>
    <col min="1" max="1" width="2.140625" style="114" customWidth="1"/>
    <col min="2" max="2" width="17" style="114" bestFit="1" customWidth="1"/>
    <col min="3" max="3" width="20.42578125" style="114" customWidth="1"/>
    <col min="4" max="4" width="14.7109375" style="114" customWidth="1"/>
    <col min="5" max="5" width="29" style="114" customWidth="1"/>
    <col min="6" max="6" width="7" style="114" customWidth="1"/>
    <col min="7" max="7" width="14.28515625" style="114" customWidth="1"/>
    <col min="8" max="16384" width="11.5703125" style="114"/>
  </cols>
  <sheetData>
    <row r="2" spans="2:8" ht="27.6" customHeight="1" x14ac:dyDescent="0.25">
      <c r="B2" s="115" t="s">
        <v>104</v>
      </c>
      <c r="C2" s="116">
        <v>50</v>
      </c>
    </row>
    <row r="3" spans="2:8" ht="27.6" customHeight="1" x14ac:dyDescent="0.25"/>
    <row r="4" spans="2:8" ht="27.6" customHeight="1" x14ac:dyDescent="0.25">
      <c r="B4" s="115" t="s">
        <v>105</v>
      </c>
      <c r="C4" s="115" t="s">
        <v>106</v>
      </c>
      <c r="D4" s="115" t="s">
        <v>107</v>
      </c>
      <c r="E4" s="115" t="s">
        <v>42</v>
      </c>
    </row>
    <row r="5" spans="2:8" ht="27.6" customHeight="1" x14ac:dyDescent="0.25">
      <c r="B5" s="117" t="s">
        <v>50</v>
      </c>
      <c r="C5" s="118">
        <v>112841845.26000001</v>
      </c>
      <c r="D5" s="119" t="s">
        <v>186</v>
      </c>
      <c r="E5" s="120" t="s">
        <v>185</v>
      </c>
    </row>
    <row r="6" spans="2:8" ht="27.6" customHeight="1" x14ac:dyDescent="0.25">
      <c r="B6" s="117" t="s">
        <v>53</v>
      </c>
      <c r="C6" s="118">
        <v>110085710</v>
      </c>
      <c r="D6" s="119">
        <f t="shared" ref="D6:D9" si="0">+IFERROR(($C$2*$C$12)/C6,"Sin puntaje")</f>
        <v>47.694710784896607</v>
      </c>
      <c r="E6" s="120"/>
    </row>
    <row r="7" spans="2:8" ht="27.6" customHeight="1" x14ac:dyDescent="0.25">
      <c r="B7" s="117" t="s">
        <v>55</v>
      </c>
      <c r="C7" s="118">
        <v>113761507</v>
      </c>
      <c r="D7" s="119">
        <f t="shared" si="0"/>
        <v>46.153626463475028</v>
      </c>
      <c r="E7" s="120"/>
    </row>
    <row r="8" spans="2:8" ht="27.6" customHeight="1" x14ac:dyDescent="0.25">
      <c r="B8" s="117" t="s">
        <v>56</v>
      </c>
      <c r="C8" s="118">
        <v>114101048</v>
      </c>
      <c r="D8" s="119" t="s">
        <v>186</v>
      </c>
      <c r="E8" s="278" t="s">
        <v>188</v>
      </c>
    </row>
    <row r="9" spans="2:8" ht="27.6" customHeight="1" x14ac:dyDescent="0.25">
      <c r="B9" s="117" t="s">
        <v>57</v>
      </c>
      <c r="C9" s="118">
        <v>105010122</v>
      </c>
      <c r="D9" s="119">
        <f t="shared" si="0"/>
        <v>50</v>
      </c>
      <c r="E9" s="120"/>
    </row>
    <row r="10" spans="2:8" ht="27.6" customHeight="1" x14ac:dyDescent="0.25">
      <c r="B10" s="117" t="s">
        <v>54</v>
      </c>
      <c r="C10" s="121" t="s">
        <v>108</v>
      </c>
      <c r="D10" s="122" t="s">
        <v>186</v>
      </c>
      <c r="E10" s="120" t="s">
        <v>109</v>
      </c>
    </row>
    <row r="11" spans="2:8" ht="27.6" customHeight="1" x14ac:dyDescent="0.25"/>
    <row r="12" spans="2:8" ht="27.6" customHeight="1" x14ac:dyDescent="0.25">
      <c r="B12" s="120" t="s">
        <v>110</v>
      </c>
      <c r="C12" s="123">
        <f>+MIN(C5:C9)</f>
        <v>105010122</v>
      </c>
    </row>
    <row r="16" spans="2:8" ht="15" x14ac:dyDescent="0.25">
      <c r="B16" s="234" t="s">
        <v>146</v>
      </c>
      <c r="C16" s="234"/>
      <c r="D16" s="234"/>
      <c r="E16" s="234"/>
      <c r="F16" s="234"/>
      <c r="G16" s="234"/>
      <c r="H16" s="234"/>
    </row>
    <row r="17" spans="2:8" ht="29.25" customHeight="1" x14ac:dyDescent="0.25">
      <c r="B17" s="235"/>
      <c r="C17" s="235"/>
      <c r="D17" s="235"/>
      <c r="E17" s="235"/>
      <c r="F17" s="235"/>
      <c r="G17" s="235"/>
      <c r="H17" s="235"/>
    </row>
    <row r="18" spans="2:8" x14ac:dyDescent="0.2">
      <c r="B18" s="230" t="s">
        <v>140</v>
      </c>
      <c r="C18" s="230"/>
      <c r="D18" s="231" t="s">
        <v>141</v>
      </c>
      <c r="E18" s="232"/>
      <c r="F18" s="233"/>
      <c r="G18" s="230" t="s">
        <v>142</v>
      </c>
      <c r="H18" s="230"/>
    </row>
    <row r="19" spans="2:8" x14ac:dyDescent="0.2">
      <c r="B19" s="230" t="s">
        <v>143</v>
      </c>
      <c r="C19" s="230"/>
      <c r="D19" s="231" t="s">
        <v>144</v>
      </c>
      <c r="E19" s="232"/>
      <c r="F19" s="233"/>
      <c r="G19" s="230" t="s">
        <v>147</v>
      </c>
      <c r="H19" s="230"/>
    </row>
  </sheetData>
  <mergeCells count="10">
    <mergeCell ref="B19:C19"/>
    <mergeCell ref="D19:F19"/>
    <mergeCell ref="G19:H19"/>
    <mergeCell ref="B16:H16"/>
    <mergeCell ref="B17:C17"/>
    <mergeCell ref="D17:F17"/>
    <mergeCell ref="G17:H17"/>
    <mergeCell ref="B18:C18"/>
    <mergeCell ref="D18:F18"/>
    <mergeCell ref="G18:H18"/>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58"/>
  <sheetViews>
    <sheetView view="pageBreakPreview" topLeftCell="A42" zoomScale="115" zoomScaleNormal="80" zoomScaleSheetLayoutView="115" workbookViewId="0">
      <selection activeCell="A53" sqref="A53"/>
    </sheetView>
  </sheetViews>
  <sheetFormatPr baseColWidth="10" defaultColWidth="11.5703125" defaultRowHeight="15" x14ac:dyDescent="0.25"/>
  <cols>
    <col min="1" max="1" width="34.5703125" customWidth="1"/>
    <col min="2" max="2" width="11.42578125" customWidth="1"/>
    <col min="3" max="3" width="3.5703125" hidden="1" customWidth="1"/>
    <col min="4" max="4" width="14" customWidth="1"/>
    <col min="5" max="5" width="13.85546875" customWidth="1"/>
    <col min="6" max="6" width="15" customWidth="1"/>
    <col min="7" max="7" width="13.140625" customWidth="1"/>
    <col min="8" max="8" width="13.7109375" customWidth="1"/>
    <col min="9" max="9" width="20.28515625" customWidth="1"/>
  </cols>
  <sheetData>
    <row r="1" spans="1:9" x14ac:dyDescent="0.25">
      <c r="A1" s="263" t="s">
        <v>0</v>
      </c>
      <c r="B1" s="264"/>
      <c r="C1" s="264"/>
      <c r="D1" s="264"/>
      <c r="E1" s="264"/>
      <c r="F1" s="264"/>
      <c r="G1" s="264"/>
      <c r="H1" s="264"/>
      <c r="I1" s="264"/>
    </row>
    <row r="2" spans="1:9" x14ac:dyDescent="0.25">
      <c r="A2" s="265" t="s">
        <v>48</v>
      </c>
      <c r="B2" s="266"/>
      <c r="C2" s="266"/>
      <c r="D2" s="266"/>
      <c r="E2" s="266"/>
      <c r="F2" s="266"/>
      <c r="G2" s="266"/>
      <c r="H2" s="266"/>
      <c r="I2" s="266"/>
    </row>
    <row r="3" spans="1:9" ht="37.5" customHeight="1" x14ac:dyDescent="0.25">
      <c r="A3" s="267" t="s">
        <v>150</v>
      </c>
      <c r="B3" s="268"/>
      <c r="C3" s="268"/>
      <c r="D3" s="268"/>
      <c r="E3" s="268"/>
      <c r="F3" s="268"/>
      <c r="G3" s="268"/>
      <c r="H3" s="268"/>
      <c r="I3" s="268"/>
    </row>
    <row r="4" spans="1:9" x14ac:dyDescent="0.25">
      <c r="A4" s="78"/>
      <c r="B4" s="34"/>
      <c r="C4" s="34"/>
      <c r="D4" s="34"/>
      <c r="E4" s="34"/>
      <c r="F4" s="34"/>
      <c r="G4" s="34"/>
      <c r="H4" s="34"/>
      <c r="I4" s="34"/>
    </row>
    <row r="5" spans="1:9" x14ac:dyDescent="0.25">
      <c r="A5" s="269" t="s">
        <v>36</v>
      </c>
      <c r="B5" s="261"/>
      <c r="C5" s="261"/>
      <c r="D5" s="261"/>
      <c r="E5" s="261"/>
      <c r="F5" s="261"/>
      <c r="G5" s="261"/>
      <c r="H5" s="74"/>
      <c r="I5" s="34"/>
    </row>
    <row r="6" spans="1:9" ht="36" x14ac:dyDescent="0.25">
      <c r="A6" s="124" t="s">
        <v>33</v>
      </c>
      <c r="B6" s="270" t="s">
        <v>29</v>
      </c>
      <c r="C6" s="271"/>
      <c r="D6" s="117" t="s">
        <v>50</v>
      </c>
      <c r="E6" s="117" t="s">
        <v>53</v>
      </c>
      <c r="F6" s="117" t="s">
        <v>54</v>
      </c>
      <c r="G6" s="117" t="s">
        <v>55</v>
      </c>
      <c r="H6" s="117" t="s">
        <v>56</v>
      </c>
      <c r="I6" s="117" t="s">
        <v>57</v>
      </c>
    </row>
    <row r="7" spans="1:9" ht="33" customHeight="1" x14ac:dyDescent="0.25">
      <c r="A7" s="272" t="s">
        <v>68</v>
      </c>
      <c r="B7" s="273">
        <v>20</v>
      </c>
      <c r="C7" s="273"/>
      <c r="D7" s="117" t="s">
        <v>59</v>
      </c>
      <c r="E7" s="117" t="s">
        <v>114</v>
      </c>
      <c r="F7" s="117" t="s">
        <v>114</v>
      </c>
      <c r="G7" s="117" t="s">
        <v>114</v>
      </c>
      <c r="H7" s="117">
        <v>0</v>
      </c>
      <c r="I7" s="117" t="s">
        <v>115</v>
      </c>
    </row>
    <row r="8" spans="1:9" ht="189" customHeight="1" x14ac:dyDescent="0.25">
      <c r="A8" s="272"/>
      <c r="B8" s="273"/>
      <c r="C8" s="273"/>
      <c r="D8" s="97">
        <v>20</v>
      </c>
      <c r="E8" s="97">
        <v>20</v>
      </c>
      <c r="F8" s="97">
        <v>0</v>
      </c>
      <c r="G8" s="97">
        <v>20</v>
      </c>
      <c r="H8" s="125" t="s">
        <v>116</v>
      </c>
      <c r="I8" s="97">
        <v>20</v>
      </c>
    </row>
    <row r="9" spans="1:9" x14ac:dyDescent="0.25">
      <c r="A9" s="79" t="s">
        <v>35</v>
      </c>
      <c r="B9" s="250">
        <v>20</v>
      </c>
      <c r="C9" s="184"/>
      <c r="D9" s="52">
        <f>D8</f>
        <v>20</v>
      </c>
      <c r="E9" s="52">
        <f t="shared" ref="E9:I9" si="0">E8</f>
        <v>20</v>
      </c>
      <c r="F9" s="52">
        <f t="shared" si="0"/>
        <v>0</v>
      </c>
      <c r="G9" s="52">
        <f t="shared" si="0"/>
        <v>20</v>
      </c>
      <c r="H9" s="129">
        <v>0</v>
      </c>
      <c r="I9" s="52">
        <f t="shared" si="0"/>
        <v>20</v>
      </c>
    </row>
    <row r="10" spans="1:9" x14ac:dyDescent="0.25">
      <c r="A10" s="80"/>
      <c r="B10" s="67"/>
      <c r="C10" s="67"/>
      <c r="D10" s="67"/>
      <c r="E10" s="67"/>
      <c r="F10" s="67"/>
      <c r="G10" s="34"/>
      <c r="H10" s="34"/>
      <c r="I10" s="34"/>
    </row>
    <row r="11" spans="1:9" ht="48.75" customHeight="1" x14ac:dyDescent="0.25">
      <c r="A11" s="257" t="s">
        <v>134</v>
      </c>
      <c r="B11" s="258"/>
      <c r="C11" s="258"/>
      <c r="D11" s="258"/>
      <c r="E11" s="258"/>
      <c r="F11" s="258"/>
      <c r="G11" s="258"/>
      <c r="H11" s="258"/>
      <c r="I11" s="258"/>
    </row>
    <row r="12" spans="1:9" ht="72.75" customHeight="1" x14ac:dyDescent="0.25">
      <c r="A12" s="124" t="s">
        <v>33</v>
      </c>
      <c r="B12" s="277" t="s">
        <v>29</v>
      </c>
      <c r="C12" s="185"/>
      <c r="D12" s="117" t="s">
        <v>50</v>
      </c>
      <c r="E12" s="117" t="s">
        <v>53</v>
      </c>
      <c r="F12" s="117" t="s">
        <v>54</v>
      </c>
      <c r="G12" s="117" t="s">
        <v>55</v>
      </c>
      <c r="H12" s="117" t="s">
        <v>56</v>
      </c>
      <c r="I12" s="117" t="s">
        <v>57</v>
      </c>
    </row>
    <row r="13" spans="1:9" ht="54.75" customHeight="1" x14ac:dyDescent="0.25">
      <c r="A13" s="262" t="s">
        <v>60</v>
      </c>
      <c r="B13" s="253">
        <v>9.5</v>
      </c>
      <c r="C13" s="253"/>
      <c r="D13" s="117" t="s">
        <v>62</v>
      </c>
      <c r="E13" s="117" t="s">
        <v>117</v>
      </c>
      <c r="F13" s="117" t="s">
        <v>118</v>
      </c>
      <c r="G13" s="117" t="s">
        <v>119</v>
      </c>
      <c r="H13" s="117">
        <v>0</v>
      </c>
      <c r="I13" s="117" t="s">
        <v>120</v>
      </c>
    </row>
    <row r="14" spans="1:9" ht="118.5" customHeight="1" x14ac:dyDescent="0.25">
      <c r="A14" s="262"/>
      <c r="B14" s="253"/>
      <c r="C14" s="253"/>
      <c r="D14" s="94">
        <v>9.5</v>
      </c>
      <c r="E14" s="126">
        <v>9.5</v>
      </c>
      <c r="F14" s="126" t="s">
        <v>121</v>
      </c>
      <c r="G14" s="94">
        <v>9.5</v>
      </c>
      <c r="H14" s="125" t="s">
        <v>116</v>
      </c>
      <c r="I14" s="94">
        <v>9.5</v>
      </c>
    </row>
    <row r="15" spans="1:9" ht="13.5" customHeight="1" x14ac:dyDescent="0.25">
      <c r="A15" s="81" t="s">
        <v>32</v>
      </c>
      <c r="B15" s="250">
        <f>B13</f>
        <v>9.5</v>
      </c>
      <c r="C15" s="184"/>
      <c r="D15" s="92">
        <f>D14</f>
        <v>9.5</v>
      </c>
      <c r="E15" s="92">
        <f t="shared" ref="E15:I15" si="1">E14</f>
        <v>9.5</v>
      </c>
      <c r="F15" s="92">
        <v>0</v>
      </c>
      <c r="G15" s="92">
        <f t="shared" si="1"/>
        <v>9.5</v>
      </c>
      <c r="H15" s="92">
        <v>0</v>
      </c>
      <c r="I15" s="92">
        <f t="shared" si="1"/>
        <v>9.5</v>
      </c>
    </row>
    <row r="16" spans="1:9" ht="212.25" hidden="1" customHeight="1" x14ac:dyDescent="0.25">
      <c r="A16" s="82"/>
      <c r="B16" s="75"/>
      <c r="C16" s="93"/>
      <c r="D16" s="76"/>
      <c r="E16" s="76"/>
      <c r="F16" s="76"/>
      <c r="G16" s="34"/>
      <c r="H16" s="34"/>
      <c r="I16" s="34"/>
    </row>
    <row r="17" spans="1:9" ht="30.75" customHeight="1" x14ac:dyDescent="0.25">
      <c r="A17" s="257" t="s">
        <v>39</v>
      </c>
      <c r="B17" s="261"/>
      <c r="C17" s="261"/>
      <c r="D17" s="261"/>
      <c r="E17" s="261"/>
      <c r="F17" s="261"/>
      <c r="G17" s="34"/>
      <c r="H17" s="34"/>
      <c r="I17" s="34"/>
    </row>
    <row r="18" spans="1:9" ht="37.5" x14ac:dyDescent="0.25">
      <c r="A18" s="127" t="s">
        <v>33</v>
      </c>
      <c r="B18" s="254" t="s">
        <v>29</v>
      </c>
      <c r="C18" s="255"/>
      <c r="D18" s="46" t="s">
        <v>50</v>
      </c>
      <c r="E18" s="46" t="s">
        <v>53</v>
      </c>
      <c r="F18" s="46" t="s">
        <v>54</v>
      </c>
      <c r="G18" s="46" t="s">
        <v>55</v>
      </c>
      <c r="H18" s="46" t="s">
        <v>56</v>
      </c>
      <c r="I18" s="46" t="s">
        <v>57</v>
      </c>
    </row>
    <row r="19" spans="1:9" ht="34.5" customHeight="1" x14ac:dyDescent="0.25">
      <c r="A19" s="262" t="s">
        <v>61</v>
      </c>
      <c r="B19" s="253">
        <v>10</v>
      </c>
      <c r="C19" s="253"/>
      <c r="D19" s="117" t="s">
        <v>122</v>
      </c>
      <c r="E19" s="117" t="s">
        <v>122</v>
      </c>
      <c r="F19" s="117" t="s">
        <v>122</v>
      </c>
      <c r="G19" s="117" t="s">
        <v>123</v>
      </c>
      <c r="H19" s="117">
        <v>0</v>
      </c>
      <c r="I19" s="117" t="s">
        <v>124</v>
      </c>
    </row>
    <row r="20" spans="1:9" ht="124.5" customHeight="1" x14ac:dyDescent="0.25">
      <c r="A20" s="262"/>
      <c r="B20" s="253"/>
      <c r="C20" s="253"/>
      <c r="D20" s="94">
        <v>10</v>
      </c>
      <c r="E20" s="94">
        <v>10</v>
      </c>
      <c r="F20" s="126" t="s">
        <v>121</v>
      </c>
      <c r="G20" s="50">
        <v>10</v>
      </c>
      <c r="H20" s="125" t="s">
        <v>116</v>
      </c>
      <c r="I20" s="50">
        <v>10</v>
      </c>
    </row>
    <row r="21" spans="1:9" ht="21" customHeight="1" x14ac:dyDescent="0.25">
      <c r="A21" s="81" t="s">
        <v>32</v>
      </c>
      <c r="B21" s="250">
        <v>10</v>
      </c>
      <c r="C21" s="184"/>
      <c r="D21" s="92">
        <f>D20</f>
        <v>10</v>
      </c>
      <c r="E21" s="92">
        <f t="shared" ref="E21:I21" si="2">E20</f>
        <v>10</v>
      </c>
      <c r="F21" s="65">
        <v>0</v>
      </c>
      <c r="G21" s="65">
        <f t="shared" si="2"/>
        <v>10</v>
      </c>
      <c r="H21" s="65">
        <v>0</v>
      </c>
      <c r="I21" s="65">
        <f t="shared" si="2"/>
        <v>10</v>
      </c>
    </row>
    <row r="22" spans="1:9" ht="269.25" hidden="1" customHeight="1" x14ac:dyDescent="0.25">
      <c r="A22" s="82"/>
      <c r="B22" s="75"/>
      <c r="C22" s="75"/>
      <c r="D22" s="67"/>
      <c r="E22" s="67"/>
      <c r="F22" s="67"/>
      <c r="G22" s="34"/>
      <c r="H22" s="34"/>
      <c r="I22" s="34"/>
    </row>
    <row r="23" spans="1:9" ht="252" hidden="1" customHeight="1" x14ac:dyDescent="0.25">
      <c r="A23" s="80"/>
      <c r="B23" s="67"/>
      <c r="C23" s="67"/>
      <c r="D23" s="67"/>
      <c r="E23" s="67"/>
      <c r="F23" s="67"/>
      <c r="G23" s="34"/>
      <c r="H23" s="34"/>
      <c r="I23" s="34"/>
    </row>
    <row r="24" spans="1:9" x14ac:dyDescent="0.25">
      <c r="A24" s="269" t="s">
        <v>34</v>
      </c>
      <c r="B24" s="276"/>
      <c r="C24" s="276"/>
      <c r="D24" s="276"/>
      <c r="E24" s="34"/>
      <c r="F24" s="34"/>
      <c r="G24" s="34"/>
      <c r="H24" s="34"/>
      <c r="I24" s="34"/>
    </row>
    <row r="25" spans="1:9" x14ac:dyDescent="0.25">
      <c r="A25" s="98"/>
      <c r="B25" s="34"/>
      <c r="C25" s="34"/>
      <c r="D25" s="34"/>
      <c r="E25" s="34"/>
      <c r="F25" s="34"/>
      <c r="G25" s="34"/>
      <c r="H25" s="34"/>
      <c r="I25" s="34"/>
    </row>
    <row r="26" spans="1:9" ht="37.5" x14ac:dyDescent="0.25">
      <c r="A26" s="135" t="s">
        <v>33</v>
      </c>
      <c r="B26" s="254" t="s">
        <v>29</v>
      </c>
      <c r="C26" s="255"/>
      <c r="D26" s="46" t="s">
        <v>50</v>
      </c>
      <c r="E26" s="46" t="s">
        <v>53</v>
      </c>
      <c r="F26" s="46" t="s">
        <v>54</v>
      </c>
      <c r="G26" s="46" t="s">
        <v>55</v>
      </c>
      <c r="H26" s="46" t="s">
        <v>56</v>
      </c>
      <c r="I26" s="46" t="s">
        <v>57</v>
      </c>
    </row>
    <row r="27" spans="1:9" ht="66.75" customHeight="1" x14ac:dyDescent="0.25">
      <c r="A27" s="252" t="s">
        <v>125</v>
      </c>
      <c r="B27" s="253">
        <v>10</v>
      </c>
      <c r="C27" s="253"/>
      <c r="D27" s="70" t="s">
        <v>63</v>
      </c>
      <c r="E27" s="70" t="s">
        <v>64</v>
      </c>
      <c r="F27" s="70" t="s">
        <v>65</v>
      </c>
      <c r="G27" s="70" t="s">
        <v>66</v>
      </c>
      <c r="H27" s="70" t="s">
        <v>67</v>
      </c>
      <c r="I27" s="70" t="s">
        <v>64</v>
      </c>
    </row>
    <row r="28" spans="1:9" ht="189" customHeight="1" x14ac:dyDescent="0.25">
      <c r="A28" s="252"/>
      <c r="B28" s="253"/>
      <c r="C28" s="253"/>
      <c r="D28" s="94">
        <v>0</v>
      </c>
      <c r="E28" s="94">
        <v>10</v>
      </c>
      <c r="F28" s="94">
        <v>7</v>
      </c>
      <c r="G28" s="50">
        <v>10</v>
      </c>
      <c r="H28" s="50">
        <v>10</v>
      </c>
      <c r="I28" s="50">
        <v>10</v>
      </c>
    </row>
    <row r="29" spans="1:9" ht="86.25" customHeight="1" x14ac:dyDescent="0.25">
      <c r="A29" s="96"/>
      <c r="B29" s="126"/>
      <c r="C29" s="94"/>
      <c r="D29" s="133" t="s">
        <v>63</v>
      </c>
      <c r="E29" s="133" t="s">
        <v>64</v>
      </c>
      <c r="F29" s="133" t="s">
        <v>65</v>
      </c>
      <c r="G29" s="133" t="s">
        <v>139</v>
      </c>
      <c r="H29" s="133" t="s">
        <v>67</v>
      </c>
      <c r="I29" s="133" t="s">
        <v>64</v>
      </c>
    </row>
    <row r="30" spans="1:9" ht="12" customHeight="1" x14ac:dyDescent="0.25">
      <c r="A30" s="81" t="s">
        <v>32</v>
      </c>
      <c r="B30" s="251">
        <f>B27</f>
        <v>10</v>
      </c>
      <c r="C30" s="256"/>
      <c r="D30" s="53">
        <f>D28</f>
        <v>0</v>
      </c>
      <c r="E30" s="53">
        <f t="shared" ref="E30:I30" si="3">E28</f>
        <v>10</v>
      </c>
      <c r="F30" s="53">
        <f t="shared" si="3"/>
        <v>7</v>
      </c>
      <c r="G30" s="53">
        <f t="shared" si="3"/>
        <v>10</v>
      </c>
      <c r="H30" s="53">
        <f t="shared" si="3"/>
        <v>10</v>
      </c>
      <c r="I30" s="53">
        <f t="shared" si="3"/>
        <v>10</v>
      </c>
    </row>
    <row r="31" spans="1:9" ht="18.75" customHeight="1" x14ac:dyDescent="0.25">
      <c r="A31" s="81"/>
      <c r="B31" s="91"/>
      <c r="C31" s="95"/>
      <c r="D31" s="53"/>
      <c r="E31" s="53"/>
      <c r="F31" s="53"/>
      <c r="G31" s="53"/>
      <c r="H31" s="34"/>
      <c r="I31" s="34"/>
    </row>
    <row r="32" spans="1:9" ht="42" customHeight="1" x14ac:dyDescent="0.25">
      <c r="A32" s="257" t="s">
        <v>40</v>
      </c>
      <c r="B32" s="258"/>
      <c r="C32" s="258"/>
      <c r="D32" s="258"/>
      <c r="E32" s="258"/>
      <c r="F32" s="258"/>
      <c r="G32" s="258"/>
      <c r="H32" s="258"/>
      <c r="I32" s="258"/>
    </row>
    <row r="33" spans="1:9" x14ac:dyDescent="0.25">
      <c r="A33" s="98"/>
      <c r="B33" s="34"/>
      <c r="C33" s="34"/>
      <c r="D33" s="34"/>
      <c r="E33" s="34"/>
      <c r="F33" s="34"/>
      <c r="G33" s="34"/>
      <c r="H33" s="34"/>
      <c r="I33" s="34"/>
    </row>
    <row r="34" spans="1:9" ht="37.5" x14ac:dyDescent="0.25">
      <c r="A34" s="135" t="s">
        <v>33</v>
      </c>
      <c r="B34" s="254" t="s">
        <v>29</v>
      </c>
      <c r="C34" s="255"/>
      <c r="D34" s="46" t="s">
        <v>50</v>
      </c>
      <c r="E34" s="46" t="s">
        <v>53</v>
      </c>
      <c r="F34" s="46" t="s">
        <v>54</v>
      </c>
      <c r="G34" s="46" t="s">
        <v>55</v>
      </c>
      <c r="H34" s="46" t="s">
        <v>56</v>
      </c>
      <c r="I34" s="46" t="s">
        <v>57</v>
      </c>
    </row>
    <row r="35" spans="1:9" ht="37.5" customHeight="1" x14ac:dyDescent="0.25">
      <c r="A35" s="252" t="s">
        <v>126</v>
      </c>
      <c r="B35" s="253">
        <v>0.25</v>
      </c>
      <c r="C35" s="253"/>
      <c r="D35" s="66" t="s">
        <v>37</v>
      </c>
      <c r="E35" s="66"/>
      <c r="F35" s="66"/>
      <c r="G35" s="66"/>
      <c r="H35" s="64"/>
      <c r="I35" s="64"/>
    </row>
    <row r="36" spans="1:9" ht="225.75" customHeight="1" x14ac:dyDescent="0.25">
      <c r="A36" s="252"/>
      <c r="B36" s="253"/>
      <c r="C36" s="253"/>
      <c r="D36" s="94">
        <v>0</v>
      </c>
      <c r="E36" s="94">
        <v>0.25</v>
      </c>
      <c r="F36" s="94">
        <v>0</v>
      </c>
      <c r="G36" s="94">
        <v>0.25</v>
      </c>
      <c r="H36" s="94">
        <v>0</v>
      </c>
      <c r="I36" s="94">
        <v>0</v>
      </c>
    </row>
    <row r="37" spans="1:9" ht="115.5" customHeight="1" x14ac:dyDescent="0.25">
      <c r="A37" s="96"/>
      <c r="B37" s="94">
        <v>0.25</v>
      </c>
      <c r="C37" s="94"/>
      <c r="D37" s="133" t="s">
        <v>135</v>
      </c>
      <c r="E37" s="133" t="s">
        <v>136</v>
      </c>
      <c r="F37" s="133" t="s">
        <v>137</v>
      </c>
      <c r="G37" s="133" t="s">
        <v>136</v>
      </c>
      <c r="H37" s="133" t="s">
        <v>137</v>
      </c>
      <c r="I37" s="134" t="s">
        <v>138</v>
      </c>
    </row>
    <row r="38" spans="1:9" x14ac:dyDescent="0.25">
      <c r="A38" s="81" t="s">
        <v>32</v>
      </c>
      <c r="B38" s="251">
        <f>B37</f>
        <v>0.25</v>
      </c>
      <c r="C38" s="256"/>
      <c r="D38" s="77">
        <f>D36</f>
        <v>0</v>
      </c>
      <c r="E38" s="77">
        <f t="shared" ref="E38:G38" si="4">E36</f>
        <v>0.25</v>
      </c>
      <c r="F38" s="77">
        <f t="shared" si="4"/>
        <v>0</v>
      </c>
      <c r="G38" s="77">
        <f t="shared" si="4"/>
        <v>0.25</v>
      </c>
      <c r="H38" s="77">
        <v>0</v>
      </c>
      <c r="I38" s="77">
        <v>0</v>
      </c>
    </row>
    <row r="39" spans="1:9" ht="40.5" customHeight="1" x14ac:dyDescent="0.25">
      <c r="A39" s="257" t="s">
        <v>43</v>
      </c>
      <c r="B39" s="258"/>
      <c r="C39" s="258"/>
      <c r="D39" s="258"/>
      <c r="E39" s="258"/>
      <c r="F39" s="258"/>
      <c r="G39" s="258"/>
      <c r="H39" s="258"/>
      <c r="I39" s="258"/>
    </row>
    <row r="40" spans="1:9" ht="37.5" x14ac:dyDescent="0.25">
      <c r="A40" s="127" t="s">
        <v>33</v>
      </c>
      <c r="B40" s="259" t="s">
        <v>29</v>
      </c>
      <c r="C40" s="260"/>
      <c r="D40" s="46" t="s">
        <v>50</v>
      </c>
      <c r="E40" s="46" t="s">
        <v>53</v>
      </c>
      <c r="F40" s="46" t="s">
        <v>54</v>
      </c>
      <c r="G40" s="46" t="s">
        <v>55</v>
      </c>
      <c r="H40" s="46" t="s">
        <v>56</v>
      </c>
      <c r="I40" s="46" t="s">
        <v>57</v>
      </c>
    </row>
    <row r="41" spans="1:9" ht="46.5" customHeight="1" x14ac:dyDescent="0.25">
      <c r="A41" s="252" t="s">
        <v>127</v>
      </c>
      <c r="B41" s="253">
        <v>0.25</v>
      </c>
      <c r="C41" s="253"/>
      <c r="D41" s="128" t="s">
        <v>128</v>
      </c>
      <c r="E41" s="66" t="s">
        <v>129</v>
      </c>
      <c r="F41" s="128" t="s">
        <v>130</v>
      </c>
      <c r="G41" s="128">
        <v>0</v>
      </c>
      <c r="H41" s="66" t="s">
        <v>131</v>
      </c>
      <c r="I41" s="128" t="s">
        <v>132</v>
      </c>
    </row>
    <row r="42" spans="1:9" ht="121.5" customHeight="1" x14ac:dyDescent="0.25">
      <c r="A42" s="252"/>
      <c r="B42" s="253"/>
      <c r="C42" s="253"/>
      <c r="D42" s="94">
        <v>0.25</v>
      </c>
      <c r="E42" s="94">
        <v>0.25</v>
      </c>
      <c r="F42" s="126" t="s">
        <v>133</v>
      </c>
      <c r="G42" s="126">
        <v>0.25</v>
      </c>
      <c r="H42" s="94">
        <v>0.15</v>
      </c>
      <c r="I42" s="94">
        <v>0.25</v>
      </c>
    </row>
    <row r="43" spans="1:9" x14ac:dyDescent="0.25">
      <c r="A43" s="81" t="s">
        <v>32</v>
      </c>
      <c r="B43" s="242">
        <f>B41</f>
        <v>0.25</v>
      </c>
      <c r="C43" s="243"/>
      <c r="D43" s="77">
        <f>D42</f>
        <v>0.25</v>
      </c>
      <c r="E43" s="77">
        <f t="shared" ref="E43" si="5">E42</f>
        <v>0.25</v>
      </c>
      <c r="F43" s="77">
        <v>0</v>
      </c>
      <c r="G43" s="77">
        <f>+G42</f>
        <v>0.25</v>
      </c>
      <c r="H43" s="77">
        <f>H42</f>
        <v>0.15</v>
      </c>
      <c r="I43" s="77">
        <f>I42</f>
        <v>0.25</v>
      </c>
    </row>
    <row r="44" spans="1:9" ht="18" customHeight="1" x14ac:dyDescent="0.25">
      <c r="A44" s="85" t="s">
        <v>28</v>
      </c>
      <c r="B44" s="244">
        <f>SUM(B43,B38,B30,B21,B15,B9)</f>
        <v>50</v>
      </c>
      <c r="C44" s="244"/>
      <c r="D44" s="86">
        <f t="shared" ref="D44:I44" si="6">SUM(D43,D38,D30,D21,D15,D9)</f>
        <v>39.75</v>
      </c>
      <c r="E44" s="86">
        <f t="shared" si="6"/>
        <v>50</v>
      </c>
      <c r="F44" s="86">
        <f t="shared" si="6"/>
        <v>7</v>
      </c>
      <c r="G44" s="86">
        <f t="shared" si="6"/>
        <v>50</v>
      </c>
      <c r="H44" s="86">
        <f t="shared" si="6"/>
        <v>10.15</v>
      </c>
      <c r="I44" s="86">
        <f t="shared" si="6"/>
        <v>49.75</v>
      </c>
    </row>
    <row r="45" spans="1:9" ht="37.5" customHeight="1" x14ac:dyDescent="0.25">
      <c r="A45" s="245"/>
      <c r="B45" s="246"/>
      <c r="C45" s="246"/>
      <c r="D45" s="246"/>
      <c r="E45" s="246"/>
      <c r="F45" s="246"/>
      <c r="G45" s="246"/>
      <c r="H45" s="246"/>
      <c r="I45" s="246"/>
    </row>
    <row r="46" spans="1:9" x14ac:dyDescent="0.25">
      <c r="A46" s="247" t="s">
        <v>31</v>
      </c>
      <c r="B46" s="248"/>
      <c r="C46" s="248"/>
      <c r="D46" s="248"/>
      <c r="E46" s="248"/>
      <c r="F46" s="248"/>
      <c r="G46" s="248"/>
      <c r="H46" s="248"/>
      <c r="I46" s="248"/>
    </row>
    <row r="47" spans="1:9" ht="37.5" x14ac:dyDescent="0.25">
      <c r="A47" s="249" t="s">
        <v>30</v>
      </c>
      <c r="B47" s="250" t="s">
        <v>29</v>
      </c>
      <c r="C47" s="250"/>
      <c r="D47" s="46" t="s">
        <v>50</v>
      </c>
      <c r="E47" s="46" t="s">
        <v>53</v>
      </c>
      <c r="F47" s="46" t="s">
        <v>54</v>
      </c>
      <c r="G47" s="46" t="s">
        <v>55</v>
      </c>
      <c r="H47" s="46" t="s">
        <v>56</v>
      </c>
      <c r="I47" s="46" t="s">
        <v>57</v>
      </c>
    </row>
    <row r="48" spans="1:9" ht="37.5" customHeight="1" x14ac:dyDescent="0.25">
      <c r="A48" s="249"/>
      <c r="B48" s="251">
        <v>50</v>
      </c>
      <c r="C48" s="251"/>
      <c r="D48" s="132">
        <f>'Evaluación economica'!C5</f>
        <v>112841845.26000001</v>
      </c>
      <c r="E48" s="71">
        <f>'Evaluación economica'!C6</f>
        <v>110085710</v>
      </c>
      <c r="F48" s="71" t="str">
        <f>'Evaluación economica'!C10</f>
        <v>No diligenció formato económico</v>
      </c>
      <c r="G48" s="71">
        <f>'Evaluación economica'!C7</f>
        <v>113761507</v>
      </c>
      <c r="H48" s="71">
        <f>'Evaluación economica'!C8</f>
        <v>114101048</v>
      </c>
      <c r="I48" s="71">
        <f>'Evaluación economica'!C9</f>
        <v>105010122</v>
      </c>
    </row>
    <row r="49" spans="1:9" x14ac:dyDescent="0.25">
      <c r="A49" s="83" t="s">
        <v>27</v>
      </c>
      <c r="B49" s="251"/>
      <c r="C49" s="251"/>
      <c r="D49" s="130" t="str">
        <f>'Evaluación economica'!D5</f>
        <v>-</v>
      </c>
      <c r="E49" s="130">
        <f>'Evaluación economica'!D6</f>
        <v>47.694710784896607</v>
      </c>
      <c r="F49" s="130" t="str">
        <f>'Evaluación economica'!D10</f>
        <v>-</v>
      </c>
      <c r="G49" s="130">
        <f>'Evaluación economica'!D7</f>
        <v>46.153626463475028</v>
      </c>
      <c r="H49" s="130" t="str">
        <f>'Evaluación economica'!D8</f>
        <v>-</v>
      </c>
      <c r="I49" s="131">
        <f>'Evaluación economica'!D9</f>
        <v>50</v>
      </c>
    </row>
    <row r="50" spans="1:9" x14ac:dyDescent="0.25">
      <c r="A50" s="84"/>
      <c r="B50" s="72"/>
      <c r="C50" s="72"/>
      <c r="D50" s="72"/>
      <c r="E50" s="72"/>
      <c r="F50" s="72"/>
      <c r="G50" s="73"/>
      <c r="H50" s="73"/>
      <c r="I50" s="73"/>
    </row>
    <row r="51" spans="1:9" x14ac:dyDescent="0.25">
      <c r="A51" s="240" t="s">
        <v>28</v>
      </c>
      <c r="B51" s="153"/>
      <c r="C51" s="153"/>
      <c r="D51" s="155" t="s">
        <v>186</v>
      </c>
      <c r="E51" s="155">
        <f>+E49+E44</f>
        <v>97.694710784896614</v>
      </c>
      <c r="F51" s="155" t="s">
        <v>186</v>
      </c>
      <c r="G51" s="155">
        <f>+G44+G49</f>
        <v>96.153626463475035</v>
      </c>
      <c r="H51" s="155" t="s">
        <v>186</v>
      </c>
      <c r="I51" s="155">
        <f>+I49+I44</f>
        <v>99.75</v>
      </c>
    </row>
    <row r="52" spans="1:9" x14ac:dyDescent="0.25">
      <c r="A52" s="241"/>
      <c r="B52" s="236"/>
      <c r="C52" s="237"/>
      <c r="D52" s="165" t="s">
        <v>20</v>
      </c>
      <c r="E52" s="154" t="s">
        <v>26</v>
      </c>
      <c r="F52" s="165" t="s">
        <v>20</v>
      </c>
      <c r="G52" s="154" t="s">
        <v>26</v>
      </c>
      <c r="H52" s="154" t="s">
        <v>26</v>
      </c>
      <c r="I52" s="154" t="s">
        <v>26</v>
      </c>
    </row>
    <row r="53" spans="1:9" ht="90" x14ac:dyDescent="0.25">
      <c r="A53" s="280" t="s">
        <v>187</v>
      </c>
      <c r="B53" s="34"/>
      <c r="C53" s="34"/>
      <c r="D53" s="34"/>
      <c r="E53" s="34"/>
      <c r="F53" s="34"/>
      <c r="G53" s="34"/>
      <c r="H53" s="279" t="s">
        <v>188</v>
      </c>
      <c r="I53" s="34"/>
    </row>
    <row r="54" spans="1:9" x14ac:dyDescent="0.25">
      <c r="A54" s="238"/>
      <c r="B54" s="239"/>
      <c r="C54" s="239"/>
      <c r="D54" s="239"/>
      <c r="E54" s="239"/>
      <c r="F54" s="239"/>
      <c r="G54" s="239"/>
      <c r="H54" s="239"/>
      <c r="I54" s="239"/>
    </row>
    <row r="55" spans="1:9" x14ac:dyDescent="0.25">
      <c r="A55" s="274" t="s">
        <v>146</v>
      </c>
      <c r="B55" s="275"/>
      <c r="C55" s="275"/>
      <c r="D55" s="275"/>
      <c r="E55" s="275"/>
      <c r="F55" s="275"/>
      <c r="G55" s="275"/>
      <c r="H55" s="275"/>
      <c r="I55" s="275"/>
    </row>
    <row r="56" spans="1:9" ht="38.25" customHeight="1" x14ac:dyDescent="0.25">
      <c r="A56" s="34"/>
      <c r="B56" s="235"/>
      <c r="C56" s="235"/>
      <c r="D56" s="235"/>
      <c r="E56" s="235"/>
      <c r="F56" s="235"/>
      <c r="G56" s="235"/>
      <c r="H56" s="235"/>
      <c r="I56" s="235"/>
    </row>
    <row r="57" spans="1:9" x14ac:dyDescent="0.25">
      <c r="A57" s="136" t="s">
        <v>140</v>
      </c>
      <c r="B57" s="170" t="s">
        <v>141</v>
      </c>
      <c r="C57" s="170"/>
      <c r="D57" s="170"/>
      <c r="E57" s="170"/>
      <c r="F57" s="170"/>
      <c r="G57" s="170" t="s">
        <v>142</v>
      </c>
      <c r="H57" s="170"/>
      <c r="I57" s="170"/>
    </row>
    <row r="58" spans="1:9" x14ac:dyDescent="0.25">
      <c r="A58" s="136" t="s">
        <v>143</v>
      </c>
      <c r="B58" s="170" t="s">
        <v>144</v>
      </c>
      <c r="C58" s="170"/>
      <c r="D58" s="170"/>
      <c r="E58" s="170"/>
      <c r="F58" s="170"/>
      <c r="G58" s="170" t="s">
        <v>147</v>
      </c>
      <c r="H58" s="170"/>
      <c r="I58" s="170"/>
    </row>
  </sheetData>
  <mergeCells count="49">
    <mergeCell ref="A7:A8"/>
    <mergeCell ref="B7:C8"/>
    <mergeCell ref="G57:I57"/>
    <mergeCell ref="G58:I58"/>
    <mergeCell ref="B57:F57"/>
    <mergeCell ref="B58:F58"/>
    <mergeCell ref="A55:I55"/>
    <mergeCell ref="B56:F56"/>
    <mergeCell ref="G56:I56"/>
    <mergeCell ref="A24:D24"/>
    <mergeCell ref="B9:C9"/>
    <mergeCell ref="A11:I11"/>
    <mergeCell ref="B12:C12"/>
    <mergeCell ref="A13:A14"/>
    <mergeCell ref="B13:C14"/>
    <mergeCell ref="B15:C15"/>
    <mergeCell ref="A1:I1"/>
    <mergeCell ref="A2:I2"/>
    <mergeCell ref="A3:I3"/>
    <mergeCell ref="A5:G5"/>
    <mergeCell ref="B6:C6"/>
    <mergeCell ref="A17:F17"/>
    <mergeCell ref="B18:C18"/>
    <mergeCell ref="A19:A20"/>
    <mergeCell ref="B19:C20"/>
    <mergeCell ref="B21:C21"/>
    <mergeCell ref="A41:A42"/>
    <mergeCell ref="B41:C42"/>
    <mergeCell ref="B26:C26"/>
    <mergeCell ref="A27:A28"/>
    <mergeCell ref="B27:C28"/>
    <mergeCell ref="B30:C30"/>
    <mergeCell ref="A32:I32"/>
    <mergeCell ref="B34:C34"/>
    <mergeCell ref="A35:A36"/>
    <mergeCell ref="B35:C36"/>
    <mergeCell ref="B38:C38"/>
    <mergeCell ref="A39:I39"/>
    <mergeCell ref="B40:C40"/>
    <mergeCell ref="B52:C52"/>
    <mergeCell ref="A54:I54"/>
    <mergeCell ref="A51:A52"/>
    <mergeCell ref="B43:C43"/>
    <mergeCell ref="B44:C44"/>
    <mergeCell ref="A45:I45"/>
    <mergeCell ref="A46:I46"/>
    <mergeCell ref="A47:A48"/>
    <mergeCell ref="B47:C47"/>
    <mergeCell ref="B48:C49"/>
  </mergeCells>
  <pageMargins left="0.7" right="0.7" top="0.75" bottom="0.75" header="0.3" footer="0.3"/>
  <pageSetup paperSize="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RESUMEN</vt:lpstr>
      <vt:lpstr>Requisitos técnicos mínimos</vt:lpstr>
      <vt:lpstr>Experiencia habilitante anexo 5</vt:lpstr>
      <vt:lpstr>Evaluación economica</vt:lpstr>
      <vt:lpstr>CRITERIOS PONDERABLES</vt:lpstr>
      <vt:lpstr>'Requisitos técnicos mínimos'!Área_de_impresión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dc:creator>
  <cp:lastModifiedBy>Jairo Armando Moreno Guerrero</cp:lastModifiedBy>
  <cp:lastPrinted>2023-08-10T19:56:17Z</cp:lastPrinted>
  <dcterms:created xsi:type="dcterms:W3CDTF">2020-10-15T11:19:42Z</dcterms:created>
  <dcterms:modified xsi:type="dcterms:W3CDTF">2023-08-14T20:37:12Z</dcterms:modified>
</cp:coreProperties>
</file>