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https://d.docs.live.net/e965ed3e70ea1251/Escritorio/CONTRATACION BARBOSA 2023/AGOSTO 2023/MINIMA ALBERGUE ANIMAL/"/>
    </mc:Choice>
  </mc:AlternateContent>
  <xr:revisionPtr revIDLastSave="0" documentId="13_ncr:1_{8DEC985C-C449-4ECA-A8CC-004BBC705C2C}" xr6:coauthVersionLast="47" xr6:coauthVersionMax="47" xr10:uidLastSave="{00000000-0000-0000-0000-000000000000}"/>
  <bookViews>
    <workbookView minimized="1" xWindow="1170" yWindow="1170" windowWidth="15375" windowHeight="7785" tabRatio="777" xr2:uid="{00000000-000D-0000-FFFF-FFFF00000000}"/>
  </bookViews>
  <sheets>
    <sheet name="Presupuesto" sheetId="1" r:id="rId1"/>
    <sheet name="APUs"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___________________________________________________i1">#REF!</definedName>
    <definedName name="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i1">#REF!</definedName>
    <definedName name="__________________MA2">#REF!</definedName>
    <definedName name="_________________i1">#REF!</definedName>
    <definedName name="_________________INF1">#REF!</definedName>
    <definedName name="_________________MA2">#REF!</definedName>
    <definedName name="________________i1">#REF!</definedName>
    <definedName name="________________INF1">#REF!</definedName>
    <definedName name="________________MA2">#REF!</definedName>
    <definedName name="_______________i1">#REF!</definedName>
    <definedName name="_______________INF1">#REF!</definedName>
    <definedName name="_______________MA2">#REF!</definedName>
    <definedName name="______________i1">#REF!</definedName>
    <definedName name="______________MA2">#REF!</definedName>
    <definedName name="_____________i1">#REF!</definedName>
    <definedName name="_____________INF1">#REF!</definedName>
    <definedName name="_____________MA2">#REF!</definedName>
    <definedName name="____________i1">#REF!</definedName>
    <definedName name="____________MA2">#REF!</definedName>
    <definedName name="___________i1">#REF!</definedName>
    <definedName name="___________INF1">#REF!</definedName>
    <definedName name="___________MA2">#REF!</definedName>
    <definedName name="__________AIU1">#REF!</definedName>
    <definedName name="__________Cod1">#REF!</definedName>
    <definedName name="__________i1">#REF!</definedName>
    <definedName name="__________INF1">#REF!</definedName>
    <definedName name="__________MA2">#REF!</definedName>
    <definedName name="_________AIU1">#REF!</definedName>
    <definedName name="_________Cod1">#REF!</definedName>
    <definedName name="_________EST6">#REF!</definedName>
    <definedName name="_________i1">#REF!</definedName>
    <definedName name="_________INF1">#REF!</definedName>
    <definedName name="_________MA2">#REF!</definedName>
    <definedName name="________AIU1">#REF!</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INF1">#REF!</definedName>
    <definedName name="________MA2">#REF!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IU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Co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IU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Co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PE12">#REF!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IU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C2254JH">#REF!</definedName>
    <definedName name="_____C903L">#REF!</definedName>
    <definedName name="_____Cod1">#REF!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F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Pon2">#REF!</definedName>
    <definedName name="_____Pon3">#REF!</definedName>
    <definedName name="_____Pon4">#REF!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T186">#REF!</definedName>
    <definedName name="_____ST206">#REF!</definedName>
    <definedName name="_____ST86">#REF!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P2">#REF!</definedName>
    <definedName name="_____TPE12">#REF!</definedName>
    <definedName name="_____TZ2612">#REF!</definedName>
    <definedName name="_____TZ2616">#REF!</definedName>
    <definedName name="_____TZ32512">#REF!</definedName>
    <definedName name="_____TZ4110">#REF!</definedName>
    <definedName name="_____TZ4112">#REF!</definedName>
    <definedName name="_____TZ41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y1">#REF!</definedName>
    <definedName name="____Ady2">#REF!</definedName>
    <definedName name="____Ady3">#REF!</definedName>
    <definedName name="____Ady4">#REF!</definedName>
    <definedName name="____AIU1">#REF!</definedName>
    <definedName name="____And1">#REF!</definedName>
    <definedName name="____And2">#REF!</definedName>
    <definedName name="____And3">#REF!</definedName>
    <definedName name="____And4">#REF!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Cod1">#REF!</definedName>
    <definedName name="____Epm1">#REF!</definedName>
    <definedName name="____Epm4">#REF!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yC2">#REF!</definedName>
    <definedName name="____IyC3">#REF!</definedName>
    <definedName name="____IyC4">#REF!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B4">#REF!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Pon1">#REF!</definedName>
    <definedName name="____Pon2">#REF!</definedName>
    <definedName name="____Pon3">#REF!</definedName>
    <definedName name="____Pon4">#REF!</definedName>
    <definedName name="____r" hidden="1">{"TAB1",#N/A,TRUE,"GENERAL";"TAB2",#N/A,TRUE,"GENERAL";"TAB3",#N/A,TRUE,"GENERAL";"TAB4",#N/A,TRUE,"GENERAL";"TAB5",#N/A,TRUE,"GENERAL"}</definedName>
    <definedName name="____r4r" hidden="1">{"via1",#N/A,TRUE,"general";"via2",#N/A,TRUE,"general";"via3",#N/A,TRUE,"general"}</definedName>
    <definedName name="____Ram1">#REF!</definedName>
    <definedName name="____Ram2">#REF!</definedName>
    <definedName name="____Ram3">#REF!</definedName>
    <definedName name="____Ram4">#REF!</definedName>
    <definedName name="____RCT1">#REF!</definedName>
    <definedName name="____RCT2">#REF!</definedName>
    <definedName name="____RCT3">#REF!</definedName>
    <definedName name="____RCT4">#REF!</definedName>
    <definedName name="____Red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T106">#REF!</definedName>
    <definedName name="____ST126">#REF!</definedName>
    <definedName name="____ST186">#REF!</definedName>
    <definedName name="____ST206">#REF!</definedName>
    <definedName name="____ST86">#REF!</definedName>
    <definedName name="____Sum1">#REF!</definedName>
    <definedName name="____Sum2">#REF!</definedName>
    <definedName name="____Sum4">#REF!</definedName>
    <definedName name="____SyE1">#REF!</definedName>
    <definedName name="____SyE2">#REF!</definedName>
    <definedName name="____SyE3">#REF!</definedName>
    <definedName name="____SyE4">#REF!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PE12">#REF!</definedName>
    <definedName name="____TZ2616">#REF!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y1">#REF!</definedName>
    <definedName name="___Ady2">#REF!</definedName>
    <definedName name="___Ady3">#REF!</definedName>
    <definedName name="___Ady4">#REF!</definedName>
    <definedName name="___AIU1">#REF!</definedName>
    <definedName name="___And1">#REF!</definedName>
    <definedName name="___And2">#REF!</definedName>
    <definedName name="___And3">#REF!</definedName>
    <definedName name="___And4">#REF!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Cod1">#REF!</definedName>
    <definedName name="___Epm1">#REF!</definedName>
    <definedName name="___Epm2">#REF!</definedName>
    <definedName name="___Epm3">#REF!</definedName>
    <definedName name="___Epm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yC1">#REF!</definedName>
    <definedName name="___IyC2">#REF!</definedName>
    <definedName name="___IyC3">#REF!</definedName>
    <definedName name="___IyC4">#REF!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B1">#REF!</definedName>
    <definedName name="___MB2">#REF!</definedName>
    <definedName name="___MB3">#REF!</definedName>
    <definedName name="___MB4">#REF!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Pon1">#REF!</definedName>
    <definedName name="___r" hidden="1">{"TAB1",#N/A,TRUE,"GENERAL";"TAB2",#N/A,TRUE,"GENERAL";"TAB3",#N/A,TRUE,"GENERAL";"TAB4",#N/A,TRUE,"GENERAL";"TAB5",#N/A,TRUE,"GENERAL"}</definedName>
    <definedName name="___r4r" hidden="1">{"via1",#N/A,TRUE,"general";"via2",#N/A,TRUE,"general";"via3",#N/A,TRUE,"general"}</definedName>
    <definedName name="___Ram1">#REF!</definedName>
    <definedName name="___Ram2">#REF!</definedName>
    <definedName name="___Ram3">#REF!</definedName>
    <definedName name="___Ram4">#REF!</definedName>
    <definedName name="___RCT1">#REF!</definedName>
    <definedName name="___RCT2">#REF!</definedName>
    <definedName name="___RCT3">#REF!</definedName>
    <definedName name="___RCT4">#REF!</definedName>
    <definedName name="___Red1">#REF!</definedName>
    <definedName name="___Red2">#REF!</definedName>
    <definedName name="___Red3">#REF!</definedName>
    <definedName name="___Red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T106">#REF!</definedName>
    <definedName name="___ST126">#REF!</definedName>
    <definedName name="___ST186">#REF!</definedName>
    <definedName name="___ST206">#REF!</definedName>
    <definedName name="___ST86">#REF!</definedName>
    <definedName name="___Sum1">#REF!</definedName>
    <definedName name="___Sum2">#REF!</definedName>
    <definedName name="___Sum3">#REF!</definedName>
    <definedName name="___Sum4">#REF!</definedName>
    <definedName name="___SyE1">#REF!</definedName>
    <definedName name="___SyE2">#REF!</definedName>
    <definedName name="___SyE3">#REF!</definedName>
    <definedName name="___SyE4">#REF!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PE12">#REF!</definedName>
    <definedName name="___TZ2616">#REF!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y1">#REF!</definedName>
    <definedName name="__Ady2">#REF!</definedName>
    <definedName name="__Ady3">#REF!</definedName>
    <definedName name="__Ady4">#REF!</definedName>
    <definedName name="__AIU1">#REF!</definedName>
    <definedName name="__And1">#REF!</definedName>
    <definedName name="__And2">#REF!</definedName>
    <definedName name="__And3">#REF!</definedName>
    <definedName name="__And4">#REF!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Cod1">#REF!</definedName>
    <definedName name="__Epm1">#REF!</definedName>
    <definedName name="__Epm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yC2">#REF!</definedName>
    <definedName name="__IyC3">#REF!</definedName>
    <definedName name="__Iy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B4">#REF!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Pon1">#REF!</definedName>
    <definedName name="__Pon2">#REF!</definedName>
    <definedName name="__Pon3">#REF!</definedName>
    <definedName name="__Pon4">#REF!</definedName>
    <definedName name="__r" hidden="1">{"TAB1",#N/A,TRUE,"GENERAL";"TAB2",#N/A,TRUE,"GENERAL";"TAB3",#N/A,TRUE,"GENERAL";"TAB4",#N/A,TRUE,"GENERAL";"TAB5",#N/A,TRUE,"GENERAL"}</definedName>
    <definedName name="__r4r" hidden="1">{"via1",#N/A,TRUE,"general";"via2",#N/A,TRUE,"general";"via3",#N/A,TRUE,"general"}</definedName>
    <definedName name="__Ram1">#REF!</definedName>
    <definedName name="__Ram2">#REF!</definedName>
    <definedName name="__Ram3">#REF!</definedName>
    <definedName name="__Ram4">#REF!</definedName>
    <definedName name="__RCT1">#REF!</definedName>
    <definedName name="__RCT2">#REF!</definedName>
    <definedName name="__RCT3">#REF!</definedName>
    <definedName name="__RCT4">#REF!</definedName>
    <definedName name="__Red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T186">#REF!</definedName>
    <definedName name="__ST206">#REF!</definedName>
    <definedName name="__ST86">#REF!</definedName>
    <definedName name="__Sum1">#REF!</definedName>
    <definedName name="__Sum2">#REF!</definedName>
    <definedName name="__Sum4">#REF!</definedName>
    <definedName name="__SyE1">#REF!</definedName>
    <definedName name="__SyE2">#REF!</definedName>
    <definedName name="__SyE3">#REF!</definedName>
    <definedName name="__SyE4">#REF!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PE12">#REF!</definedName>
    <definedName name="__TZ2616">#REF!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[1]EVA!$F$104:$I$104</definedName>
    <definedName name="_1Sin_nombre">#REF!</definedName>
    <definedName name="_2__123Graph_BCart_Utilidad" hidden="1">[1]EVA!$F$105:$I$105</definedName>
    <definedName name="_3__123Graph_CCart_Utilidad" hidden="1">[1]EVA!$F$106:$I$106</definedName>
    <definedName name="_30__AIU">#REF!</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H12">#REF!</definedName>
    <definedName name="_ADM12">#REF!</definedName>
    <definedName name="_ADM2">#REF!</definedName>
    <definedName name="_ADM4">#REF!</definedName>
    <definedName name="_Ady1">#REF!</definedName>
    <definedName name="_Ady2">#REF!</definedName>
    <definedName name="_Ady3">#REF!</definedName>
    <definedName name="_Ady4">#REF!</definedName>
    <definedName name="_AIU1">#REF!</definedName>
    <definedName name="_And1">#REF!</definedName>
    <definedName name="_And2">#REF!</definedName>
    <definedName name="_And3">#REF!</definedName>
    <definedName name="_And4">#REF!</definedName>
    <definedName name="_APU22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LO20">#REF!</definedName>
    <definedName name="_CAN28">#REF!</definedName>
    <definedName name="_cap2">#REF!</definedName>
    <definedName name="_Cod1">#REF!</definedName>
    <definedName name="_CON99">'[2]Causas No Cumpl.'!$AF$19</definedName>
    <definedName name="_CUA44">#REF!</definedName>
    <definedName name="_dhc1">[3]Dimensiones!$B$13</definedName>
    <definedName name="_dhc2">[3]Dimensiones!$B$17</definedName>
    <definedName name="_dhc3">[3]Dimensiones!$B$21</definedName>
    <definedName name="_dhc4">[3]Dimensiones!$B$25</definedName>
    <definedName name="_dhc5">[3]Dimensiones!$B$29</definedName>
    <definedName name="_dvc1">[3]Dimensiones!$B$12</definedName>
    <definedName name="_dvc2">[3]Dimensiones!$B$16</definedName>
    <definedName name="_dvc3">[3]Dimensiones!$B$20</definedName>
    <definedName name="_dvc4">[3]Dimensiones!$B$24</definedName>
    <definedName name="_dvc5">[3]Dimensiones!$B$28</definedName>
    <definedName name="_eac1">[3]Dimensiones!$F$10</definedName>
    <definedName name="_eac2">[3]Dimensiones!$F$13</definedName>
    <definedName name="_eac3">[3]Dimensiones!$F$16</definedName>
    <definedName name="_eac4">[3]Dimensiones!$F$19</definedName>
    <definedName name="_eac5">[3]Dimensiones!$F$22</definedName>
    <definedName name="_Epm1">#REF!</definedName>
    <definedName name="_Epm2">#REF!</definedName>
    <definedName name="_Epm3">#REF!</definedName>
    <definedName name="_Epm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[3]Dimensiones!$B$9</definedName>
    <definedName name="_Fill" hidden="1">#REF!</definedName>
    <definedName name="_xlnm._FilterDatabase" localSheetId="0" hidden="1">Presupuesto!$A$14:$G$34</definedName>
    <definedName name="_xlnm._FilterDatabase" hidden="1">#REF!</definedName>
    <definedName name="_FYB02">#REF!</definedName>
    <definedName name="_FYB03">#REF!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[3]Dimensiones!$F$8</definedName>
    <definedName name="_hac2">[3]Dimensiones!$F$11</definedName>
    <definedName name="_hac3">[3]Dimensiones!$F$14</definedName>
    <definedName name="_hac4">[3]Dimensiones!$F$17</definedName>
    <definedName name="_hac5">[3]Dimensiones!$F$20</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yC1">#REF!</definedName>
    <definedName name="_IyC2">#REF!</definedName>
    <definedName name="_IyC3">#REF!</definedName>
    <definedName name="_IyC4">#REF!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124">#REF!</definedName>
    <definedName name="_LA1524">[4]BASE!$D$71</definedName>
    <definedName name="_lac1">[3]Dimensiones!$F$9</definedName>
    <definedName name="_lac2">[3]Dimensiones!$F$12</definedName>
    <definedName name="_lac3">[3]Dimensiones!$F$15</definedName>
    <definedName name="_lac4">[3]Dimensiones!$F$18</definedName>
    <definedName name="_lac5">[3]Dimensiones!$F$21</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B1">#REF!</definedName>
    <definedName name="_MB2">#REF!</definedName>
    <definedName name="_MB3">#REF!</definedName>
    <definedName name="_MB4">#REF!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on1">#REF!</definedName>
    <definedName name="_Pon2">#REF!</definedName>
    <definedName name="_Pon3">#REF!</definedName>
    <definedName name="_Pon4">#REF!</definedName>
    <definedName name="_r" hidden="1">{"TAB1",#N/A,TRUE,"GENERAL";"TAB2",#N/A,TRUE,"GENERAL";"TAB3",#N/A,TRUE,"GENERAL";"TAB4",#N/A,TRUE,"GENERAL";"TAB5",#N/A,TRUE,"GENERAL"}</definedName>
    <definedName name="_R32JH">#REF!</definedName>
    <definedName name="_R42JH">#REF!</definedName>
    <definedName name="_R43JH">#REF!</definedName>
    <definedName name="_r4r" hidden="1">{"via1",#N/A,TRUE,"general";"via2",#N/A,TRUE,"general";"via3",#N/A,TRUE,"general"}</definedName>
    <definedName name="_Ram1">#REF!</definedName>
    <definedName name="_Ram2">#REF!</definedName>
    <definedName name="_Ram3">#REF!</definedName>
    <definedName name="_Ram4">#REF!</definedName>
    <definedName name="_RCT1">#REF!</definedName>
    <definedName name="_RCT2">#REF!</definedName>
    <definedName name="_RCT3">#REF!</definedName>
    <definedName name="_RCT4">#REF!</definedName>
    <definedName name="_Red1">#REF!</definedName>
    <definedName name="_Red2">#REF!</definedName>
    <definedName name="_Red3">#REF!</definedName>
    <definedName name="_Red4">#REF!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ST206">#REF!</definedName>
    <definedName name="_Sum1">#REF!</definedName>
    <definedName name="_Sum2">#REF!</definedName>
    <definedName name="_Sum3">#REF!</definedName>
    <definedName name="_Sum4">#REF!</definedName>
    <definedName name="_SY106">#REF!</definedName>
    <definedName name="_SY126">#REF!</definedName>
    <definedName name="_SY186">#REF!</definedName>
    <definedName name="_SyE1">#REF!</definedName>
    <definedName name="_SyE2">#REF!</definedName>
    <definedName name="_SyE3">#REF!</definedName>
    <definedName name="_SyE4">#REF!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P2">#REF!</definedName>
    <definedName name="_TEE32">#REF!</definedName>
    <definedName name="_TEP22">#REF!</definedName>
    <definedName name="_TEP44">#REF!</definedName>
    <definedName name="_TPE12">#REF!</definedName>
    <definedName name="_TPF12">[5]RECURSOS!#REF!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3">#REF!</definedName>
    <definedName name="_TRI25">#REF!</definedName>
    <definedName name="_TRI26">#REF!</definedName>
    <definedName name="_TRI27">#REF!</definedName>
    <definedName name="_TRI29">#REF!</definedName>
    <definedName name="_TRI30">#REF!</definedName>
    <definedName name="_TRI31">#REF!</definedName>
    <definedName name="_TRI33">#REF!</definedName>
    <definedName name="_TZ212">#REF!</definedName>
    <definedName name="_TZ213">#REF!</definedName>
    <definedName name="_TZ214">#REF!</definedName>
    <definedName name="_TZ2616">#REF!</definedName>
    <definedName name="_TZ3254">#REF!</definedName>
    <definedName name="_TZ3256">#REF!</definedName>
    <definedName name="_TZ416">#REF!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L24">#REF!</definedName>
    <definedName name="_ur7" hidden="1">{"TAB1",#N/A,TRUE,"GENERAL";"TAB2",#N/A,TRUE,"GENERAL";"TAB3",#N/A,TRUE,"GENERAL";"TAB4",#N/A,TRUE,"GENERAL";"TAB5",#N/A,TRUE,"GENERAL"}</definedName>
    <definedName name="_URAP10">[5]RECURSOS!#REF!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40FI">#REF!</definedName>
    <definedName name="A40LI">#REF!</definedName>
    <definedName name="A60FI">#REF!</definedName>
    <definedName name="aaa">#REF!</definedName>
    <definedName name="aaaa">#REF!</definedName>
    <definedName name="aaaaas" hidden="1">{"TAB1",#N/A,TRUE,"GENERAL";"TAB2",#N/A,TRUE,"GENERAL";"TAB3",#N/A,TRUE,"GENERAL";"TAB4",#N/A,TRUE,"GENERAL";"TAB5",#N/A,TRUE,"GENERAL"}</definedName>
    <definedName name="AAS">#REF!</definedName>
    <definedName name="ABC">#REF!</definedName>
    <definedName name="ac">[3]Dimensiones!$B$8</definedName>
    <definedName name="ACARREO">#REF!</definedName>
    <definedName name="AccessDatabase" hidden="1">"C:\C-314\VOLUMENES\volfin4.mdb"</definedName>
    <definedName name="acci">#REF!</definedName>
    <definedName name="ACOM">#REF!</definedName>
    <definedName name="ACOND">#REF!</definedName>
    <definedName name="Acta">#REF!</definedName>
    <definedName name="Acta1">#REF!</definedName>
    <definedName name="Actas">#REF!</definedName>
    <definedName name="actuar">#REF!</definedName>
    <definedName name="Acumulado">#REF!</definedName>
    <definedName name="Acumulados">#REF!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ECUA">#REF!</definedName>
    <definedName name="Adecuaciones">#REF!</definedName>
    <definedName name="ADFGSDB" hidden="1">{"via1",#N/A,TRUE,"general";"via2",#N/A,TRUE,"general";"via3",#N/A,TRUE,"general"}</definedName>
    <definedName name="ADGGG">#REF!</definedName>
    <definedName name="ADMIN">#REF!</definedName>
    <definedName name="ADMINISTRACION">#REF!</definedName>
    <definedName name="admins">#REF!</definedName>
    <definedName name="ADMM">#REF!</definedName>
    <definedName name="admon">#REF!</definedName>
    <definedName name="ADSAD" hidden="1">{"TAB1",#N/A,TRUE,"GENERAL";"TAB2",#N/A,TRUE,"GENERAL";"TAB3",#N/A,TRUE,"GENERAL";"TAB4",#N/A,TRUE,"GENERAL";"TAB5",#N/A,TRUE,"GENERAL"}</definedName>
    <definedName name="aefa" hidden="1">{"via1",#N/A,TRUE,"general";"via2",#N/A,TRUE,"general";"via3",#N/A,TRUE,"general"}</definedName>
    <definedName name="aeses">#REF!</definedName>
    <definedName name="afdsw" hidden="1">{"TAB1",#N/A,TRUE,"GENERAL";"TAB2",#N/A,TRUE,"GENERAL";"TAB3",#N/A,TRUE,"GENERAL";"TAB4",#N/A,TRUE,"GENERAL";"TAB5",#N/A,TRUE,"GENERAL"}</definedName>
    <definedName name="Afranio">#REF!</definedName>
    <definedName name="agdsgg" hidden="1">{"via1",#N/A,TRUE,"general";"via2",#N/A,TRUE,"general";"via3",#N/A,TRUE,"general"}</definedName>
    <definedName name="AIU_">#REF!</definedName>
    <definedName name="AIUA">#REF!</definedName>
    <definedName name="AJHGDFS">#REF!</definedName>
    <definedName name="Ajustar">[6]Emboquillar!$A$1:$F$36</definedName>
    <definedName name="AjustDelAIU">#REF!</definedName>
    <definedName name="ALANR">#REF!</definedName>
    <definedName name="ALIV487">#REF!</definedName>
    <definedName name="Almacenista">#REF!</definedName>
    <definedName name="ALPUA">#REF!</definedName>
    <definedName name="ANALISIS">#REF!</definedName>
    <definedName name="ANDAM">#REF!</definedName>
    <definedName name="anscount" hidden="1">1</definedName>
    <definedName name="ANTRA">#REF!</definedName>
    <definedName name="APU221.1">#REF!</definedName>
    <definedName name="APU221.2">#REF!</definedName>
    <definedName name="APUSENDEROSVILLALILIAM">#REF!</definedName>
    <definedName name="aqaq" hidden="1">{"TAB1",#N/A,TRUE,"GENERAL";"TAB2",#N/A,TRUE,"GENERAL";"TAB3",#N/A,TRUE,"GENERAL";"TAB4",#N/A,TRUE,"GENERAL";"TAB5",#N/A,TRUE,"GENERAL"}</definedName>
    <definedName name="arbolunmetro">#REF!</definedName>
    <definedName name="arc">#REF!</definedName>
    <definedName name="arcvhic" hidden="1">{#N/A,#N/A,FALSE,"Anexfut"}</definedName>
    <definedName name="area">#REF!</definedName>
    <definedName name="Area_canal">[3]Dimensiones!$B$36</definedName>
    <definedName name="Área_de_Cantidades">#REF!</definedName>
    <definedName name="_xlnm.Print_Area" localSheetId="0">Presupuesto!$A$1:$G$43</definedName>
    <definedName name="_xlnm.Print_Area">#REF!</definedName>
    <definedName name="ARELF">#REF!</definedName>
    <definedName name="ARTURO">#REF!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EF">#REF!</definedName>
    <definedName name="asdf" hidden="1">{"via1",#N/A,TRUE,"general";"via2",#N/A,TRUE,"general";"via3",#N/A,TRUE,"general"}</definedName>
    <definedName name="asdfa" hidden="1">{"via1",#N/A,TRUE,"general";"via2",#N/A,TRUE,"general";"via3",#N/A,TRUE,"general"}</definedName>
    <definedName name="ASDFGHGH">#REF!</definedName>
    <definedName name="ASDFGHJ">#REF!</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ZXC">#REF!</definedName>
    <definedName name="at">[3]Dimensiones!$D$10</definedName>
    <definedName name="auto1">#REF!</definedName>
    <definedName name="auto2">#REF!</definedName>
    <definedName name="AZ">#REF!</definedName>
    <definedName name="azaz" hidden="1">{"TAB1",#N/A,TRUE,"GENERAL";"TAB2",#N/A,TRUE,"GENERAL";"TAB3",#N/A,TRUE,"GENERAL";"TAB4",#N/A,TRUE,"GENERAL";"TAB5",#N/A,TRUE,"GENERAL"}</definedName>
    <definedName name="b">#REF!</definedName>
    <definedName name="bandera">#REF!</definedName>
    <definedName name="Base">#REF!</definedName>
    <definedName name="Base_datos_IM">#REF!</definedName>
    <definedName name="_xlnm.Database">#REF!</definedName>
    <definedName name="BASEG">#REF!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BCBC">#REF!</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oque">#REF!</definedName>
    <definedName name="BOBCAT">#REF!</definedName>
    <definedName name="BOMBA">#REF!</definedName>
    <definedName name="BORDE3">#REF!</definedName>
    <definedName name="Bordevia">#REF!</definedName>
    <definedName name="BOTAD">#REF!</definedName>
    <definedName name="BOTADA">#REF!</definedName>
    <definedName name="BOTES">#REF!</definedName>
    <definedName name="br" hidden="1">{"TAB1",#N/A,TRUE,"GENERAL";"TAB2",#N/A,TRUE,"GENERAL";"TAB3",#N/A,TRUE,"GENERAL";"TAB4",#N/A,TRUE,"GENERAL";"TAB5",#N/A,TRUE,"GENERAL"}</definedName>
    <definedName name="Brida">#REF!</definedName>
    <definedName name="BROCH">#REF!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a">#REF!</definedName>
    <definedName name="CABAL">#REF!</definedName>
    <definedName name="CANGU">#REF!</definedName>
    <definedName name="CANGURO">#REF!</definedName>
    <definedName name="CANT">#REF!</definedName>
    <definedName name="Cantidad">#REF!</definedName>
    <definedName name="Cantidades">[7]Cantidadesválvulas!$A$1:$F$58</definedName>
    <definedName name="CAP">#REF!</definedName>
    <definedName name="CARRETERA">#REF!</definedName>
    <definedName name="CARRO">#REF!</definedName>
    <definedName name="Cart2" hidden="1">{#N/A,#N/A,TRUE,"Vent$";#N/A,#N/A,TRUE,"Fut";#N/A,#N/A,TRUE,"Anali"}</definedName>
    <definedName name="ccc">[8]BASE!#REF!</definedName>
    <definedName name="CCCC">#REF!</definedName>
    <definedName name="ccccc" hidden="1">{"TAB1",#N/A,TRUE,"GENERAL";"TAB2",#N/A,TRUE,"GENERAL";"TAB3",#N/A,TRUE,"GENERAL";"TAB4",#N/A,TRUE,"GENERAL";"TAB5",#N/A,TRUE,"GENERAL"}</definedName>
    <definedName name="ccto210">#REF!</definedName>
    <definedName name="cdcdc" hidden="1">{"via1",#N/A,TRUE,"general";"via2",#N/A,TRUE,"general";"via3",#N/A,TRUE,"general"}</definedName>
    <definedName name="ceerf" hidden="1">{"TAB1",#N/A,TRUE,"GENERAL";"TAB2",#N/A,TRUE,"GENERAL";"TAB3",#N/A,TRUE,"GENERAL";"TAB4",#N/A,TRUE,"GENERAL";"TAB5",#N/A,TRUE,"GENERAL"}</definedName>
    <definedName name="Celador">#REF!</definedName>
    <definedName name="CHAPA">#REF!</definedName>
    <definedName name="CLAVO">#REF!</definedName>
    <definedName name="CMMO">#REF!</definedName>
    <definedName name="CN">#REF!</definedName>
    <definedName name="CO906JH">#REF!</definedName>
    <definedName name="CO90P4">#REF!</definedName>
    <definedName name="Cod">#REF!</definedName>
    <definedName name="Cod._SDS">#REF!</definedName>
    <definedName name="CÓDIGOS_EQUIPOS">'[9]INSUMOS EQUIPOS'!$A$8:$A$105</definedName>
    <definedName name="CÓDIGOS_MANO_DE_OBRA">'[9]INSUMOS MANO DE OBRA'!$A$8:$A$63</definedName>
    <definedName name="CÓDIGOS_SERVICIOS">'[9]INSUMOS SERVICIOS'!$A$8:$A$51</definedName>
    <definedName name="CODOS">#REF!</definedName>
    <definedName name="CODOS1">#REF!</definedName>
    <definedName name="Comb">#REF!</definedName>
    <definedName name="COMPR">#REF!</definedName>
    <definedName name="COMPRE">#REF!</definedName>
    <definedName name="Conc1">#REF!</definedName>
    <definedName name="Conc2">#REF!</definedName>
    <definedName name="Conc3">#REF!</definedName>
    <definedName name="Conc4">#REF!</definedName>
    <definedName name="Concreto1_m">[3]Dimensiones!$F$36</definedName>
    <definedName name="Concreto2_m">[3]Dimensiones!$F$38</definedName>
    <definedName name="Concreto3_m">[3]Dimensiones!$F$40</definedName>
    <definedName name="Concreto4_m">[3]Dimensiones!$F$42</definedName>
    <definedName name="Concreto5_m">[3]Dimensiones!$F$44</definedName>
    <definedName name="Conexion">#REF!</definedName>
    <definedName name="ConJ1">#REF!</definedName>
    <definedName name="ConJ2">#REF!</definedName>
    <definedName name="ConJ3">#REF!</definedName>
    <definedName name="ConJ4">#REF!</definedName>
    <definedName name="CONM2">#REF!</definedName>
    <definedName name="conred">#REF!</definedName>
    <definedName name="Consolidado">#REF!</definedName>
    <definedName name="contra">#REF!</definedName>
    <definedName name="Contratista">#REF!</definedName>
    <definedName name="coordinar">#REF!</definedName>
    <definedName name="copia">#REF!</definedName>
    <definedName name="CORTA">#REF!</definedName>
    <definedName name="cota">'[10]Base de Diseño'!$A$1:$D$290</definedName>
    <definedName name="COTAS">[11]Hoja3!$A$5:$B$154</definedName>
    <definedName name="CP452L">#REF!</definedName>
    <definedName name="CP453L">#REF!</definedName>
    <definedName name="CP902L">#REF!</definedName>
    <definedName name="CP903L">#REF!</definedName>
    <definedName name="CP904L">#REF!</definedName>
    <definedName name="CR22JH">#REF!</definedName>
    <definedName name="CSIKA">#REF!</definedName>
    <definedName name="CT070KG">[5]RECURSOS!#REF!</definedName>
    <definedName name="CT080KG">[5]RECURSOS!#REF!</definedName>
    <definedName name="CT110KG">[5]RECURSOS!#REF!</definedName>
    <definedName name="CT140KG">#REF!</definedName>
    <definedName name="CT170KG">#REF!</definedName>
    <definedName name="CT180KG">[5]RECURSOS!#REF!</definedName>
    <definedName name="CT210KG">#REF!</definedName>
    <definedName name="CT245KG">#REF!</definedName>
    <definedName name="CT280KG">#REF!</definedName>
    <definedName name="cuadrilla2">[12]Equ!$A$16:$A$59</definedName>
    <definedName name="cuadrilla3">[12]Trans!$A$16:$A$63</definedName>
    <definedName name="cuadrilla4">[12]Mat!$A$12:$A$568</definedName>
    <definedName name="cuadrilla5">[12]Equ!$A$12:$G$59</definedName>
    <definedName name="Cuadro">#REF!</definedName>
    <definedName name="cUCA">#REF!</definedName>
    <definedName name="CUNET" hidden="1">{"via1",#N/A,TRUE,"general";"via2",#N/A,TRUE,"general";"via3",#N/A,TRUE,"general"}</definedName>
    <definedName name="Cunetavia">#REF!</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YLL2">#REF!</definedName>
    <definedName name="d" hidden="1">{"TAB1",#N/A,TRUE,"GENERAL";"TAB2",#N/A,TRUE,"GENERAL";"TAB3",#N/A,TRUE,"GENERAL";"TAB4",#N/A,TRUE,"GENERAL";"TAB5",#N/A,TRUE,"GENERAL"}</definedName>
    <definedName name="DADADAD">#REF!</definedName>
    <definedName name="DASD" hidden="1">{"TAB1",#N/A,TRUE,"GENERAL";"TAB2",#N/A,TRUE,"GENERAL";"TAB3",#N/A,TRUE,"GENERAL";"TAB4",#N/A,TRUE,"GENERAL";"TAB5",#N/A,TRUE,"GENERAL"}</definedName>
    <definedName name="DATOS">#REF!</definedName>
    <definedName name="Datos_G1">#REF!</definedName>
    <definedName name="Datos_G2">#REF!</definedName>
    <definedName name="Datos_SW_G1">#REF!</definedName>
    <definedName name="Datos_SW_G2">#REF!</definedName>
    <definedName name="datos1">'[13]Base de Diseño'!$A$1:$D$204</definedName>
    <definedName name="dbfdfbi" hidden="1">{"TAB1",#N/A,TRUE,"GENERAL";"TAB2",#N/A,TRUE,"GENERAL";"TAB3",#N/A,TRUE,"GENERAL";"TAB4",#N/A,TRUE,"GENERAL";"TAB5",#N/A,TRUE,"GENERAL"}</definedName>
    <definedName name="Dc_AIU">[14]DATOS!$D$13</definedName>
    <definedName name="Dc_Total">[14]DATOS!$D$12</definedName>
    <definedName name="DCSDCTV" hidden="1">{"via1",#N/A,TRUE,"general";"via2",#N/A,TRUE,"general";"via3",#N/A,TRUE,"general"}</definedName>
    <definedName name="DD">#REF!</definedName>
    <definedName name="DDCAS">#REF!</definedName>
    <definedName name="ddd">#REF!</definedName>
    <definedName name="ddd_1">NA()</definedName>
    <definedName name="ddd_11">NA()</definedName>
    <definedName name="ddd_12">NA()</definedName>
    <definedName name="ddd_6">NA()</definedName>
    <definedName name="ddd_7">NA()</definedName>
    <definedName name="ddd_8">NA()</definedName>
    <definedName name="ddd_9">NA()</definedName>
    <definedName name="DDD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NSIDAD">#REF!</definedName>
    <definedName name="desi">#REF!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ía">#REF!</definedName>
    <definedName name="DIAME">#REF!</definedName>
    <definedName name="diametros">#REF!</definedName>
    <definedName name="diego">#REF!</definedName>
    <definedName name="diego1">#REF!</definedName>
    <definedName name="djdytj" hidden="1">{"TAB1",#N/A,TRUE,"GENERAL";"TAB2",#N/A,TRUE,"GENERAL";"TAB3",#N/A,TRUE,"GENERAL";"TAB4",#N/A,TRUE,"GENERAL";"TAB5",#N/A,TRUE,"GENERAL"}</definedName>
    <definedName name="djfaj">#REF!</definedName>
    <definedName name="dksapldk">#REF!</definedName>
    <definedName name="Domiciliaria">#REF!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TRGTHGJKJHK">#REF!</definedName>
    <definedName name="dtrhj" hidden="1">{"via1",#N/A,TRUE,"general";"via2",#N/A,TRUE,"general";"via3",#N/A,TRUE,"general"}</definedName>
    <definedName name="Durac">#REF!</definedName>
    <definedName name="dxfgg" hidden="1">{"via1",#N/A,TRUE,"general";"via2",#N/A,TRUE,"general";"via3",#N/A,TRUE,"general"}</definedName>
    <definedName name="E">#REF!</definedName>
    <definedName name="E.E.">#REF!</definedName>
    <definedName name="e3e33" hidden="1">{"via1",#N/A,TRUE,"general";"via2",#N/A,TRUE,"general";"via3",#N/A,TRUE,"general"}</definedName>
    <definedName name="ec">[3]Dimensiones!$B$11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eppm">#REF!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c1">#REF!</definedName>
    <definedName name="Elec2">#REF!</definedName>
    <definedName name="Elec3">#REF!</definedName>
    <definedName name="Elec4">#REF!</definedName>
    <definedName name="Electr">#REF!</definedName>
    <definedName name="Electrocivil">#REF!</definedName>
    <definedName name="emanto">#REF!</definedName>
    <definedName name="Equi">#REF!</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ney">#N/A</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er">#REF!</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dd">#REF!</definedName>
    <definedName name="ESP225P">#REF!</definedName>
    <definedName name="est">#REF!</definedName>
    <definedName name="ESTACION">#REF!</definedName>
    <definedName name="ESTADO_ACUEDUCTO">#REF!</definedName>
    <definedName name="ESTADO_ALCANTARILLADO">#REF!</definedName>
    <definedName name="Estadocamara">#REF!</definedName>
    <definedName name="Estructu">#REF!</definedName>
    <definedName name="ESTRUCTURA">#REF!</definedName>
    <definedName name="et">[3]Dimensiones!$D$11</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enAguas">#REF!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NA()</definedName>
    <definedName name="EXC_12">NA()</definedName>
    <definedName name="exCEL">#REF!</definedName>
    <definedName name="Excel_BuiltIn_Database">#REF!</definedName>
    <definedName name="Excel_BuiltIn_Print_Area_1_1">#REF!</definedName>
    <definedName name="Excel_BuiltIn_Print_Area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0">#REF!</definedName>
    <definedName name="Excel_BuiltIn_Print_Titles_23">#REF!</definedName>
    <definedName name="Excel_BuiltIn_Print_Titles_3">#REF!</definedName>
    <definedName name="Excel_BuiltIn_Print_Titles_6">#REF!</definedName>
    <definedName name="Excel_BuiltIn_Print_Titles_8">#REF!</definedName>
    <definedName name="Existencia">#REF!</definedName>
    <definedName name="F_Cierre">#REF!</definedName>
    <definedName name="Factor_1.55">#REF!</definedName>
    <definedName name="Factor1.55">#REF!</definedName>
    <definedName name="Factor2.1">#REF!</definedName>
    <definedName name="fafssdfas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DF">#REF!</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 hidden="1">#REF!</definedName>
    <definedName name="ffffd" hidden="1">{"via1",#N/A,TRUE,"general";"via2",#N/A,TRUE,"general";"via3",#N/A,TRUE,"general"}</definedName>
    <definedName name="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D">#REF!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I">#REF!</definedName>
    <definedName name="FORM3">#REF!</definedName>
    <definedName name="FORMA">#REF!</definedName>
    <definedName name="FORMALE">#REF!</definedName>
    <definedName name="FORMH">#REF!</definedName>
    <definedName name="FORMM">#REF!</definedName>
    <definedName name="formularioCantidades">#REF!</definedName>
    <definedName name="FOTO">#REF!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t">[3]Dimensiones!$D$12</definedName>
    <definedName name="fwff" hidden="1">{"via1",#N/A,TRUE,"general";"via2",#N/A,TRUE,"general";"via3",#N/A,TRUE,"general"}</definedName>
    <definedName name="fwwe" hidden="1">{"via1",#N/A,TRUE,"general";"via2",#N/A,TRUE,"general";"via3",#N/A,TRUE,"general"}</definedName>
    <definedName name="g">#REF!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DJSK">#REF!</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 hidden="1">{#N/A,#N/A,FALSE,"Cart"}</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ova">#REF!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V2">#REF!</definedName>
    <definedName name="GREASIFI">#REF!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2">#REF!</definedName>
    <definedName name="Grupo3">#REF!</definedName>
    <definedName name="Grupo4">#REF!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ia">#REF!</definedName>
    <definedName name="H">#REF!</definedName>
    <definedName name="h9h" hidden="1">{"via1",#N/A,TRUE,"general";"via2",#N/A,TRUE,"general";"via3",#N/A,TRUE,"general"}</definedName>
    <definedName name="HABITANTES">#REF!</definedName>
    <definedName name="HAHAHAH">#REF!</definedName>
    <definedName name="hbfdhrw" hidden="1">{"TAB1",#N/A,TRUE,"GENERAL";"TAB2",#N/A,TRUE,"GENERAL";"TAB3",#N/A,TRUE,"GENERAL";"TAB4",#N/A,TRUE,"GENERAL";"TAB5",#N/A,TRUE,"GENERAL"}</definedName>
    <definedName name="hc">[3]Dimensiones!$B$10</definedName>
    <definedName name="HC78MH">#REF!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[3]Dimensiones!$D$9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FFDGHJJK">#REF!</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antes">[7]Cantidadeshidrantes!$A$1:$F$63</definedName>
    <definedName name="hit">[3]Dimensiones!$D$8</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M3JH">#REF!</definedName>
    <definedName name="hn" hidden="1">{"TAB1",#N/A,TRUE,"GENERAL";"TAB2",#N/A,TRUE,"GENERAL";"TAB3",#N/A,TRUE,"GENERAL";"TAB4",#N/A,TRUE,"GENERAL";"TAB5",#N/A,TRUE,"GENERAL"}</definedName>
    <definedName name="HOJA1">#REF!</definedName>
    <definedName name="hola" hidden="1">{#N/A,#N/A,FALSE,"Cart"}</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HSHSH">#REF!</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irs" hidden="1">{"via1",#N/A,TRUE,"general";"via2",#N/A,TRUE,"general";"via3",#N/A,TRUE,"general"}</definedName>
    <definedName name="I.E.">#REF!</definedName>
    <definedName name="i8i" hidden="1">{"TAB1",#N/A,TRUE,"GENERAL";"TAB2",#N/A,TRUE,"GENERAL";"TAB3",#N/A,TRUE,"GENERAL";"TAB4",#N/A,TRUE,"GENERAL";"TAB5",#N/A,TRUE,"GENERAL"}</definedName>
    <definedName name="IDDESC">#REF!</definedName>
    <definedName name="ieieieiei">#REF!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RE">#REF!</definedName>
    <definedName name="IMPRI">#REF!</definedName>
    <definedName name="Incivil">#REF!</definedName>
    <definedName name="Incivil1">#REF!</definedName>
    <definedName name="Inciviles">#REF!</definedName>
    <definedName name="Incremento">#REF!</definedName>
    <definedName name="indicadores">#REF!</definedName>
    <definedName name="Indices">#REF!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G">#REF!</definedName>
    <definedName name="informe">#REF!</definedName>
    <definedName name="Ingel">#REF!</definedName>
    <definedName name="Ingeni">#REF!</definedName>
    <definedName name="Ingenieria">#REF!</definedName>
    <definedName name="Ingeniero">#REF!</definedName>
    <definedName name="Ingeo1">#REF!</definedName>
    <definedName name="Ingeo2">#REF!</definedName>
    <definedName name="Ingeo3">#REF!</definedName>
    <definedName name="Ingeo4">#REF!</definedName>
    <definedName name="Ingeome">#REF!</definedName>
    <definedName name="Ingeomega">#REF!</definedName>
    <definedName name="ingresos">#REF!,#REF!,#REF!,#REF!</definedName>
    <definedName name="Inlin1">[15]Sábana!#REF!</definedName>
    <definedName name="INSUMOS_EQUIPOS">'[9]INSUMOS EQUIPOS'!$A$1:$D$105</definedName>
    <definedName name="INSUMOS_MANO_DE_OBRA">'[9]INSUMOS MANO DE OBRA'!$A$1:$H$63</definedName>
    <definedName name="INSUMOS_SERVICIOS">'[9]INSUMOS SERVICIOS'!$A$1:$D$51</definedName>
    <definedName name="Inv" hidden="1">{#N/A,#N/A,FALSE,"Cart"}</definedName>
    <definedName name="Inventario" hidden="1">{#N/A,#N/A,FALSE,"Anexfut"}</definedName>
    <definedName name="investigar">#REF!</definedName>
    <definedName name="InvJunio">#REF!</definedName>
    <definedName name="IPC">#REF!</definedName>
    <definedName name="irrigador">#REF!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UYTR">#REF!</definedName>
    <definedName name="IVA">#REF!</definedName>
    <definedName name="iwiwiwiwi">#REF!</definedName>
    <definedName name="iyuiuyi" hidden="1">{"via1",#N/A,TRUE,"general";"via2",#N/A,TRUE,"general";"via3",#N/A,TRUE,"general"}</definedName>
    <definedName name="j" hidden="1">{"TAB1",#N/A,TRUE,"GENERAL";"TAB2",#N/A,TRUE,"GENERAL";"TAB3",#N/A,TRUE,"GENERAL";"TAB4",#N/A,TRUE,"GENERAL";"TAB5",#N/A,TRUE,"GENERAL"}</definedName>
    <definedName name="JAJAJAJA">#REF!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SJAJAJ">#REF!</definedName>
    <definedName name="JSJSJ">#REF!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ango">#N/A</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GFDS">#REF!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O" hidden="1">#REF!</definedName>
    <definedName name="krtrk" hidden="1">{"via1",#N/A,TRUE,"general";"via2",#N/A,TRUE,"general";"via3",#N/A,TRUE,"general"}</definedName>
    <definedName name="KSKSKSK">#REF!</definedName>
    <definedName name="KU">#REF!</definedName>
    <definedName name="kyr" hidden="1">{"TAB1",#N/A,TRUE,"GENERAL";"TAB2",#N/A,TRUE,"GENERAL";"TAB3",#N/A,TRUE,"GENERAL";"TAB4",#N/A,TRUE,"GENERAL";"TAB5",#N/A,TRUE,"GENERAL"}</definedName>
    <definedName name="LICITACION">#REF!</definedName>
    <definedName name="LIMP">#REF!</definedName>
    <definedName name="linc1">[3]Dimensiones!$B$15</definedName>
    <definedName name="linc2">[3]Dimensiones!$B$19</definedName>
    <definedName name="linc3">[3]Dimensiones!$B$23</definedName>
    <definedName name="linc4">[3]Dimensiones!$B$27</definedName>
    <definedName name="linc5">[3]Dimensiones!$B$31</definedName>
    <definedName name="LisaCodSAO">#REF!</definedName>
    <definedName name="lista">#REF!</definedName>
    <definedName name="Listacanti">#REF!</definedName>
    <definedName name="ListaCantidad">#REF!</definedName>
    <definedName name="ListaItem">#REF!</definedName>
    <definedName name="listaprecios">#REF!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C12">#REF!</definedName>
    <definedName name="LLANTAS">#REF!</definedName>
    <definedName name="LLAP12">#REF!</definedName>
    <definedName name="LLKLML">#REF!</definedName>
    <definedName name="lllllh" hidden="1">{"via1",#N/A,TRUE,"general";"via2",#N/A,TRUE,"general";"via3",#N/A,TRUE,"general"}</definedName>
    <definedName name="lllllllo" hidden="1">{"via1",#N/A,TRUE,"general";"via2",#N/A,TRUE,"general";"via3",#N/A,TRUE,"general"}</definedName>
    <definedName name="lo">#REF!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lol" hidden="1">{"TAB1",#N/A,TRUE,"GENERAL";"TAB2",#N/A,TRUE,"GENERAL";"TAB3",#N/A,TRUE,"GENERAL";"TAB4",#N/A,TRUE,"GENERAL";"TAB5",#N/A,TRUE,"GENERAL"}</definedName>
    <definedName name="Lombana">#REF!</definedName>
    <definedName name="Lombap">#REF!</definedName>
    <definedName name="LONG">#REF!</definedName>
    <definedName name="longitud">#REF!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plpl" hidden="1">{"via1",#N/A,TRUE,"general";"via2",#N/A,TRUE,"general";"via3",#N/A,TRUE,"general"}</definedName>
    <definedName name="lucy" hidden="1">{"TAB1",#N/A,TRUE,"GENERAL";"TAB2",#N/A,TRUE,"GENERAL";"TAB3",#N/A,TRUE,"GENERAL";"TAB4",#N/A,TRUE,"GENERAL";"TAB5",#N/A,TRUE,"GENERAL"}</definedName>
    <definedName name="LUPVC">#REF!</definedName>
    <definedName name="LUPVT">#REF!</definedName>
    <definedName name="luz">#REF!</definedName>
    <definedName name="M120K">#REF!</definedName>
    <definedName name="M240K">#REF!</definedName>
    <definedName name="M280K">#REF!</definedName>
    <definedName name="MADCJ">#REF!</definedName>
    <definedName name="mafdsf" hidden="1">{"via1",#N/A,TRUE,"general";"via2",#N/A,TRUE,"general";"via3",#N/A,TRUE,"general"}</definedName>
    <definedName name="mantener">#REF!</definedName>
    <definedName name="mao" hidden="1">{"TAB1",#N/A,TRUE,"GENERAL";"TAB2",#N/A,TRUE,"GENERAL";"TAB3",#N/A,TRUE,"GENERAL";"TAB4",#N/A,TRUE,"GENERAL";"TAB5",#N/A,TRUE,"GENERAL"}</definedName>
    <definedName name="maow" hidden="1">{"via1",#N/A,TRUE,"general";"via2",#N/A,TRUE,"general";"via3",#N/A,TRUE,"general"}</definedName>
    <definedName name="MARABA">#REF!</definedName>
    <definedName name="masor" hidden="1">{"via1",#N/A,TRUE,"general";"via2",#N/A,TRUE,"general";"via3",#N/A,TRUE,"general"}</definedName>
    <definedName name="MAT">#REF!</definedName>
    <definedName name="MATERIAL">#REF!</definedName>
    <definedName name="Materiales">#REF!</definedName>
    <definedName name="materiales1">[16]Mat!$A$11:$G$569</definedName>
    <definedName name="MaterialTub">#REF!</definedName>
    <definedName name="MATPR">#REF!</definedName>
    <definedName name="matriz">#REF!,#REF!</definedName>
    <definedName name="MatTuberia">#REF!</definedName>
    <definedName name="MC4CM">#REF!</definedName>
    <definedName name="mdd" hidden="1">{"via1",#N/A,TRUE,"general";"via2",#N/A,TRUE,"general";"via3",#N/A,TRUE,"general"}</definedName>
    <definedName name="meg" hidden="1">{"TAB1",#N/A,TRUE,"GENERAL";"TAB2",#N/A,TRUE,"GENERAL";"TAB3",#N/A,TRUE,"GENERAL";"TAB4",#N/A,TRUE,"GENERAL";"TAB5",#N/A,TRUE,"GENERAL"}</definedName>
    <definedName name="MEJORA">#REF!</definedName>
    <definedName name="mfgjrdt" hidden="1">{"TAB1",#N/A,TRUE,"GENERAL";"TAB2",#N/A,TRUE,"GENERAL";"TAB3",#N/A,TRUE,"GENERAL";"TAB4",#N/A,TRUE,"GENERAL";"TAB5",#N/A,TRUE,"GENERAL"}</definedName>
    <definedName name="mghm" hidden="1">{"via1",#N/A,TRUE,"general";"via2",#N/A,TRUE,"general";"via3",#N/A,TRUE,"general"}</definedName>
    <definedName name="min" hidden="1">{#N/A,#N/A,FALSE,"Anexfut"}</definedName>
    <definedName name="miny" hidden="1">{#N/A,#N/A,FALSE,"Orden";#N/A,#N/A,FALSE,"acta";#N/A,#N/A,FALSE,"InfoGer";#N/A,#N/A,FALSE,"Vent und";#N/A,#N/A,FALSE,"G vent";#N/A,#N/A,FALSE,"Publ";#N/A,#N/A,FALSE,"G cxc";#N/A,#N/A,FALSE,"G cxp"}</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#REF!</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BBNBN">#REF!</definedName>
    <definedName name="MNMBMB">#REF!</definedName>
    <definedName name="MOCARG">#REF!</definedName>
    <definedName name="MODIF1">#REF!</definedName>
    <definedName name="MODIF1_2">#REF!</definedName>
    <definedName name="MODIF1_7">#REF!</definedName>
    <definedName name="MOENC">#REF!</definedName>
    <definedName name="MOIHF">#REF!</definedName>
    <definedName name="MOPRE">#REF!</definedName>
    <definedName name="MOTO">#REF!</definedName>
    <definedName name="MOTOBOMBA">#REF!</definedName>
    <definedName name="MXMXMXM">#REF!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qui">#REF!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_tanques">[3]Dimensiones!$D$36</definedName>
    <definedName name="No_Cont">#REF!</definedName>
    <definedName name="NOM">#REF!</definedName>
    <definedName name="NOMBRE">#REF!</definedName>
    <definedName name="NombreTabla">"Dummy"</definedName>
    <definedName name="Norte">#REF!</definedName>
    <definedName name="nose">#REF!</definedName>
    <definedName name="Nro_Acta">#REF!</definedName>
    <definedName name="NUEVO">#REF!</definedName>
    <definedName name="NUM">#REF!</definedName>
    <definedName name="nxn" hidden="1">{"via1",#N/A,TRUE,"general";"via2",#N/A,TRUE,"general";"via3",#N/A,TRUE,"general"}</definedName>
    <definedName name="ÑÑL">#REF!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OKJIHI">#REF!</definedName>
    <definedName name="ñpñpñ" hidden="1">{"via1",#N/A,TRUE,"general";"via2",#N/A,TRUE,"general";"via3",#N/A,TRUE,"general"}</definedName>
    <definedName name="O">[5]RECURSOS!$D$12</definedName>
    <definedName name="o_y_m">#REF!</definedName>
    <definedName name="o9o9" hidden="1">{"via1",#N/A,TRUE,"general";"via2",#N/A,TRUE,"general";"via3",#N/A,TRUE,"general"}</definedName>
    <definedName name="OBJETO">#REF!</definedName>
    <definedName name="Observaciones">#REF!</definedName>
    <definedName name="occident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IUYTER">#REF!</definedName>
    <definedName name="ooo" hidden="1">{"via1",#N/A,TRUE,"general";"via2",#N/A,TRUE,"general";"via3",#N/A,TRUE,"general"}</definedName>
    <definedName name="ooooiii" hidden="1">{"TAB1",#N/A,TRUE,"GENERAL";"TAB2",#N/A,TRUE,"GENERAL";"TAB3",#N/A,TRUE,"GENERAL";"TAB4",#N/A,TRUE,"GENERAL";"TAB5",#N/A,TRUE,"GENERAL"}</definedName>
    <definedName name="ooooooo">#REF!</definedName>
    <definedName name="oooos" hidden="1">{"via1",#N/A,TRUE,"general";"via2",#N/A,TRUE,"general";"via3",#N/A,TRUE,"general"}</definedName>
    <definedName name="Opera1">#REF!</definedName>
    <definedName name="Opera2">#REF!</definedName>
    <definedName name="Opera3">#REF!</definedName>
    <definedName name="Opera4">#REF!</definedName>
    <definedName name="operar">#REF!</definedName>
    <definedName name="OPLÑ">#REF!</definedName>
    <definedName name="Oriental">#REF!</definedName>
    <definedName name="OSCAR">#REF!</definedName>
    <definedName name="OSOSOSO">#REF!</definedName>
    <definedName name="p">#REF!</definedName>
    <definedName name="p0p0" hidden="1">{"via1",#N/A,TRUE,"general";"via2",#N/A,TRUE,"general";"via3",#N/A,TRUE,"general"}</definedName>
    <definedName name="P150X240">#REF!</definedName>
    <definedName name="PA14X">#REF!</definedName>
    <definedName name="Paec1">#REF!</definedName>
    <definedName name="Paec2">#REF!</definedName>
    <definedName name="Paec3">#REF!</definedName>
    <definedName name="Paec4">#REF!</definedName>
    <definedName name="PAJARITA">#REF!</definedName>
    <definedName name="PAPA">#REF!</definedName>
    <definedName name="pasavia">#REF!</definedName>
    <definedName name="PEGCO">#REF!</definedName>
    <definedName name="Peldaño">#REF!</definedName>
    <definedName name="PERIRURUT">#REF!</definedName>
    <definedName name="pi">#REF!</definedName>
    <definedName name="PIE4A6">#REF!</definedName>
    <definedName name="PIEDR">#REF!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BAR">#REF!</definedName>
    <definedName name="PINBLA">#REF!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ear">#REF!</definedName>
    <definedName name="PLAST">#REF!</definedName>
    <definedName name="PlazoAIU">#REF!</definedName>
    <definedName name="PLPLUNN" hidden="1">{"TAB1",#N/A,TRUE,"GENERAL";"TAB2",#N/A,TRUE,"GENERAL";"TAB3",#N/A,TRUE,"GENERAL";"TAB4",#N/A,TRUE,"GENERAL";"TAB5",#N/A,TRUE,"GENERAL"}</definedName>
    <definedName name="POIUP" hidden="1">{"via1",#N/A,TRUE,"general";"via2",#N/A,TRUE,"general";"via3",#N/A,TRUE,"general"}</definedName>
    <definedName name="POIUYT">#REF!</definedName>
    <definedName name="Polynomial">#REF!</definedName>
    <definedName name="PoMede">#REF!</definedName>
    <definedName name="popoiopi">#REF!</definedName>
    <definedName name="popop" hidden="1">{"via1",#N/A,TRUE,"general";"via2",#N/A,TRUE,"general";"via3",#N/A,TRUE,"general"}</definedName>
    <definedName name="poporete">#REF!</definedName>
    <definedName name="popp" hidden="1">{"via1",#N/A,TRUE,"general";"via2",#N/A,TRUE,"general";"via3",#N/A,TRUE,"general"}</definedName>
    <definedName name="popvds" hidden="1">{"TAB1",#N/A,TRUE,"GENERAL";"TAB2",#N/A,TRUE,"GENERAL";"TAB3",#N/A,TRUE,"GENERAL";"TAB4",#N/A,TRUE,"GENERAL";"TAB5",#N/A,TRUE,"GENERAL"}</definedName>
    <definedName name="POTIUYR">#REF!</definedName>
    <definedName name="pouig" hidden="1">{"via1",#N/A,TRUE,"general";"via2",#N/A,TRUE,"general";"via3",#N/A,TRUE,"general"}</definedName>
    <definedName name="p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o">#REF!</definedName>
    <definedName name="PPtoNorte">#REF!</definedName>
    <definedName name="pqroj" hidden="1">{"via1",#N/A,TRUE,"general";"via2",#N/A,TRUE,"general";"via3",#N/A,TRUE,"general"}</definedName>
    <definedName name="PRE">#REF!</definedName>
    <definedName name="Precio">#REF!</definedName>
    <definedName name="precio2">#REF!</definedName>
    <definedName name="precion">#REF!</definedName>
    <definedName name="PrecioS">#REF!</definedName>
    <definedName name="PRES.AGRI">#REF!</definedName>
    <definedName name="PRESIPISTO">#REF!</definedName>
    <definedName name="PRESUPUESTO">[9]PRESUPUESTO!$A:$H</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c1">#REF!</definedName>
    <definedName name="Proc2">#REF!</definedName>
    <definedName name="Proc3">#REF!</definedName>
    <definedName name="Proc4">#REF!</definedName>
    <definedName name="PROF">#REF!</definedName>
    <definedName name="Prop_1">#REF!</definedName>
    <definedName name="Prop_2">#REF!</definedName>
    <definedName name="Prop_3">#REF!</definedName>
    <definedName name="Prop_4">#REF!</definedName>
    <definedName name="Prop_5">#REF!</definedName>
    <definedName name="Prop_6">#REF!</definedName>
    <definedName name="Prop_7">#REF!</definedName>
    <definedName name="Prop_8">#REF!</definedName>
    <definedName name="Prop_9">#REF!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mirez">#REF!</definedName>
    <definedName name="Ramirez1">[15]Sábana!#REF!</definedName>
    <definedName name="Rasante">#REF!</definedName>
    <definedName name="Rea_Def">#REF!</definedName>
    <definedName name="Rea_Pro">#REF!</definedName>
    <definedName name="Reaj">#REF!</definedName>
    <definedName name="Recover">[17]Macro1!$A$148</definedName>
    <definedName name="Red">#REF!</definedName>
    <definedName name="Redico">#REF!</definedName>
    <definedName name="Redyco">#REF!</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e">#REF!</definedName>
    <definedName name="rererrerrerrerre">#REF!</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su2">#REF!</definedName>
    <definedName name="resumen">#REF!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IGA">#REF!</definedName>
    <definedName name="RODILLO">#REF!</definedName>
    <definedName name="RORORO">#REF!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DSGFDG">#REF!</definedName>
    <definedName name="safdp" hidden="1">{"TAB1",#N/A,TRUE,"GENERAL";"TAB2",#N/A,TRUE,"GENERAL";"TAB3",#N/A,TRUE,"GENERAL";"TAB4",#N/A,TRUE,"GENERAL";"TAB5",#N/A,TRUE,"GENERAL"}</definedName>
    <definedName name="Sanear">#REF!</definedName>
    <definedName name="SAOG7">#REF!</definedName>
    <definedName name="SAOG7OCTUBRE">#REF!</definedName>
    <definedName name="SAS">#REF!</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milla">#REF!</definedName>
    <definedName name="septico">#REF!</definedName>
    <definedName name="setrj" hidden="1">{"via1",#N/A,TRUE,"general";"via2",#N/A,TRUE,"general";"via3",#N/A,TRUE,"general"}</definedName>
    <definedName name="sett" hidden="1">{"via1",#N/A,TRUE,"general";"via2",#N/A,TRUE,"general";"via3",#N/A,TRUE,"general"}</definedName>
    <definedName name="SEVER">#REF!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#N/A</definedName>
    <definedName name="SHARED_FORMULA_1153">#N/A</definedName>
    <definedName name="SHARED_FORMULA_1154">#N/A</definedName>
    <definedName name="SHARED_FORMULA_1155">#N/A</definedName>
    <definedName name="SHARED_FORMULA_1156">#N/A</definedName>
    <definedName name="SHARED_FORMULA_1157">#N/A</definedName>
    <definedName name="SHARED_FORMULA_1158">#N/A</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#N/A</definedName>
    <definedName name="SHARED_FORMULA_1166">#N/A</definedName>
    <definedName name="SHARED_FORMULA_1167">#N/A</definedName>
    <definedName name="SHARED_FORMULA_1168">#N/A</definedName>
    <definedName name="SHARED_FORMULA_1169">#N/A</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#N/A</definedName>
    <definedName name="SHARED_FORMULA_1203">#N/A</definedName>
    <definedName name="SHARED_FORMULA_1204">#N/A</definedName>
    <definedName name="SHARED_FORMULA_1205">#N/A</definedName>
    <definedName name="SHARED_FORMULA_1206">#N/A</definedName>
    <definedName name="SHARED_FORMULA_1207">#N/A</definedName>
    <definedName name="SHARED_FORMULA_1208">#N/A</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#N/A</definedName>
    <definedName name="SHARED_FORMULA_1216">#N/A</definedName>
    <definedName name="SHARED_FORMULA_1217">#N/A</definedName>
    <definedName name="SHARED_FORMULA_1218">#N/A</definedName>
    <definedName name="SHARED_FORMULA_1219">#N/A</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4">#N/A</definedName>
    <definedName name="SHARED_FORMULA_125">#N/A</definedName>
    <definedName name="SHARED_FORMULA_126">#N/A</definedName>
    <definedName name="SHARED_FORMULA_127">#N/A</definedName>
    <definedName name="SHARED_FORMULA_128">#N/A</definedName>
    <definedName name="SHARED_FORMULA_129">#N/A</definedName>
    <definedName name="SHARED_FORMULA_13">#N/A</definedName>
    <definedName name="SHARED_FORMULA_130">#N/A</definedName>
    <definedName name="SHARED_FORMULA_131">#N/A</definedName>
    <definedName name="SHARED_FORMULA_132">#N/A</definedName>
    <definedName name="SHARED_FORMULA_133">#N/A</definedName>
    <definedName name="SHARED_FORMULA_134">#N/A</definedName>
    <definedName name="SHARED_FORMULA_135">#N/A</definedName>
    <definedName name="SHARED_FORMULA_136">#N/A</definedName>
    <definedName name="SHARED_FORMULA_137">#N/A</definedName>
    <definedName name="SHARED_FORMULA_138">#N/A</definedName>
    <definedName name="SHARED_FORMULA_139">#N/A</definedName>
    <definedName name="SHARED_FORMULA_14">#N/A</definedName>
    <definedName name="SHARED_FORMULA_140">#N/A</definedName>
    <definedName name="SHARED_FORMULA_141">#N/A</definedName>
    <definedName name="SHARED_FORMULA_142">#N/A</definedName>
    <definedName name="SHARED_FORMULA_143">#N/A</definedName>
    <definedName name="SHARED_FORMULA_144">#N/A</definedName>
    <definedName name="SHARED_FORMULA_145">#N/A</definedName>
    <definedName name="SHARED_FORMULA_146">#N/A</definedName>
    <definedName name="SHARED_FORMULA_147">#N/A</definedName>
    <definedName name="SHARED_FORMULA_148">#N/A</definedName>
    <definedName name="SHARED_FORMULA_149">#N/A</definedName>
    <definedName name="SHARED_FORMULA_15">#N/A</definedName>
    <definedName name="SHARED_FORMULA_150">#N/A</definedName>
    <definedName name="SHARED_FORMULA_151">#N/A</definedName>
    <definedName name="SHARED_FORMULA_152">#N/A</definedName>
    <definedName name="SHARED_FORMULA_153">#N/A</definedName>
    <definedName name="SHARED_FORMULA_154">#N/A</definedName>
    <definedName name="SHARED_FORMULA_155">#N/A</definedName>
    <definedName name="SHARED_FORMULA_156">#N/A</definedName>
    <definedName name="SHARED_FORMULA_157">#N/A</definedName>
    <definedName name="SHARED_FORMULA_158">#N/A</definedName>
    <definedName name="SHARED_FORMULA_159">#N/A</definedName>
    <definedName name="SHARED_FORMULA_16">#N/A</definedName>
    <definedName name="SHARED_FORMULA_160">#N/A</definedName>
    <definedName name="SHARED_FORMULA_161">#N/A</definedName>
    <definedName name="SHARED_FORMULA_162">#N/A</definedName>
    <definedName name="SHARED_FORMULA_163">#N/A</definedName>
    <definedName name="SHARED_FORMULA_164">#N/A</definedName>
    <definedName name="SHARED_FORMULA_165">#N/A</definedName>
    <definedName name="SHARED_FORMULA_166">#N/A</definedName>
    <definedName name="SHARED_FORMULA_167">#N/A</definedName>
    <definedName name="SHARED_FORMULA_168">#N/A</definedName>
    <definedName name="SHARED_FORMULA_169">#N/A</definedName>
    <definedName name="SHARED_FORMULA_17">#N/A</definedName>
    <definedName name="SHARED_FORMULA_170">#N/A</definedName>
    <definedName name="SHARED_FORMULA_171">#N/A</definedName>
    <definedName name="SHARED_FORMULA_172">#N/A</definedName>
    <definedName name="SHARED_FORMULA_173">#N/A</definedName>
    <definedName name="SHARED_FORMULA_174">#N/A</definedName>
    <definedName name="SHARED_FORMULA_175">#N/A</definedName>
    <definedName name="SHARED_FORMULA_176">#N/A</definedName>
    <definedName name="SHARED_FORMULA_177">#N/A</definedName>
    <definedName name="SHARED_FORMULA_178">#N/A</definedName>
    <definedName name="SHARED_FORMULA_179">#N/A</definedName>
    <definedName name="SHARED_FORMULA_18">#N/A</definedName>
    <definedName name="SHARED_FORMULA_180">#N/A</definedName>
    <definedName name="SHARED_FORMULA_181">#N/A</definedName>
    <definedName name="SHARED_FORMULA_182">#N/A</definedName>
    <definedName name="SHARED_FORMULA_183">#N/A</definedName>
    <definedName name="SHARED_FORMULA_184">#N/A</definedName>
    <definedName name="SHARED_FORMULA_185">#N/A</definedName>
    <definedName name="SHARED_FORMULA_186">#N/A</definedName>
    <definedName name="SHARED_FORMULA_187">#N/A</definedName>
    <definedName name="SHARED_FORMULA_188">#N/A</definedName>
    <definedName name="SHARED_FORMULA_189">#N/A</definedName>
    <definedName name="SHARED_FORMULA_19">#N/A</definedName>
    <definedName name="SHARED_FORMULA_190">#N/A</definedName>
    <definedName name="SHARED_FORMULA_191">#N/A</definedName>
    <definedName name="SHARED_FORMULA_192">#N/A</definedName>
    <definedName name="SHARED_FORMULA_193">#N/A</definedName>
    <definedName name="SHARED_FORMULA_194">#N/A</definedName>
    <definedName name="SHARED_FORMULA_195">#N/A</definedName>
    <definedName name="SHARED_FORMULA_196">#N/A</definedName>
    <definedName name="SHARED_FORMULA_197">#N/A</definedName>
    <definedName name="SHARED_FORMULA_198">#N/A</definedName>
    <definedName name="SHARED_FORMULA_199">#N/A</definedName>
    <definedName name="SHARED_FORMULA_2">#N/A</definedName>
    <definedName name="SHARED_FORMULA_20">#N/A</definedName>
    <definedName name="SHARED_FORMULA_200">#N/A</definedName>
    <definedName name="SHARED_FORMULA_201">#N/A</definedName>
    <definedName name="SHARED_FORMULA_202">#N/A</definedName>
    <definedName name="SHARED_FORMULA_203">#N/A</definedName>
    <definedName name="SHARED_FORMULA_204">#N/A</definedName>
    <definedName name="SHARED_FORMULA_205">#N/A</definedName>
    <definedName name="SHARED_FORMULA_206">#N/A</definedName>
    <definedName name="SHARED_FORMULA_207">#N/A</definedName>
    <definedName name="SHARED_FORMULA_208">#N/A</definedName>
    <definedName name="SHARED_FORMULA_209">#N/A</definedName>
    <definedName name="SHARED_FORMULA_21">#N/A</definedName>
    <definedName name="SHARED_FORMULA_210">#N/A</definedName>
    <definedName name="SHARED_FORMULA_211">#N/A</definedName>
    <definedName name="SHARED_FORMULA_212">#N/A</definedName>
    <definedName name="SHARED_FORMULA_213">#N/A</definedName>
    <definedName name="SHARED_FORMULA_214">#N/A</definedName>
    <definedName name="SHARED_FORMULA_215">#N/A</definedName>
    <definedName name="SHARED_FORMULA_216">#N/A</definedName>
    <definedName name="SHARED_FORMULA_217">#N/A</definedName>
    <definedName name="SHARED_FORMULA_218">#N/A</definedName>
    <definedName name="SHARED_FORMULA_219">#N/A</definedName>
    <definedName name="SHARED_FORMULA_22">#N/A</definedName>
    <definedName name="SHARED_FORMULA_220">#N/A</definedName>
    <definedName name="SHARED_FORMULA_221">#N/A</definedName>
    <definedName name="SHARED_FORMULA_222">#N/A</definedName>
    <definedName name="SHARED_FORMULA_223">#N/A</definedName>
    <definedName name="SHARED_FORMULA_224">#N/A</definedName>
    <definedName name="SHARED_FORMULA_225">#N/A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#N/A</definedName>
    <definedName name="SHARED_FORMULA_929">#N/A</definedName>
    <definedName name="SHARED_FORMULA_93">#N/A</definedName>
    <definedName name="SHARED_FORMULA_930">#N/A</definedName>
    <definedName name="SHARED_FORMULA_931">#N/A</definedName>
    <definedName name="SHARED_FORMULA_932">#N/A</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#N/A</definedName>
    <definedName name="SHARED_FORMULA_959">#N/A</definedName>
    <definedName name="SHARED_FORMULA_96">#N/A</definedName>
    <definedName name="SHARED_FORMULA_960">#N/A</definedName>
    <definedName name="SHARED_FORMULA_961">#N/A</definedName>
    <definedName name="SHARED_FORMULA_962">#N/A</definedName>
    <definedName name="SHARED_FORMULA_963">#N/A</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#N/A</definedName>
    <definedName name="SHARED_FORMULA_981">#N/A</definedName>
    <definedName name="SHARED_FORMULA_982">#N/A</definedName>
    <definedName name="SHARED_FORMULA_983">#N/A</definedName>
    <definedName name="SHARED_FORMULA_984">#N/A</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in_nombre">#REF!</definedName>
    <definedName name="SLPVC">#REF!</definedName>
    <definedName name="sm">#REF!</definedName>
    <definedName name="SOLDA">#REF!</definedName>
    <definedName name="SOLDAD">[18]BASE!$D$511</definedName>
    <definedName name="srwrwr" hidden="1">{"TAB1",#N/A,TRUE,"GENERAL";"TAB2",#N/A,TRUE,"GENERAL";"TAB3",#N/A,TRUE,"GENERAL";"TAB4",#N/A,TRUE,"GENERAL";"TAB5",#N/A,TRUE,"GENERAL"}</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s_1">NA()</definedName>
    <definedName name="sss_11">NA()</definedName>
    <definedName name="sss_12">NA()</definedName>
    <definedName name="sss_6">NA()</definedName>
    <definedName name="sss_7">NA()</definedName>
    <definedName name="sss_8">NA()</definedName>
    <definedName name="sss_9">NA()</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ELLEN">#REF!</definedName>
    <definedName name="SUMIN">#REF!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5t5" hidden="1">{"TAB1",#N/A,TRUE,"GENERAL";"TAB2",#N/A,TRUE,"GENERAL";"TAB3",#N/A,TRUE,"GENERAL";"TAB4",#N/A,TRUE,"GENERAL";"TAB5",#N/A,TRUE,"GENERAL"}</definedName>
    <definedName name="TableName">"Dummy"</definedName>
    <definedName name="TANQUE">#REF!</definedName>
    <definedName name="tdy" hidden="1">{"TAB1",#N/A,TRUE,"GENERAL";"TAB2",#N/A,TRUE,"GENERAL";"TAB3",#N/A,TRUE,"GENERAL";"TAB4",#N/A,TRUE,"GENERAL";"TAB5",#N/A,TRUE,"GENERAL"}</definedName>
    <definedName name="terminales">#REF!</definedName>
    <definedName name="TETETET">#REF!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po">#REF!</definedName>
    <definedName name="Tipocimentacion">#REF!</definedName>
    <definedName name="TITULO">#REF!</definedName>
    <definedName name="_xlnm.Print_Titles">#N/A</definedName>
    <definedName name="Títulos_a_imprimir_IM">#REF!</definedName>
    <definedName name="TopEncargado">#REF!</definedName>
    <definedName name="tortas" hidden="1">{"TAB1",#N/A,TRUE,"GENERAL";"TAB2",#N/A,TRUE,"GENERAL";"TAB3",#N/A,TRUE,"GENERAL";"TAB4",#N/A,TRUE,"GENERAL";"TAB5",#N/A,TRUE,"GENERAL"}</definedName>
    <definedName name="tortas2" hidden="1">{"via1",#N/A,TRUE,"general";"via2",#N/A,TRUE,"general";"via3",#N/A,TRUE,"general"}</definedName>
    <definedName name="Tot_Act01">#REF!</definedName>
    <definedName name="Tot_Act02">#REF!</definedName>
    <definedName name="Tot_Act03">#REF!</definedName>
    <definedName name="TOTAL">#REF!</definedName>
    <definedName name="TotalOpti">#REF!</definedName>
    <definedName name="TP">#REF!</definedName>
    <definedName name="tr" hidden="1">{"TAB1",#N/A,TRUE,"GENERAL";"TAB2",#N/A,TRUE,"GENERAL";"TAB3",#N/A,TRUE,"GENERAL";"TAB4",#N/A,TRUE,"GENERAL";"TAB5",#N/A,TRUE,"GENERAL"}</definedName>
    <definedName name="Train1">#REF!</definedName>
    <definedName name="Train2">#REF!</definedName>
    <definedName name="Train3">#REF!</definedName>
    <definedName name="Train4">#REF!</definedName>
    <definedName name="TRAT">[19]desmonte!$E$48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EYDGY">#REF!</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uiu">#REF!</definedName>
    <definedName name="UIUYI" hidden="1">{"TAB1",#N/A,TRUE,"GENERAL";"TAB2",#N/A,TRUE,"GENERAL";"TAB3",#N/A,TRUE,"GENERAL";"TAB4",#N/A,TRUE,"GENERAL";"TAB5",#N/A,TRUE,"GENERAL"}</definedName>
    <definedName name="ULTIMA">#REF!</definedName>
    <definedName name="UNION_Z">#REF!</definedName>
    <definedName name="UOUIV" hidden="1">{"TAB1",#N/A,TRUE,"GENERAL";"TAB2",#N/A,TRUE,"GENERAL";"TAB3",#N/A,TRUE,"GENERAL";"TAB4",#N/A,TRUE,"GENERAL";"TAB5",#N/A,TRUE,"GENERAL"}</definedName>
    <definedName name="UPVC">#REF!</definedName>
    <definedName name="uryur" hidden="1">{"TAB1",#N/A,TRUE,"GENERAL";"TAB2",#N/A,TRUE,"GENERAL";"TAB3",#N/A,TRUE,"GENERAL";"TAB4",#N/A,TRUE,"GENERAL";"TAB5",#N/A,TRUE,"GENERAL"}</definedName>
    <definedName name="UTI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RURU">#REF!</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RE">#REF!</definedName>
    <definedName name="uytu" hidden="1">{"TAB1",#N/A,TRUE,"GENERAL";"TAB2",#N/A,TRUE,"GENERAL";"TAB3",#N/A,TRUE,"GENERAL";"TAB4",#N/A,TRUE,"GENERAL";"TAB5",#N/A,TRUE,"GENERAL"}</definedName>
    <definedName name="uyur" hidden="1">{"via1",#N/A,TRUE,"general";"via2",#N/A,TRUE,"general";"via3",#N/A,TRUE,"general"}</definedName>
    <definedName name="UYUTYURERT">#REF!</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epm1">#REF!,#REF!,#REF!</definedName>
    <definedName name="vas">#REF!</definedName>
    <definedName name="VB">#REF!</definedName>
    <definedName name="vbvbvbvb" hidden="1">{"TAB1",#N/A,TRUE,"GENERAL";"TAB2",#N/A,TRUE,"GENERAL";"TAB3",#N/A,TRUE,"GENERAL";"TAB4",#N/A,TRUE,"GENERAL";"TAB5",#N/A,TRUE,"GENERAL"}</definedName>
    <definedName name="VCXZ">#REF!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erificar">#REF!</definedName>
    <definedName name="Version4OK" hidden="1">{"Datos de las Curvas",#N/A,TRUE,"TABLA-CALCULOS"}</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IBRA">#REF!</definedName>
    <definedName name="VIBRO">#REF!</definedName>
    <definedName name="viscosidad">#REF!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_aletas1">[3]Dimensiones!$F$37</definedName>
    <definedName name="Vol_aletas2">[3]Dimensiones!$F$39</definedName>
    <definedName name="Vol_aletas3">[3]Dimensiones!$F$41</definedName>
    <definedName name="Vol_aletas4">[3]Dimensiones!$F$43</definedName>
    <definedName name="Vol_aletas5">[3]Dimensiones!$F$45</definedName>
    <definedName name="Vol_tanques">[3]Dimensiones!$D$37</definedName>
    <definedName name="VOLQUETA">#REF!</definedName>
    <definedName name="VrCont">#REF!</definedName>
    <definedName name="vsdfj" hidden="1">{"via1",#N/A,TRUE,"general";"via2",#N/A,TRUE,"general";"via3",#N/A,TRUE,"general"}</definedName>
    <definedName name="vt" hidden="1">{"via1",#N/A,TRUE,"general";"via2",#N/A,TRUE,"general";"via3",#N/A,TRUE,"general"}</definedName>
    <definedName name="Vu">#REF!</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ERTEG">#REF!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formu." hidden="1">{"VIA1",#N/A,TRUE,"formul";"VIA2",#N/A,TRUE,"formul";"VIA3",#N/A,TRUE,"formul"}</definedName>
    <definedName name="wrn.GENERAL." hidden="1">{"TAB1",#N/A,TRUE,"GENERAL";"TAB2",#N/A,TRUE,"GENERAL";"TAB3",#N/A,TRUE,"GENERAL";"TAB4",#N/A,TRUE,"GENERAL";"TAB5",#N/A,TRUE,"GENERAL"}</definedName>
    <definedName name="wrn.Gerencia._.anex1." hidden="1">{#N/A,#N/A,FALSE,"Cart"}</definedName>
    <definedName name="WRN.Gerencia._.anex12" hidden="1">{#N/A,#N/A,FALSE,"Anexfut"}</definedName>
    <definedName name="WRN.Gerencia._.anex2" hidden="1">{#N/A,#N/A,FALSE,"Anexfut"}</definedName>
    <definedName name="wrn.Gerencia._.anex2." hidden="1">{#N/A,#N/A,FALSE,"Anexfut"}</definedName>
    <definedName name="wrn.Gerencia._.anex3." hidden="1">{#N/A,#N/A,FALSE,"Anexfut"}</definedName>
    <definedName name="wrn.Gerencia._.anexo" hidden="1">{#N/A,#N/A,FALSE,"Cart"}</definedName>
    <definedName name="wrn.Gerencia._.Gral." hidden="1">{#N/A,#N/A,FALSE,"Orden";#N/A,#N/A,FALSE,"acta";#N/A,#N/A,FALSE,"InfoGer";#N/A,#N/A,FALSE,"Vent und";#N/A,#N/A,FALSE,"G vent";#N/A,#N/A,FALSE,"Publ";#N/A,#N/A,FALSE,"G cxc";#N/A,#N/A,FALSE,"G cxp"}</definedName>
    <definedName name="wrn.Gerencia._.pesos." hidden="1">{#N/A,#N/A,TRUE,"Vent$";#N/A,#N/A,TRUE,"Fut";#N/A,#N/A,TRUE,"Anali"}</definedName>
    <definedName name="wrn.Impresion._.Datos._.de._.las._.Curvas." hidden="1">{"Datos de las Curvas",#N/A,TRUE,"TABLA-CALCULOS"}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hidden="1">{"TAB1",#N/A,TRUE,"GENERAL";"TAB2",#N/A,TRUE,"GENERAL";"TAB3",#N/A,TRUE,"GENERAL";"TAB4",#N/A,TRUE,"GENERAL";"TAB5",#N/A,TRUE,"GENERAL"}</definedName>
    <definedName name="wyty" hidden="1">{"via1",#N/A,TRUE,"general";"via2",#N/A,TRUE,"general";"via3",#N/A,TRUE,"general"}</definedName>
    <definedName name="XC">#REF!</definedName>
    <definedName name="xcbvbs" hidden="1">{"TAB1",#N/A,TRUE,"GENERAL";"TAB2",#N/A,TRUE,"GENERAL";"TAB3",#N/A,TRUE,"GENERAL";"TAB4",#N/A,TRUE,"GENERAL";"TAB5",#N/A,TRUE,"GENERAL"}</definedName>
    <definedName name="XCVBN">#REF!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X">#REF!</definedName>
    <definedName name="xxxxxds" hidden="1">{"via1",#N/A,TRUE,"general";"via2",#N/A,TRUE,"general";"via3",#N/A,TRUE,"general"}</definedName>
    <definedName name="XXXXXXXX"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#REF!</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1">[15]Sábana!#REF!</definedName>
    <definedName name="zdervr" hidden="1">{"via1",#N/A,TRUE,"general";"via2",#N/A,TRUE,"general";"via3",#N/A,TRUE,"general"}</definedName>
    <definedName name="ZHJGHGY">#REF!</definedName>
    <definedName name="zxczds" hidden="1">{"TAB1",#N/A,TRUE,"GENERAL";"TAB2",#N/A,TRUE,"GENERAL";"TAB3",#N/A,TRUE,"GENERAL";"TAB4",#N/A,TRUE,"GENERAL";"TAB5",#N/A,TRUE,"GENERAL"}</definedName>
    <definedName name="ZXDFSDGSDG">#REF!</definedName>
    <definedName name="zxsdftyu" hidden="1">{"via1",#N/A,TRUE,"general";"via2",#N/A,TRUE,"general";"via3",#N/A,TRUE,"general"}</definedName>
    <definedName name="zxvxczv" hidden="1">{"via1",#N/A,TRUE,"general";"via2",#N/A,TRUE,"general";"via3",#N/A,TRUE,"general"}</definedName>
    <definedName name="ZZXXCCC">#REF!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1" l="1"/>
  <c r="D29" i="1"/>
  <c r="D26" i="2"/>
  <c r="E26" i="2" s="1"/>
  <c r="E27" i="2" s="1"/>
  <c r="D29" i="2" s="1"/>
  <c r="D35" i="2"/>
  <c r="E35" i="2" s="1"/>
  <c r="E36" i="2" s="1"/>
  <c r="E33" i="2"/>
  <c r="E43" i="2"/>
  <c r="E44" i="2" s="1"/>
  <c r="D46" i="2" s="1"/>
  <c r="E46" i="2" s="1"/>
  <c r="E47" i="2"/>
  <c r="E50" i="2"/>
  <c r="E51" i="2"/>
  <c r="E52" i="2" s="1"/>
  <c r="E29" i="2" l="1"/>
  <c r="E30" i="2" s="1"/>
  <c r="D37" i="2" s="1"/>
  <c r="E17" i="1" s="1"/>
  <c r="E48" i="2"/>
  <c r="D53" i="2"/>
  <c r="G217" i="2" l="1"/>
  <c r="D259" i="2"/>
  <c r="B30" i="1"/>
  <c r="E269" i="2"/>
  <c r="D245" i="2" l="1"/>
  <c r="E245" i="2" s="1"/>
  <c r="E292" i="2"/>
  <c r="E291" i="2"/>
  <c r="E288" i="2"/>
  <c r="E287" i="2"/>
  <c r="E286" i="2"/>
  <c r="E285" i="2"/>
  <c r="E284" i="2"/>
  <c r="E283" i="2"/>
  <c r="E282" i="2"/>
  <c r="E281" i="2"/>
  <c r="E280" i="2"/>
  <c r="B24" i="1"/>
  <c r="D244" i="2"/>
  <c r="E244" i="2" s="1"/>
  <c r="E270" i="2"/>
  <c r="D272" i="2" s="1"/>
  <c r="E272" i="2" s="1"/>
  <c r="E273" i="2" s="1"/>
  <c r="E266" i="2"/>
  <c r="E265" i="2"/>
  <c r="E264" i="2"/>
  <c r="E263" i="2"/>
  <c r="E262" i="2"/>
  <c r="E261" i="2"/>
  <c r="E260" i="2"/>
  <c r="E259" i="2"/>
  <c r="D242" i="2"/>
  <c r="E242" i="2" s="1"/>
  <c r="E248" i="2"/>
  <c r="E249" i="2" s="1"/>
  <c r="D251" i="2" s="1"/>
  <c r="E251" i="2" s="1"/>
  <c r="E252" i="2" s="1"/>
  <c r="E243" i="2"/>
  <c r="E241" i="2"/>
  <c r="D240" i="2"/>
  <c r="E240" i="2" s="1"/>
  <c r="E239" i="2"/>
  <c r="B33" i="1"/>
  <c r="D231" i="2"/>
  <c r="E231" i="2" s="1"/>
  <c r="E232" i="2" s="1"/>
  <c r="E228" i="2"/>
  <c r="D227" i="2"/>
  <c r="E227" i="2" s="1"/>
  <c r="D226" i="2"/>
  <c r="E226" i="2" s="1"/>
  <c r="E220" i="2"/>
  <c r="E221" i="2" s="1"/>
  <c r="D223" i="2" s="1"/>
  <c r="E223" i="2" s="1"/>
  <c r="E224" i="2" s="1"/>
  <c r="D217" i="2"/>
  <c r="E217" i="2" s="1"/>
  <c r="D216" i="2"/>
  <c r="E216" i="2" s="1"/>
  <c r="D215" i="2"/>
  <c r="E215" i="2" s="1"/>
  <c r="D214" i="2"/>
  <c r="E214" i="2" s="1"/>
  <c r="D213" i="2"/>
  <c r="E213" i="2" s="1"/>
  <c r="D212" i="2"/>
  <c r="E212" i="2" s="1"/>
  <c r="E211" i="2"/>
  <c r="E210" i="2"/>
  <c r="D253" i="2" l="1"/>
  <c r="E289" i="2"/>
  <c r="E293" i="2"/>
  <c r="D295" i="2" s="1"/>
  <c r="E295" i="2" s="1"/>
  <c r="E296" i="2" s="1"/>
  <c r="E267" i="2"/>
  <c r="D274" i="2" s="1"/>
  <c r="E31" i="1" s="1"/>
  <c r="E29" i="1"/>
  <c r="E246" i="2"/>
  <c r="E229" i="2"/>
  <c r="E218" i="2"/>
  <c r="B16" i="1"/>
  <c r="E18" i="2"/>
  <c r="E19" i="2" s="1"/>
  <c r="E12" i="2"/>
  <c r="E13" i="2" s="1"/>
  <c r="D15" i="2" s="1"/>
  <c r="E15" i="2" s="1"/>
  <c r="E16" i="2" s="1"/>
  <c r="E158" i="2"/>
  <c r="E157" i="2"/>
  <c r="E156" i="2"/>
  <c r="E155" i="2"/>
  <c r="E149" i="2"/>
  <c r="E148" i="2"/>
  <c r="E145" i="2"/>
  <c r="E144" i="2"/>
  <c r="E143" i="2"/>
  <c r="E142" i="2"/>
  <c r="E141" i="2"/>
  <c r="E140" i="2"/>
  <c r="E139" i="2"/>
  <c r="E150" i="2" l="1"/>
  <c r="D297" i="2"/>
  <c r="E30" i="1" s="1"/>
  <c r="F30" i="1" s="1"/>
  <c r="D20" i="2"/>
  <c r="E16" i="1" s="1"/>
  <c r="D233" i="2"/>
  <c r="E33" i="1" s="1"/>
  <c r="E152" i="2"/>
  <c r="E153" i="2" s="1"/>
  <c r="E159" i="2"/>
  <c r="E146" i="2"/>
  <c r="D160" i="2" l="1"/>
  <c r="E24" i="1" s="1"/>
  <c r="B1" i="2" l="1"/>
  <c r="B27" i="1" l="1"/>
  <c r="D202" i="2"/>
  <c r="E202" i="2" s="1"/>
  <c r="E201" i="2"/>
  <c r="D200" i="2"/>
  <c r="E200" i="2" s="1"/>
  <c r="E199" i="2"/>
  <c r="D193" i="2"/>
  <c r="E193" i="2" s="1"/>
  <c r="E192" i="2"/>
  <c r="D189" i="2"/>
  <c r="E189" i="2" s="1"/>
  <c r="D188" i="2"/>
  <c r="E188" i="2" s="1"/>
  <c r="D187" i="2"/>
  <c r="E187" i="2" s="1"/>
  <c r="B26" i="1"/>
  <c r="F25" i="1"/>
  <c r="B20" i="1"/>
  <c r="E194" i="2" l="1"/>
  <c r="D196" i="2" s="1"/>
  <c r="E196" i="2" s="1"/>
  <c r="E197" i="2" s="1"/>
  <c r="E203" i="2"/>
  <c r="E190" i="2"/>
  <c r="D204" i="2" l="1"/>
  <c r="E27" i="1" s="1"/>
  <c r="F27" i="1" s="1"/>
  <c r="E20" i="1"/>
  <c r="F20" i="1" s="1"/>
  <c r="B18" i="1" l="1"/>
  <c r="E178" i="2"/>
  <c r="E177" i="2"/>
  <c r="E171" i="2"/>
  <c r="E172" i="2" s="1"/>
  <c r="D174" i="2" s="1"/>
  <c r="E174" i="2" s="1"/>
  <c r="E175" i="2" s="1"/>
  <c r="D168" i="2"/>
  <c r="E168" i="2" s="1"/>
  <c r="D167" i="2"/>
  <c r="E167" i="2" s="1"/>
  <c r="B22" i="1"/>
  <c r="D112" i="2"/>
  <c r="E112" i="2" s="1"/>
  <c r="D111" i="2"/>
  <c r="E111" i="2" s="1"/>
  <c r="E105" i="2"/>
  <c r="E106" i="2" s="1"/>
  <c r="D108" i="2" s="1"/>
  <c r="E108" i="2" s="1"/>
  <c r="E109" i="2" s="1"/>
  <c r="D102" i="2"/>
  <c r="E102" i="2" s="1"/>
  <c r="E101" i="2"/>
  <c r="E100" i="2"/>
  <c r="B23" i="1"/>
  <c r="B21" i="1"/>
  <c r="D131" i="2"/>
  <c r="E131" i="2" s="1"/>
  <c r="D130" i="2"/>
  <c r="E130" i="2" s="1"/>
  <c r="E124" i="2"/>
  <c r="E125" i="2" s="1"/>
  <c r="D127" i="2" s="1"/>
  <c r="E127" i="2" s="1"/>
  <c r="E128" i="2" s="1"/>
  <c r="E121" i="2"/>
  <c r="E120" i="2"/>
  <c r="D92" i="2"/>
  <c r="E92" i="2" s="1"/>
  <c r="D91" i="2"/>
  <c r="E91" i="2" s="1"/>
  <c r="E85" i="2"/>
  <c r="E86" i="2" s="1"/>
  <c r="D88" i="2" s="1"/>
  <c r="E88" i="2" s="1"/>
  <c r="E89" i="2" s="1"/>
  <c r="E82" i="2"/>
  <c r="D81" i="2"/>
  <c r="E81" i="2" s="1"/>
  <c r="E80" i="2"/>
  <c r="D71" i="2"/>
  <c r="E71" i="2" s="1"/>
  <c r="D70" i="2"/>
  <c r="E70" i="2" s="1"/>
  <c r="D67" i="2"/>
  <c r="E67" i="2" s="1"/>
  <c r="D66" i="2"/>
  <c r="E66" i="2" s="1"/>
  <c r="E60" i="2"/>
  <c r="E61" i="2" s="1"/>
  <c r="D63" i="2" s="1"/>
  <c r="E63" i="2" s="1"/>
  <c r="E64" i="2" s="1"/>
  <c r="E169" i="2" l="1"/>
  <c r="E93" i="2"/>
  <c r="E179" i="2"/>
  <c r="E72" i="2"/>
  <c r="E83" i="2"/>
  <c r="E103" i="2"/>
  <c r="E113" i="2"/>
  <c r="F24" i="1"/>
  <c r="E132" i="2"/>
  <c r="E122" i="2"/>
  <c r="E68" i="2"/>
  <c r="D94" i="2" l="1"/>
  <c r="E21" i="1" s="1"/>
  <c r="D133" i="2"/>
  <c r="E23" i="1" s="1"/>
  <c r="D180" i="2"/>
  <c r="E26" i="1" s="1"/>
  <c r="F26" i="1" s="1"/>
  <c r="D73" i="2"/>
  <c r="E18" i="1" s="1"/>
  <c r="D114" i="2"/>
  <c r="E22" i="1" s="1"/>
  <c r="F22" i="1" s="1"/>
  <c r="F18" i="1" l="1"/>
  <c r="F16" i="1" l="1"/>
  <c r="F33" i="1"/>
  <c r="F31" i="1"/>
  <c r="F15" i="1"/>
  <c r="F17" i="1"/>
  <c r="F29" i="1"/>
  <c r="F23" i="1"/>
  <c r="F21" i="1"/>
  <c r="F28" i="1"/>
  <c r="F32" i="1"/>
  <c r="F19" i="1"/>
  <c r="F34" i="1" l="1"/>
  <c r="G30" i="1" s="1"/>
  <c r="G19" i="1" l="1"/>
  <c r="G16" i="1"/>
  <c r="G22" i="1"/>
  <c r="G26" i="1"/>
  <c r="G28" i="1"/>
  <c r="G31" i="1"/>
  <c r="G32" i="1"/>
  <c r="G23" i="1"/>
  <c r="F36" i="1"/>
  <c r="G27" i="1"/>
  <c r="G20" i="1"/>
  <c r="G21" i="1"/>
  <c r="G15" i="1"/>
  <c r="G18" i="1"/>
  <c r="G33" i="1"/>
  <c r="G25" i="1"/>
  <c r="G17" i="1"/>
  <c r="G24" i="1"/>
  <c r="G29" i="1"/>
  <c r="F38" i="1" l="1"/>
  <c r="G34" i="1"/>
  <c r="F37" i="1" l="1"/>
  <c r="F39" i="1" l="1"/>
  <c r="F41" i="1" s="1"/>
</calcChain>
</file>

<file path=xl/sharedStrings.xml><?xml version="1.0" encoding="utf-8"?>
<sst xmlns="http://schemas.openxmlformats.org/spreadsheetml/2006/main" count="689" uniqueCount="155">
  <si>
    <t>PRESUPUESTO DE OBRA</t>
  </si>
  <si>
    <t>ALCALDIA MUNICIPAL</t>
  </si>
  <si>
    <t>OBRA:</t>
  </si>
  <si>
    <t>COSTOS DIRECTOS DE OBRA</t>
  </si>
  <si>
    <t>ITEM</t>
  </si>
  <si>
    <t>DESCRIPCIÓN</t>
  </si>
  <si>
    <t>Unidad</t>
  </si>
  <si>
    <t>Cantidad</t>
  </si>
  <si>
    <t>Valor Unitario</t>
  </si>
  <si>
    <t>Valor total</t>
  </si>
  <si>
    <t>%CAP</t>
  </si>
  <si>
    <t>1.01</t>
  </si>
  <si>
    <t>1.02</t>
  </si>
  <si>
    <t>2.01</t>
  </si>
  <si>
    <t>2.02</t>
  </si>
  <si>
    <t>2.03</t>
  </si>
  <si>
    <t xml:space="preserve">Valor costo directo   =     </t>
  </si>
  <si>
    <t>TOTAL COSTOS DIRECTOS</t>
  </si>
  <si>
    <t>ADMINISTRACIÓN</t>
  </si>
  <si>
    <t>UTILIDADES</t>
  </si>
  <si>
    <t>TOTAL COSTOS INDIRECTOS</t>
  </si>
  <si>
    <t>COSTO TOTAL OBRAS</t>
  </si>
  <si>
    <t>PRELIMINARES</t>
  </si>
  <si>
    <t/>
  </si>
  <si>
    <t>m</t>
  </si>
  <si>
    <t>m2</t>
  </si>
  <si>
    <t>m3</t>
  </si>
  <si>
    <t>CUBIERTA</t>
  </si>
  <si>
    <t>Municipio de Barbosa - Antioquia</t>
  </si>
  <si>
    <t>Barbosa Social !Es la gente!</t>
  </si>
  <si>
    <t>Secretaria de Obras Publicas</t>
  </si>
  <si>
    <t>1.03</t>
  </si>
  <si>
    <t>ANALISIS DE PRECIOS UNITARIOS</t>
  </si>
  <si>
    <t>No. Item</t>
  </si>
  <si>
    <t>Mano de Obra</t>
  </si>
  <si>
    <t>V/Unitario</t>
  </si>
  <si>
    <t>V/Total</t>
  </si>
  <si>
    <t>jor</t>
  </si>
  <si>
    <t>SUBTOTAL</t>
  </si>
  <si>
    <t>Herramienta</t>
  </si>
  <si>
    <t>Herramienta menor</t>
  </si>
  <si>
    <t>(%)mo</t>
  </si>
  <si>
    <t>Equipo</t>
  </si>
  <si>
    <t>Auxiliares</t>
  </si>
  <si>
    <t>Cargue, transporte y botada o almacenamiento en bodega.</t>
  </si>
  <si>
    <t>Derechos botadero</t>
  </si>
  <si>
    <t>P R E C I O   U N I T A R I O</t>
  </si>
  <si>
    <t>Cuadrilla Demoliciones 1 Oficial + 2 Ayudante</t>
  </si>
  <si>
    <t>Cargue (Paleros)-transp-botada.</t>
  </si>
  <si>
    <t>Acarrreo interno de materiales</t>
  </si>
  <si>
    <t>Materiales</t>
  </si>
  <si>
    <t>un</t>
  </si>
  <si>
    <t>Tornillo Autoperforante zincado cabeza hezagonal Nº 10-16-3/4" con arandela de neopreno.</t>
  </si>
  <si>
    <t>Pintura anticorrosivo</t>
  </si>
  <si>
    <t>gln</t>
  </si>
  <si>
    <t>Esmalte a Base de Aceite, Rendimiento 30m2/gl</t>
  </si>
  <si>
    <t>día</t>
  </si>
  <si>
    <t>RETIRO DE CUBIERTA EN TEJA DE ASBESTO - CEMENTO, teja plástica o teja similar. Incluye cargue, transporte, botada o recuperación de tablilla, alfardas, cargueras y soleras, cargue, transporte y botada de escombros en botaderos oficiales, recuperación de los materiales aprovechables o su transporte hasta el sitio que lo indique la interventoría. Medido en proyección horizontal.</t>
  </si>
  <si>
    <t>Sección completa de andamio (1.2m-1.5m) x 1.5 m. (+ 4 ruedas) Incluye transporte.</t>
  </si>
  <si>
    <t>Can zunchado en madera común de 5,0cmx20cmx3,0m (alquiler). Incluye transporte.</t>
  </si>
  <si>
    <t>pieza</t>
  </si>
  <si>
    <t>Cuadrilla de Montaje de Cubiertas.</t>
  </si>
  <si>
    <t>Andamio met de tijera 1.50x1.50m, 1 cuerpo (alquiler)</t>
  </si>
  <si>
    <t>Cumbrera (caballete) en aluzinc cal 26</t>
  </si>
  <si>
    <t>Tornillo autoroscante de cubierta</t>
  </si>
  <si>
    <t>Cuadrilla 1Of + 1 Ay Instalación</t>
  </si>
  <si>
    <t>2.04</t>
  </si>
  <si>
    <t>2.05</t>
  </si>
  <si>
    <t>Suministro, transporte e instalación de caballete eternit a dos aguas  Incluye amarras, fijaciones con tonillos autoperforantes, pintura de la cara superior, y todos los demás elementos necesarios para su correcta instalación y funcionamiento.</t>
  </si>
  <si>
    <t>Suministro, transporte y colocación de cubierta en teja traslúcida. Incluye elementos de fijación, amarras, tornillos, empalmes con fibra y resina y todo lo necesario para su correcta instalación y funcionamiento. Según diseño de cubierta.</t>
  </si>
  <si>
    <t xml:space="preserve">Teja Traslúcida </t>
  </si>
  <si>
    <t>Empalme de Teja con fibra de vidrio y resina.</t>
  </si>
  <si>
    <t>kg</t>
  </si>
  <si>
    <t>Clavo común</t>
  </si>
  <si>
    <t>lb</t>
  </si>
  <si>
    <t>Acido nitrico x 200 litros</t>
  </si>
  <si>
    <t>Hidrosolve x 200 litros</t>
  </si>
  <si>
    <t>Cuadrilla 1Of + 1 Ay Obra Negra</t>
  </si>
  <si>
    <t>Tornillo Autoperforante y/o amarra</t>
  </si>
  <si>
    <t xml:space="preserve">Gancho </t>
  </si>
  <si>
    <t>RECORRIDO Y MANTENIMIENTO DE CUBIERTA EN TEJA DE ASBESTO - CEMENTO, teja plástica o teja similar. Incluye reacomodacion, limpieza, amarre de piezas y reparacion de tejas que asi lo permitan. Medido en proyección horizontal.</t>
  </si>
  <si>
    <t>Cuadrilla Cubiertas 1 Oficial + 2 Ayudante</t>
  </si>
  <si>
    <t>Amarras y ganchos</t>
  </si>
  <si>
    <t>MUROS Y FACHADA</t>
  </si>
  <si>
    <t>3.01</t>
  </si>
  <si>
    <t>3.02</t>
  </si>
  <si>
    <t>Pintura acrílica tipo Koraza o equivalente, Rendimiento 20m2/gl</t>
  </si>
  <si>
    <t>Estopa</t>
  </si>
  <si>
    <t>Lija de agua 400</t>
  </si>
  <si>
    <t>Ayudante entendido</t>
  </si>
  <si>
    <t>Rueda para andamio (Alquiler/día)</t>
  </si>
  <si>
    <t>Arnes de seguridad con eslingas (alquiler)</t>
  </si>
  <si>
    <t>4.01</t>
  </si>
  <si>
    <t>4.02</t>
  </si>
  <si>
    <t>4.03</t>
  </si>
  <si>
    <t>5.01</t>
  </si>
  <si>
    <r>
      <t xml:space="preserve">
</t>
    </r>
    <r>
      <rPr>
        <b/>
        <sz val="11"/>
        <color indexed="8"/>
        <rFont val="Arial"/>
        <family val="2"/>
      </rPr>
      <t>MUNICIPIO DE 
BARBOSA</t>
    </r>
  </si>
  <si>
    <t xml:space="preserve">  </t>
  </si>
  <si>
    <t>Suministro, transporte y colocación de teja eternit N.6, Incluye elementos de fijación, amarras, ganchos y todo lo necesario para su correcta instalación y funcionamiento. Según diseño de cubierta.</t>
  </si>
  <si>
    <t>Teja eternit N.6</t>
  </si>
  <si>
    <t>RESANE Y APLICACION de PINTURA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</si>
  <si>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 xml:space="preserve">PISOS </t>
  </si>
  <si>
    <t>Solera Abarco 2"x4"x6 varas</t>
  </si>
  <si>
    <t>Base tapa poros incoloro ref 7203</t>
  </si>
  <si>
    <t>Inmunizante madera incoloro (5 gal)</t>
  </si>
  <si>
    <t>Tela Asfáltica Permofit (Largo= 20, ancho= 1.2 m. e= 1.2 mm) Rollo x 24 m2.</t>
  </si>
  <si>
    <t>Tablilla Ciprés de 8x1 cm.</t>
  </si>
  <si>
    <t>Tornillos galvanizados (Juego)</t>
  </si>
  <si>
    <t>Cuadrilla Cubierta</t>
  </si>
  <si>
    <t>Pulidora manual eléctrica</t>
  </si>
  <si>
    <t>Sierra circular manual (alquiler)</t>
  </si>
  <si>
    <t>Revision estructural</t>
  </si>
  <si>
    <t>Hidrolavado y aplicación de ácido nítrico e hidrosolve proporción 1:1:5 para lavada de pisos, techos, muros interiores y exteriores, con todos los elementos necesarios para su correcta instalación y funcionamiento.</t>
  </si>
  <si>
    <t xml:space="preserve">Rocería y limpieza, Incluye cargue, transporte y botada de material en botaderos oficiales o donde indique la interventoria, hasta cualquier altura de la vegetación, incluye desenraice de árboles hasta la altura de la vegetación y de diámetro inferiores a 10 cm. La rocería se realizará a ras de piso. Se utilizará guadaña o machete.	</t>
  </si>
  <si>
    <t>Ayudante Raso</t>
  </si>
  <si>
    <t>Herramienta menor (Guadaña)</t>
  </si>
  <si>
    <t>Concreto de 21 Mpa preparado en obra (3000PSI)</t>
  </si>
  <si>
    <t>Alambre recocido C 18</t>
  </si>
  <si>
    <t>Tabla madera común de 1,7cm x 20cm x 3,0m. Incluye transporte.</t>
  </si>
  <si>
    <t>Larguero madera común 4cmx8cmx2.80m. Incluye transporte.</t>
  </si>
  <si>
    <t>Moldura en madera 1/4 bocel de L=2,80 m.</t>
  </si>
  <si>
    <t>Separol o equivalente (Desmoldante para evitar adherencia de concretos a formaletas. Rendimiento metal :45g/m2 madera:55g/m2 (15 kg))</t>
  </si>
  <si>
    <t>Vibrador de concreto (mikasa), eléctrico a  110v (alquiler)</t>
  </si>
  <si>
    <t>Telera de 0,90 x 1,35 m.</t>
  </si>
  <si>
    <t>Malla electrosoldada 4 mm</t>
  </si>
  <si>
    <t xml:space="preserve">CERRAMIENTOS </t>
  </si>
  <si>
    <t>Malla eslabonada galvanizada calibre 10 ojo 5</t>
  </si>
  <si>
    <t>Alambre galvanizado calibre 12 ó 12.5 para malla</t>
  </si>
  <si>
    <t>Acero 4200kg/cm2, suministro, corte, figuracion e instalacion</t>
  </si>
  <si>
    <t>EXCAVACIÓN MANUAL de material heterogéneo DE 0-2 m, bajo cualquier grado de humedad. Incluye: roca descompuesta, bolas de roca de volúmen inferior a 0.35 m³., el cargue, transporte interno de material proveniente de las excavaciones en los sitios donde lo indique la interventoría y su medida sera en el sitio. No incluye entibado.</t>
  </si>
  <si>
    <t xml:space="preserve">Cuadrilla 1Of + 1 Ay </t>
  </si>
  <si>
    <t>Concreto de 17,5 Mpa preparado en obra (2500 PSI)</t>
  </si>
  <si>
    <t>Suministro, transporte y colocación de modulos para cerramiento de vanos en malla eslabonada cal 10 ojo 5, incluye grapas galvanizadas, platinas pisamalla, diagonales, angulo de acero 1 x 1/8 pulg para marco y fijaciones, alambre, anclaje a columnetas y demas elementos necesarios para su correcta instalacion.</t>
  </si>
  <si>
    <t>Pintura bituminosa negra</t>
  </si>
  <si>
    <t xml:space="preserve">Ángulo de 1" x 1/8" </t>
  </si>
  <si>
    <t>Perno de 1/2"</t>
  </si>
  <si>
    <t>Soldadura 6011 x 1/8</t>
  </si>
  <si>
    <t>Grapa galvanizada Tubo 1/2"</t>
  </si>
  <si>
    <t>Construcción de LOSA CONTRAPISO en concreto de 21 MPa., con un ESPESOR DE 10 cm. Incluye suministro, transporte y la colocación del concreto hasta una altura de 3.0 m, incluye suministro, armado y desarmado de toda la obra falsa necesaria para el correcto vaciado, biseles para cortagotera o donde se requieran, vibrado, protección y curado para estructuras, de acuerdo a las diferentes dimensiones establecidas y todos los demás elementos necesarios para su correcto vaciado. El acero de refuerzo se pagará en su respectivo item según diseño. Incluye malla electrosoldada de 4 mm para refuerzo.</t>
  </si>
  <si>
    <t xml:space="preserve">Suministro, transporte y construcción de cubierta para teja de eternit, alfardas 2"x5" en abarco, larguero 2"x4" (solera) en abarco anclada a viga de amarre con varilla cada 1.5 m., tablilla inmunizada en pino ciprés machiembrada, impermeabilización en frío con tela asfáltica tipo permofit o equivalente. Incluye todos los elementos necesarios para su correcta construcción y funcionamiento. Medido a lo largo de la pendiente. </t>
  </si>
  <si>
    <t>Lamina metálica de 3/16" o 5mm</t>
  </si>
  <si>
    <t>Perno expansivo de 3/8 x 3"</t>
  </si>
  <si>
    <t>Pintura poliuretano</t>
  </si>
  <si>
    <t>Base anticorrosiva y adherente</t>
  </si>
  <si>
    <t>Catalizador para pintura de poliuretano</t>
  </si>
  <si>
    <t>PTS 2" x 1" x 3 mm.</t>
  </si>
  <si>
    <t>Cuadrilla 1Of + 1 Ay Fabricación</t>
  </si>
  <si>
    <t>unidad</t>
  </si>
  <si>
    <t>Pisa malla</t>
  </si>
  <si>
    <t>Malla ondulada ojo Nº5 calibre 10</t>
  </si>
  <si>
    <t>Cargue (Paleros) botada.</t>
  </si>
  <si>
    <t>Suministro, transporte y colocación de puerta-reja 2.0 x 1.2 m. Con bastidor metálico de 70 mm x 70 mm espesor de 3mm, malla ondulada ojo  Nº5 calibre 10, ángulo metálico de 1"x 1/8" perimetral pisa malla, lamina de 3/16 para anclaje a muro com pernos de 3/8" x3",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t>
  </si>
  <si>
    <t>Adecuaciones locativas para acondicionamiento del albergue animal temporal en el Municipio de Barbosa - Antioquia.</t>
  </si>
  <si>
    <t>Estacon de 4" inmunizado h=2.50 m</t>
  </si>
  <si>
    <t>Suministro, transporte y colocación de cerramiento perimetral en malla eslabonada cal 10 ojo 5, h=2.0 m incluye fijaciones grapas galvanizadas, pisamalla, alambre, estacón diámetro 4" y h = 2.10 metros libres, excavación para empotrar el estacón,  pintura tipo bituminosa negra para proteger la parte enterrada del estacón en una longitud de 40 cm, atraque de concreto pobre, compactación del área aferente para garantizar la estabilidad del estacón y todo lo necesario para su correcta instalación y funcionamiento. Según especificaciones de la supervision.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</si>
</sst>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_(&quot;$&quot;* #,##0.00_);_(&quot;$&quot;* \(#,##0.00\);_(&quot;$&quot;* &quot;-&quot;??_);_(@_)"/>
    <numFmt numFmtId="167" formatCode="###,###,##0.00000"/>
    <numFmt numFmtId="168" formatCode="_([$$-240A]\ * #,##0_);_([$$-240A]\ * \(#,##0\);_([$$-240A]\ * &quot;-&quot;_);_(@_)"/>
    <numFmt numFmtId="169" formatCode="_(* ##0.00&quot;%&quot;_)"/>
    <numFmt numFmtId="170" formatCode="&quot;$&quot;#,##0.00"/>
    <numFmt numFmtId="171" formatCode="_([$$-240A]\ * #,##0_);_([$$-240A]\ * \(#,##0\);_([$$-240A]\ * &quot;-&quot;?_);_(@_)"/>
  </numFmts>
  <fonts count="31">
    <font>
      <sz val="11"/>
      <color theme="1"/>
      <name val="Calibri"/>
      <family val="2"/>
      <scheme val="minor"/>
    </font>
    <font>
      <sz val="11"/>
      <color theme="1"/>
      <name val="Calibri"/>
      <family val="2"/>
      <scheme val="minor"/>
    </font>
    <font>
      <b/>
      <sz val="18"/>
      <color theme="1" tint="4.9989318521683403E-2"/>
      <name val="Arial"/>
      <family val="2"/>
    </font>
    <font>
      <sz val="8"/>
      <color theme="1" tint="4.9989318521683403E-2"/>
      <name val="Arial"/>
      <family val="2"/>
    </font>
    <font>
      <sz val="10"/>
      <name val="Arial"/>
      <family val="2"/>
    </font>
    <font>
      <b/>
      <sz val="16"/>
      <color theme="1" tint="4.9989318521683403E-2"/>
      <name val="Calibri Light"/>
      <family val="1"/>
      <scheme val="major"/>
    </font>
    <font>
      <sz val="11"/>
      <color theme="1" tint="4.9989318521683403E-2"/>
      <name val="Arial"/>
      <family val="2"/>
    </font>
    <font>
      <sz val="11"/>
      <color theme="1" tint="4.9989318521683403E-2"/>
      <name val="Hobo Std"/>
      <family val="2"/>
    </font>
    <font>
      <b/>
      <sz val="11"/>
      <color theme="1" tint="4.9989318521683403E-2"/>
      <name val="BankGothic Md BT"/>
      <family val="2"/>
    </font>
    <font>
      <b/>
      <sz val="12"/>
      <color theme="1" tint="4.9989318521683403E-2"/>
      <name val="Arial"/>
      <family val="2"/>
    </font>
    <font>
      <sz val="9"/>
      <name val="Arial"/>
      <family val="2"/>
    </font>
    <font>
      <b/>
      <sz val="14"/>
      <color theme="1" tint="4.9989318521683403E-2"/>
      <name val="Arial Narrow"/>
      <family val="2"/>
    </font>
    <font>
      <b/>
      <sz val="10"/>
      <color theme="1" tint="4.9989318521683403E-2"/>
      <name val="BankGothic Md BT"/>
      <family val="2"/>
    </font>
    <font>
      <b/>
      <sz val="11"/>
      <color theme="1" tint="4.9989318521683403E-2"/>
      <name val="Arial Narrow"/>
      <family val="2"/>
    </font>
    <font>
      <sz val="10"/>
      <color theme="1" tint="4.9989318521683403E-2"/>
      <name val="Arial Narrow"/>
      <family val="2"/>
    </font>
    <font>
      <b/>
      <sz val="10"/>
      <color theme="1" tint="4.9989318521683403E-2"/>
      <name val="Arial Narrow"/>
      <family val="2"/>
    </font>
    <font>
      <b/>
      <sz val="11"/>
      <color theme="1" tint="4.9989318521683403E-2"/>
      <name val="BankGothic Lt BT"/>
      <family val="2"/>
    </font>
    <font>
      <sz val="10"/>
      <name val="BankGothic Lt BT"/>
      <family val="2"/>
    </font>
    <font>
      <b/>
      <sz val="11"/>
      <color theme="1" tint="4.9989318521683403E-2"/>
      <name val="Arial"/>
      <family val="2"/>
    </font>
    <font>
      <sz val="10"/>
      <color theme="1" tint="4.9989318521683403E-2"/>
      <name val="Arial"/>
      <family val="2"/>
    </font>
    <font>
      <b/>
      <sz val="12"/>
      <name val="Arial"/>
      <family val="2"/>
    </font>
    <font>
      <b/>
      <sz val="10"/>
      <name val="Arial"/>
      <family val="2"/>
    </font>
    <font>
      <u/>
      <sz val="10"/>
      <color theme="10"/>
      <name val="Arial"/>
      <family val="2"/>
    </font>
    <font>
      <b/>
      <i/>
      <sz val="10"/>
      <name val="Arial"/>
      <family val="2"/>
    </font>
    <font>
      <b/>
      <sz val="11"/>
      <color indexed="9"/>
      <name val="Arial"/>
      <family val="2"/>
    </font>
    <font>
      <b/>
      <sz val="10"/>
      <color indexed="9"/>
      <name val="Arial"/>
      <family val="2"/>
    </font>
    <font>
      <b/>
      <sz val="9"/>
      <color theme="1" tint="4.9989318521683403E-2"/>
      <name val="Arial"/>
      <family val="2"/>
    </font>
    <font>
      <sz val="9"/>
      <color theme="1"/>
      <name val="Calibri"/>
      <family val="2"/>
      <scheme val="minor"/>
    </font>
    <font>
      <sz val="12"/>
      <color theme="1"/>
      <name val="Calibri"/>
      <family val="2"/>
      <scheme val="minor"/>
    </font>
    <font>
      <b/>
      <sz val="11"/>
      <color indexed="8"/>
      <name val="Arial"/>
      <family val="2"/>
    </font>
    <font>
      <sz val="11"/>
      <color theme="1"/>
      <name val="Arial"/>
      <family val="2"/>
    </font>
  </fonts>
  <fills count="7">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7" tint="0.59999389629810485"/>
        <bgColor indexed="64"/>
      </patternFill>
    </fill>
    <fill>
      <patternFill patternType="solid">
        <fgColor indexed="55"/>
        <bgColor indexed="64"/>
      </patternFill>
    </fill>
    <fill>
      <patternFill patternType="solid">
        <fgColor theme="0" tint="-4.9989318521683403E-2"/>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indexed="64"/>
      </left>
      <right/>
      <top style="thin">
        <color auto="1"/>
      </top>
      <bottom style="double">
        <color indexed="64"/>
      </bottom>
      <diagonal/>
    </border>
    <border>
      <left/>
      <right style="medium">
        <color indexed="64"/>
      </right>
      <top style="thin">
        <color auto="1"/>
      </top>
      <bottom style="double">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9">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5" fontId="4" fillId="0" borderId="0" applyFont="0" applyFill="0" applyBorder="0" applyAlignment="0" applyProtection="0"/>
    <xf numFmtId="0" fontId="22" fillId="0" borderId="0" applyNumberFormat="0" applyFill="0" applyBorder="0" applyAlignment="0" applyProtection="0">
      <alignment vertical="top"/>
      <protection locked="0"/>
    </xf>
    <xf numFmtId="0" fontId="28" fillId="0" borderId="0"/>
    <xf numFmtId="0" fontId="4" fillId="0" borderId="0"/>
    <xf numFmtId="9" fontId="28" fillId="0" borderId="0" applyFont="0" applyFill="0" applyBorder="0" applyAlignment="0" applyProtection="0"/>
  </cellStyleXfs>
  <cellXfs count="160">
    <xf numFmtId="0" fontId="0" fillId="0" borderId="0" xfId="0"/>
    <xf numFmtId="0" fontId="3" fillId="3" borderId="4"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5" xfId="0" applyFont="1" applyFill="1" applyBorder="1" applyAlignment="1">
      <alignment horizontal="center" vertical="center" wrapText="1"/>
    </xf>
    <xf numFmtId="165" fontId="3" fillId="3" borderId="5" xfId="1" applyFont="1" applyFill="1" applyBorder="1" applyAlignment="1">
      <alignment vertical="center" wrapText="1"/>
    </xf>
    <xf numFmtId="164" fontId="3" fillId="3" borderId="5" xfId="2" applyFont="1" applyFill="1" applyBorder="1" applyAlignment="1">
      <alignment vertical="center" wrapText="1"/>
    </xf>
    <xf numFmtId="10" fontId="3" fillId="3" borderId="6" xfId="3" applyNumberFormat="1" applyFont="1" applyFill="1" applyBorder="1" applyAlignment="1">
      <alignment horizontal="center" vertical="center" wrapText="1"/>
    </xf>
    <xf numFmtId="0" fontId="3" fillId="3" borderId="9" xfId="0" applyFont="1" applyFill="1" applyBorder="1" applyAlignment="1">
      <alignment horizontal="left" vertical="center" wrapText="1"/>
    </xf>
    <xf numFmtId="0" fontId="3" fillId="3" borderId="10" xfId="0" applyFont="1" applyFill="1" applyBorder="1" applyAlignment="1">
      <alignment horizontal="left" vertical="center" wrapText="1"/>
    </xf>
    <xf numFmtId="0" fontId="3" fillId="3" borderId="10" xfId="0" applyFont="1" applyFill="1" applyBorder="1" applyAlignment="1">
      <alignment horizontal="center" vertical="center" wrapText="1"/>
    </xf>
    <xf numFmtId="165" fontId="3" fillId="3" borderId="10" xfId="1" applyFont="1" applyFill="1" applyBorder="1" applyAlignment="1">
      <alignment vertical="center" wrapText="1"/>
    </xf>
    <xf numFmtId="164" fontId="3" fillId="3" borderId="10" xfId="2" applyFont="1" applyFill="1" applyBorder="1" applyAlignment="1">
      <alignment vertical="center" wrapText="1"/>
    </xf>
    <xf numFmtId="10" fontId="3" fillId="3" borderId="11" xfId="3" applyNumberFormat="1"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165" fontId="3" fillId="0" borderId="0" xfId="1" applyFont="1" applyFill="1" applyAlignment="1">
      <alignment horizontal="center" vertical="center" wrapText="1"/>
    </xf>
    <xf numFmtId="164" fontId="3" fillId="0" borderId="0" xfId="2" applyFont="1" applyFill="1" applyAlignment="1">
      <alignment vertical="center" wrapText="1"/>
    </xf>
    <xf numFmtId="164" fontId="3" fillId="0" borderId="0" xfId="2" applyFont="1" applyFill="1" applyAlignment="1">
      <alignment horizontal="center" vertical="center" wrapText="1"/>
    </xf>
    <xf numFmtId="10" fontId="3" fillId="0" borderId="0" xfId="3" applyNumberFormat="1" applyFont="1" applyAlignment="1">
      <alignment horizontal="center" vertical="center" wrapText="1"/>
    </xf>
    <xf numFmtId="0" fontId="3" fillId="0" borderId="7" xfId="0" applyFont="1" applyBorder="1" applyAlignment="1">
      <alignment horizontal="left" vertical="center" wrapText="1"/>
    </xf>
    <xf numFmtId="165" fontId="3" fillId="0" borderId="0" xfId="1" applyFont="1" applyFill="1" applyBorder="1" applyAlignment="1">
      <alignment vertical="center" wrapText="1"/>
    </xf>
    <xf numFmtId="164" fontId="3" fillId="0" borderId="0" xfId="2" applyFont="1" applyFill="1" applyBorder="1" applyAlignment="1">
      <alignment vertical="center" wrapText="1"/>
    </xf>
    <xf numFmtId="10" fontId="3" fillId="0" borderId="12" xfId="3" applyNumberFormat="1" applyFont="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165" fontId="13" fillId="2" borderId="14" xfId="1" applyFont="1" applyFill="1" applyBorder="1" applyAlignment="1">
      <alignment horizontal="center" vertical="center" wrapText="1"/>
    </xf>
    <xf numFmtId="164" fontId="13" fillId="2" borderId="14" xfId="2" applyFont="1" applyFill="1" applyBorder="1" applyAlignment="1">
      <alignment horizontal="center" vertical="center" wrapText="1"/>
    </xf>
    <xf numFmtId="164" fontId="13" fillId="2" borderId="15" xfId="2" applyFont="1" applyFill="1" applyBorder="1" applyAlignment="1">
      <alignment horizontal="center" vertical="center" wrapText="1"/>
    </xf>
    <xf numFmtId="10" fontId="13" fillId="2" borderId="16" xfId="3" applyNumberFormat="1" applyFont="1" applyFill="1" applyBorder="1" applyAlignment="1">
      <alignment horizontal="center" vertical="center" wrapText="1"/>
    </xf>
    <xf numFmtId="0" fontId="14" fillId="0" borderId="17" xfId="0" applyFont="1" applyBorder="1" applyAlignment="1" applyProtection="1">
      <alignment horizontal="center" vertical="center" wrapText="1"/>
      <protection locked="0"/>
    </xf>
    <xf numFmtId="0" fontId="14" fillId="0" borderId="18" xfId="0" applyFont="1" applyBorder="1" applyAlignment="1" applyProtection="1">
      <alignment horizontal="left" vertical="center" wrapText="1"/>
      <protection hidden="1"/>
    </xf>
    <xf numFmtId="0" fontId="14" fillId="0" borderId="18" xfId="0" applyFont="1" applyBorder="1" applyAlignment="1" applyProtection="1">
      <alignment horizontal="center" vertical="center" wrapText="1"/>
      <protection hidden="1"/>
    </xf>
    <xf numFmtId="4" fontId="14" fillId="0" borderId="18" xfId="1" applyNumberFormat="1" applyFont="1" applyBorder="1" applyAlignment="1" applyProtection="1">
      <alignment horizontal="center" vertical="center" wrapText="1"/>
      <protection hidden="1"/>
    </xf>
    <xf numFmtId="164" fontId="14" fillId="0" borderId="18" xfId="2" applyFont="1" applyFill="1" applyBorder="1" applyAlignment="1" applyProtection="1">
      <alignment vertical="center" wrapText="1"/>
      <protection hidden="1"/>
    </xf>
    <xf numFmtId="166" fontId="14" fillId="0" borderId="18" xfId="2" applyNumberFormat="1" applyFont="1" applyBorder="1" applyAlignment="1" applyProtection="1">
      <alignment horizontal="left" vertical="center" wrapText="1"/>
      <protection hidden="1"/>
    </xf>
    <xf numFmtId="10" fontId="14" fillId="0" borderId="17" xfId="3" applyNumberFormat="1" applyFont="1" applyFill="1" applyBorder="1" applyAlignment="1" applyProtection="1">
      <alignment horizontal="center" vertical="center" wrapText="1"/>
      <protection hidden="1"/>
    </xf>
    <xf numFmtId="164" fontId="14" fillId="0" borderId="18" xfId="2" applyFont="1" applyBorder="1" applyAlignment="1" applyProtection="1">
      <alignment horizontal="left" vertical="center" wrapText="1"/>
      <protection hidden="1"/>
    </xf>
    <xf numFmtId="166" fontId="14" fillId="0" borderId="18" xfId="2" applyNumberFormat="1" applyFont="1" applyBorder="1" applyAlignment="1" applyProtection="1">
      <alignment horizontal="center" vertical="center" wrapText="1"/>
      <protection hidden="1"/>
    </xf>
    <xf numFmtId="164" fontId="14" fillId="0" borderId="18" xfId="2" applyFont="1" applyFill="1" applyBorder="1" applyAlignment="1" applyProtection="1">
      <alignment horizontal="center" vertical="center" wrapText="1"/>
      <protection hidden="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165" fontId="3" fillId="0" borderId="0" xfId="1" applyFont="1" applyFill="1" applyBorder="1" applyAlignment="1">
      <alignment horizontal="left" vertical="center" wrapText="1"/>
    </xf>
    <xf numFmtId="164" fontId="3" fillId="0" borderId="0" xfId="2" applyFont="1" applyFill="1" applyBorder="1" applyAlignment="1">
      <alignment horizontal="left" vertical="center" wrapText="1"/>
    </xf>
    <xf numFmtId="10" fontId="3" fillId="0" borderId="0" xfId="3" applyNumberFormat="1" applyFont="1" applyFill="1" applyBorder="1" applyAlignment="1">
      <alignment horizontal="left" vertical="center" wrapText="1"/>
    </xf>
    <xf numFmtId="10" fontId="6" fillId="0" borderId="14" xfId="3" applyNumberFormat="1" applyFont="1" applyFill="1" applyBorder="1" applyAlignment="1">
      <alignment horizontal="center" vertical="center" wrapText="1"/>
    </xf>
    <xf numFmtId="10" fontId="6" fillId="0" borderId="24" xfId="3" applyNumberFormat="1" applyFont="1" applyFill="1" applyBorder="1" applyAlignment="1">
      <alignment horizontal="center" vertical="center" wrapText="1"/>
    </xf>
    <xf numFmtId="165" fontId="3" fillId="0" borderId="0" xfId="1" applyFont="1" applyFill="1" applyAlignment="1">
      <alignment vertical="center" wrapText="1"/>
    </xf>
    <xf numFmtId="0" fontId="3" fillId="0" borderId="0" xfId="0" applyFont="1" applyAlignment="1" applyProtection="1">
      <alignment horizontal="left" vertical="center" wrapText="1"/>
      <protection locked="0"/>
    </xf>
    <xf numFmtId="0" fontId="3" fillId="0" borderId="0" xfId="0" applyFont="1" applyAlignment="1" applyProtection="1">
      <alignment horizontal="center" vertical="center" wrapText="1"/>
      <protection locked="0"/>
    </xf>
    <xf numFmtId="165" fontId="3" fillId="0" borderId="0" xfId="1" applyFont="1" applyFill="1" applyAlignment="1" applyProtection="1">
      <alignment vertical="center" wrapText="1"/>
      <protection locked="0"/>
    </xf>
    <xf numFmtId="164" fontId="3" fillId="0" borderId="0" xfId="2" applyFont="1" applyFill="1" applyAlignment="1" applyProtection="1">
      <alignment vertical="center" wrapText="1"/>
      <protection locked="0"/>
    </xf>
    <xf numFmtId="10" fontId="3" fillId="0" borderId="0" xfId="3" applyNumberFormat="1" applyFont="1" applyAlignment="1" applyProtection="1">
      <alignment horizontal="center" vertical="center" wrapText="1"/>
      <protection locked="0"/>
    </xf>
    <xf numFmtId="166" fontId="0" fillId="4" borderId="21" xfId="2" applyNumberFormat="1" applyFont="1" applyFill="1" applyBorder="1" applyAlignment="1">
      <alignment horizontal="center" vertical="center" wrapText="1"/>
    </xf>
    <xf numFmtId="10" fontId="0" fillId="4" borderId="22" xfId="3" applyNumberFormat="1" applyFont="1" applyFill="1" applyBorder="1" applyAlignment="1">
      <alignment horizontal="center" vertical="center" wrapText="1"/>
    </xf>
    <xf numFmtId="0" fontId="15" fillId="4" borderId="17" xfId="0" applyFont="1" applyFill="1" applyBorder="1" applyAlignment="1" applyProtection="1">
      <alignment horizontal="center" vertical="center" wrapText="1"/>
      <protection locked="0"/>
    </xf>
    <xf numFmtId="0" fontId="15" fillId="4" borderId="18" xfId="0" applyFont="1" applyFill="1" applyBorder="1" applyAlignment="1" applyProtection="1">
      <alignment horizontal="left" vertical="center" wrapText="1"/>
      <protection hidden="1"/>
    </xf>
    <xf numFmtId="0" fontId="15" fillId="4" borderId="18" xfId="0" applyFont="1" applyFill="1" applyBorder="1" applyAlignment="1" applyProtection="1">
      <alignment horizontal="center" vertical="center" wrapText="1"/>
      <protection hidden="1"/>
    </xf>
    <xf numFmtId="4" fontId="15" fillId="4" borderId="18" xfId="1" applyNumberFormat="1" applyFont="1" applyFill="1" applyBorder="1" applyAlignment="1" applyProtection="1">
      <alignment horizontal="center" vertical="center" wrapText="1"/>
      <protection hidden="1"/>
    </xf>
    <xf numFmtId="164" fontId="15" fillId="4" borderId="18" xfId="2" applyFont="1" applyFill="1" applyBorder="1" applyAlignment="1" applyProtection="1">
      <alignment vertical="center" wrapText="1"/>
      <protection hidden="1"/>
    </xf>
    <xf numFmtId="166" fontId="15" fillId="4" borderId="18" xfId="2" applyNumberFormat="1" applyFont="1" applyFill="1" applyBorder="1" applyAlignment="1" applyProtection="1">
      <alignment horizontal="left" vertical="center" wrapText="1"/>
      <protection hidden="1"/>
    </xf>
    <xf numFmtId="10" fontId="15" fillId="4" borderId="17" xfId="3" applyNumberFormat="1" applyFont="1" applyFill="1" applyBorder="1" applyAlignment="1" applyProtection="1">
      <alignment horizontal="center" vertical="center" wrapText="1"/>
      <protection hidden="1"/>
    </xf>
    <xf numFmtId="164" fontId="15" fillId="4" borderId="18" xfId="2" applyFont="1" applyFill="1" applyBorder="1" applyAlignment="1" applyProtection="1">
      <alignment horizontal="left" vertical="center" wrapText="1"/>
      <protection hidden="1"/>
    </xf>
    <xf numFmtId="0" fontId="21" fillId="0" borderId="18" xfId="0" applyFont="1" applyBorder="1" applyAlignment="1">
      <alignment horizontal="center" vertical="center"/>
    </xf>
    <xf numFmtId="0" fontId="22" fillId="0" borderId="18" xfId="5" applyNumberFormat="1" applyFill="1" applyBorder="1" applyAlignment="1" applyProtection="1">
      <alignment horizontal="center" vertical="center" wrapText="1"/>
    </xf>
    <xf numFmtId="0" fontId="21" fillId="0" borderId="18" xfId="0" applyFont="1" applyBorder="1" applyAlignment="1">
      <alignment horizontal="center" vertical="center" wrapText="1"/>
    </xf>
    <xf numFmtId="0" fontId="21" fillId="0" borderId="18" xfId="0" applyFont="1" applyBorder="1" applyAlignment="1">
      <alignment horizontal="left"/>
    </xf>
    <xf numFmtId="0" fontId="21" fillId="0" borderId="18" xfId="0" applyFont="1" applyBorder="1" applyAlignment="1">
      <alignment horizontal="centerContinuous"/>
    </xf>
    <xf numFmtId="0" fontId="4" fillId="0" borderId="18" xfId="0" applyFont="1" applyBorder="1" applyAlignment="1">
      <alignment horizontal="left" vertical="center" wrapText="1"/>
    </xf>
    <xf numFmtId="0" fontId="4" fillId="0" borderId="18" xfId="0" applyFont="1" applyBorder="1" applyAlignment="1">
      <alignment horizontal="center" vertical="center"/>
    </xf>
    <xf numFmtId="167" fontId="4" fillId="0" borderId="18" xfId="0" applyNumberFormat="1" applyFont="1" applyBorder="1" applyAlignment="1">
      <alignment horizontal="center" vertical="center"/>
    </xf>
    <xf numFmtId="168" fontId="4" fillId="0" borderId="18" xfId="0" applyNumberFormat="1" applyFont="1" applyBorder="1" applyAlignment="1">
      <alignment horizontal="right" vertical="center"/>
    </xf>
    <xf numFmtId="168" fontId="0" fillId="0" borderId="18" xfId="0" applyNumberFormat="1" applyBorder="1" applyAlignment="1">
      <alignment horizontal="right" vertical="center"/>
    </xf>
    <xf numFmtId="0" fontId="4" fillId="6" borderId="18" xfId="0" applyFont="1" applyFill="1" applyBorder="1" applyAlignment="1">
      <alignment horizontal="left"/>
    </xf>
    <xf numFmtId="169" fontId="4" fillId="6" borderId="18" xfId="0" applyNumberFormat="1" applyFont="1" applyFill="1" applyBorder="1" applyAlignment="1">
      <alignment horizontal="centerContinuous"/>
    </xf>
    <xf numFmtId="0" fontId="23" fillId="6" borderId="18" xfId="0" applyFont="1" applyFill="1" applyBorder="1" applyAlignment="1">
      <alignment horizontal="right"/>
    </xf>
    <xf numFmtId="168" fontId="21" fillId="6" borderId="18" xfId="0" applyNumberFormat="1" applyFont="1" applyFill="1" applyBorder="1" applyAlignment="1">
      <alignment vertical="center"/>
    </xf>
    <xf numFmtId="2" fontId="14" fillId="0" borderId="18" xfId="0" applyNumberFormat="1" applyFont="1" applyBorder="1" applyAlignment="1" applyProtection="1">
      <alignment horizontal="left" vertical="center" wrapText="1"/>
      <protection hidden="1"/>
    </xf>
    <xf numFmtId="0" fontId="21" fillId="0" borderId="18" xfId="0" applyFont="1" applyBorder="1" applyAlignment="1">
      <alignment horizontal="center"/>
    </xf>
    <xf numFmtId="169" fontId="4" fillId="6" borderId="18" xfId="0" applyNumberFormat="1" applyFont="1" applyFill="1" applyBorder="1" applyAlignment="1">
      <alignment horizontal="center"/>
    </xf>
    <xf numFmtId="4" fontId="14" fillId="0" borderId="18" xfId="1" applyNumberFormat="1" applyFont="1" applyFill="1" applyBorder="1" applyAlignment="1" applyProtection="1">
      <alignment horizontal="center" vertical="center" wrapText="1"/>
      <protection hidden="1"/>
    </xf>
    <xf numFmtId="0" fontId="4" fillId="6" borderId="29" xfId="0" applyFont="1" applyFill="1" applyBorder="1" applyAlignment="1">
      <alignment horizontal="left"/>
    </xf>
    <xf numFmtId="169" fontId="4" fillId="6" borderId="29" xfId="0" applyNumberFormat="1" applyFont="1" applyFill="1" applyBorder="1" applyAlignment="1">
      <alignment horizontal="centerContinuous"/>
    </xf>
    <xf numFmtId="0" fontId="23" fillId="6" borderId="29" xfId="0" applyFont="1" applyFill="1" applyBorder="1" applyAlignment="1">
      <alignment horizontal="right"/>
    </xf>
    <xf numFmtId="168" fontId="21" fillId="6" borderId="29" xfId="0" applyNumberFormat="1" applyFont="1" applyFill="1" applyBorder="1" applyAlignment="1">
      <alignment vertical="center"/>
    </xf>
    <xf numFmtId="164" fontId="0" fillId="0" borderId="0" xfId="2" applyFont="1"/>
    <xf numFmtId="2" fontId="0" fillId="0" borderId="0" xfId="0" applyNumberFormat="1"/>
    <xf numFmtId="170" fontId="0" fillId="0" borderId="0" xfId="0" applyNumberFormat="1"/>
    <xf numFmtId="171" fontId="3" fillId="0" borderId="0" xfId="2" applyNumberFormat="1" applyFont="1" applyFill="1" applyAlignment="1">
      <alignment vertical="center" wrapText="1"/>
    </xf>
    <xf numFmtId="171" fontId="3" fillId="0" borderId="0" xfId="3" applyNumberFormat="1" applyFont="1" applyAlignment="1">
      <alignment horizontal="center" vertical="center" wrapText="1"/>
    </xf>
    <xf numFmtId="0" fontId="19" fillId="0" borderId="0" xfId="0" applyFont="1" applyAlignment="1" applyProtection="1">
      <alignment horizontal="center" vertical="center" wrapText="1"/>
      <protection locked="0"/>
    </xf>
    <xf numFmtId="0" fontId="16" fillId="2" borderId="1" xfId="0" applyFont="1" applyFill="1" applyBorder="1" applyAlignment="1">
      <alignment horizontal="center" vertical="center" wrapText="1"/>
    </xf>
    <xf numFmtId="0" fontId="17" fillId="2" borderId="2" xfId="0" applyFont="1" applyFill="1" applyBorder="1" applyAlignment="1">
      <alignment vertical="center" wrapText="1"/>
    </xf>
    <xf numFmtId="171" fontId="18" fillId="2" borderId="1" xfId="0" applyNumberFormat="1" applyFont="1" applyFill="1" applyBorder="1" applyAlignment="1">
      <alignment horizontal="center" vertical="center" wrapText="1"/>
    </xf>
    <xf numFmtId="171" fontId="18" fillId="2" borderId="3" xfId="0" applyNumberFormat="1" applyFont="1" applyFill="1" applyBorder="1" applyAlignment="1">
      <alignment horizontal="center" vertical="center" wrapText="1"/>
    </xf>
    <xf numFmtId="0" fontId="6" fillId="0" borderId="23" xfId="0" applyFont="1" applyBorder="1" applyAlignment="1">
      <alignment horizontal="center" vertical="center" wrapText="1"/>
    </xf>
    <xf numFmtId="0" fontId="6" fillId="0" borderId="24" xfId="0" applyFont="1" applyBorder="1" applyAlignment="1">
      <alignment horizontal="center" vertical="center" wrapText="1"/>
    </xf>
    <xf numFmtId="171" fontId="6" fillId="0" borderId="25" xfId="2" applyNumberFormat="1" applyFont="1" applyFill="1" applyBorder="1" applyAlignment="1">
      <alignment horizontal="center" vertical="center" wrapText="1"/>
    </xf>
    <xf numFmtId="171" fontId="6" fillId="0" borderId="26" xfId="2" applyNumberFormat="1" applyFont="1" applyFill="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171" fontId="6" fillId="0" borderId="14" xfId="2" applyNumberFormat="1" applyFont="1" applyFill="1" applyBorder="1" applyAlignment="1">
      <alignment horizontal="center" vertical="center" wrapText="1"/>
    </xf>
    <xf numFmtId="171" fontId="6" fillId="0" borderId="15" xfId="2"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8"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8"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8" xfId="0" applyFont="1" applyFill="1" applyBorder="1" applyAlignment="1">
      <alignment horizontal="center" vertical="center" wrapText="1"/>
    </xf>
    <xf numFmtId="0" fontId="8" fillId="4" borderId="1" xfId="0" applyFont="1" applyFill="1" applyBorder="1" applyAlignment="1" applyProtection="1">
      <alignment horizontal="center" vertical="center" wrapText="1"/>
      <protection locked="0"/>
    </xf>
    <xf numFmtId="0" fontId="0" fillId="4" borderId="2" xfId="0" applyFill="1" applyBorder="1" applyAlignment="1" applyProtection="1">
      <alignment vertical="center" wrapText="1"/>
      <protection locked="0"/>
    </xf>
    <xf numFmtId="0" fontId="0" fillId="4" borderId="3" xfId="0" applyFill="1" applyBorder="1" applyAlignment="1" applyProtection="1">
      <alignment vertical="center" wrapText="1"/>
      <protection locked="0"/>
    </xf>
    <xf numFmtId="0" fontId="9" fillId="3" borderId="4"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11" fillId="3" borderId="7" xfId="0" applyFont="1" applyFill="1" applyBorder="1" applyAlignment="1" applyProtection="1">
      <alignment horizontal="center" vertical="center" wrapText="1"/>
      <protection locked="0"/>
    </xf>
    <xf numFmtId="0" fontId="11" fillId="3" borderId="0" xfId="0" applyFont="1" applyFill="1" applyAlignment="1" applyProtection="1">
      <alignment horizontal="center" vertical="center" wrapText="1"/>
      <protection locked="0"/>
    </xf>
    <xf numFmtId="0" fontId="11" fillId="3" borderId="8"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3" borderId="10" xfId="0" applyFont="1" applyFill="1" applyBorder="1" applyAlignment="1" applyProtection="1">
      <alignment horizontal="center" vertical="center" wrapText="1"/>
      <protection locked="0"/>
    </xf>
    <xf numFmtId="0" fontId="11" fillId="3" borderId="11" xfId="0" applyFont="1" applyFill="1" applyBorder="1" applyAlignment="1" applyProtection="1">
      <alignment horizontal="center" vertical="center" wrapText="1"/>
      <protection locked="0"/>
    </xf>
    <xf numFmtId="0" fontId="12" fillId="4" borderId="1" xfId="0" applyFont="1" applyFill="1" applyBorder="1" applyAlignment="1">
      <alignment horizontal="center" vertical="center" wrapText="1"/>
    </xf>
    <xf numFmtId="0" fontId="4" fillId="4" borderId="2" xfId="0" applyFont="1" applyFill="1" applyBorder="1" applyAlignment="1">
      <alignment vertical="center" wrapText="1"/>
    </xf>
    <xf numFmtId="0" fontId="4" fillId="4" borderId="3" xfId="0" applyFont="1" applyFill="1" applyBorder="1" applyAlignment="1">
      <alignment vertical="center" wrapText="1"/>
    </xf>
    <xf numFmtId="0" fontId="26" fillId="4" borderId="9" xfId="0" applyFont="1" applyFill="1" applyBorder="1" applyAlignment="1">
      <alignment horizontal="center" vertical="center" wrapText="1"/>
    </xf>
    <xf numFmtId="0" fontId="27" fillId="4" borderId="20" xfId="0" applyFont="1" applyFill="1" applyBorder="1" applyAlignment="1">
      <alignment vertical="center" wrapText="1"/>
    </xf>
    <xf numFmtId="0" fontId="16" fillId="2" borderId="4" xfId="0" applyFont="1" applyFill="1" applyBorder="1" applyAlignment="1">
      <alignment horizontal="center" vertical="center" wrapText="1"/>
    </xf>
    <xf numFmtId="0" fontId="17" fillId="2" borderId="5" xfId="0" applyFont="1" applyFill="1" applyBorder="1" applyAlignment="1">
      <alignment vertical="center" wrapText="1"/>
    </xf>
    <xf numFmtId="171" fontId="18" fillId="2" borderId="4" xfId="0" applyNumberFormat="1" applyFont="1" applyFill="1" applyBorder="1" applyAlignment="1">
      <alignment horizontal="center" vertical="center" wrapText="1"/>
    </xf>
    <xf numFmtId="171" fontId="18" fillId="2" borderId="6" xfId="0" applyNumberFormat="1" applyFont="1" applyFill="1" applyBorder="1" applyAlignment="1">
      <alignment horizontal="center" vertical="center" wrapText="1"/>
    </xf>
    <xf numFmtId="0" fontId="24" fillId="5" borderId="18" xfId="4" applyNumberFormat="1" applyFont="1" applyFill="1" applyBorder="1" applyAlignment="1" applyProtection="1">
      <alignment horizontal="right"/>
    </xf>
    <xf numFmtId="168" fontId="25" fillId="5" borderId="18" xfId="0" applyNumberFormat="1" applyFont="1" applyFill="1" applyBorder="1" applyAlignment="1">
      <alignment horizontal="right"/>
    </xf>
    <xf numFmtId="2" fontId="4" fillId="0" borderId="18" xfId="0" applyNumberFormat="1" applyFont="1" applyBorder="1" applyAlignment="1">
      <alignment horizontal="left" vertical="top" wrapText="1"/>
    </xf>
    <xf numFmtId="0" fontId="20" fillId="5" borderId="18" xfId="4" applyNumberFormat="1" applyFont="1" applyFill="1" applyBorder="1" applyAlignment="1" applyProtection="1">
      <alignment horizontal="center"/>
    </xf>
    <xf numFmtId="2" fontId="4" fillId="0" borderId="18" xfId="0" applyNumberFormat="1" applyFont="1" applyBorder="1" applyAlignment="1">
      <alignment horizontal="left" vertical="center" wrapText="1"/>
    </xf>
    <xf numFmtId="168" fontId="25" fillId="5" borderId="18" xfId="0" applyNumberFormat="1" applyFont="1" applyFill="1" applyBorder="1" applyAlignment="1">
      <alignment horizontal="center"/>
    </xf>
    <xf numFmtId="0" fontId="20" fillId="0" borderId="18" xfId="4" applyNumberFormat="1" applyFont="1" applyFill="1" applyBorder="1" applyAlignment="1" applyProtection="1">
      <alignment horizontal="center"/>
    </xf>
    <xf numFmtId="0" fontId="30" fillId="0" borderId="4"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9"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0" xfId="0" applyFont="1" applyAlignment="1">
      <alignment horizontal="center" vertical="center" wrapText="1"/>
    </xf>
    <xf numFmtId="0" fontId="29" fillId="0" borderId="8"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1" xfId="0" applyFont="1" applyBorder="1" applyAlignment="1">
      <alignment horizontal="center" vertical="center" wrapText="1"/>
    </xf>
    <xf numFmtId="0" fontId="24" fillId="5" borderId="19" xfId="4" applyNumberFormat="1" applyFont="1" applyFill="1" applyBorder="1" applyAlignment="1" applyProtection="1">
      <alignment horizontal="right"/>
    </xf>
    <xf numFmtId="0" fontId="24" fillId="5" borderId="28" xfId="4" applyNumberFormat="1" applyFont="1" applyFill="1" applyBorder="1" applyAlignment="1" applyProtection="1">
      <alignment horizontal="right"/>
    </xf>
    <xf numFmtId="0" fontId="24" fillId="5" borderId="27" xfId="4" applyNumberFormat="1" applyFont="1" applyFill="1" applyBorder="1" applyAlignment="1" applyProtection="1">
      <alignment horizontal="right"/>
    </xf>
    <xf numFmtId="168" fontId="25" fillId="5" borderId="19" xfId="0" applyNumberFormat="1" applyFont="1" applyFill="1" applyBorder="1" applyAlignment="1">
      <alignment horizontal="center"/>
    </xf>
    <xf numFmtId="168" fontId="25" fillId="5" borderId="27" xfId="0" applyNumberFormat="1" applyFont="1" applyFill="1" applyBorder="1" applyAlignment="1">
      <alignment horizontal="center"/>
    </xf>
  </cellXfs>
  <cellStyles count="9">
    <cellStyle name="Hipervínculo" xfId="5" builtinId="8"/>
    <cellStyle name="Millares" xfId="1" builtinId="3"/>
    <cellStyle name="Millares 2" xfId="4" xr:uid="{00000000-0005-0000-0000-000002000000}"/>
    <cellStyle name="Moneda" xfId="2" builtinId="4"/>
    <cellStyle name="Normal" xfId="0" builtinId="0"/>
    <cellStyle name="Normal 2" xfId="6" xr:uid="{00000000-0005-0000-0000-000005000000}"/>
    <cellStyle name="Normal 6 2" xfId="7" xr:uid="{00000000-0005-0000-0000-000006000000}"/>
    <cellStyle name="Porcentaje" xfId="3" builtinId="5"/>
    <cellStyle name="Porcentaje 2"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haredStrings" Target="sharedString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theme" Target="theme/theme1.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91440</xdr:colOff>
      <xdr:row>2</xdr:row>
      <xdr:rowOff>22860</xdr:rowOff>
    </xdr:from>
    <xdr:to>
      <xdr:col>1</xdr:col>
      <xdr:colOff>1765538</xdr:colOff>
      <xdr:row>5</xdr:row>
      <xdr:rowOff>83820</xdr:rowOff>
    </xdr:to>
    <xdr:pic>
      <xdr:nvPicPr>
        <xdr:cNvPr id="4" name="WordPictureWatermark511587048" descr="MEMBRETE CARTA 2021_Mesa de trabajo 1">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4801" t="3679" r="5974" b="89394"/>
        <a:stretch/>
      </xdr:blipFill>
      <xdr:spPr bwMode="auto">
        <a:xfrm>
          <a:off x="91440" y="502920"/>
          <a:ext cx="2169398" cy="693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419100</xdr:colOff>
      <xdr:row>1</xdr:row>
      <xdr:rowOff>89008</xdr:rowOff>
    </xdr:from>
    <xdr:to>
      <xdr:col>6</xdr:col>
      <xdr:colOff>373380</xdr:colOff>
      <xdr:row>5</xdr:row>
      <xdr:rowOff>121095</xdr:rowOff>
    </xdr:to>
    <xdr:pic>
      <xdr:nvPicPr>
        <xdr:cNvPr id="5" name="Imagen 2" descr="Descripción: Escudo">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78980" y="386188"/>
          <a:ext cx="952500" cy="8474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1061085</xdr:colOff>
      <xdr:row>0</xdr:row>
      <xdr:rowOff>100965</xdr:rowOff>
    </xdr:from>
    <xdr:to>
      <xdr:col>0</xdr:col>
      <xdr:colOff>1684020</xdr:colOff>
      <xdr:row>3</xdr:row>
      <xdr:rowOff>123349</xdr:rowOff>
    </xdr:to>
    <xdr:pic>
      <xdr:nvPicPr>
        <xdr:cNvPr id="2" name="Imagen 2" descr="Descripción: Escudo">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1085" y="100965"/>
          <a:ext cx="622935" cy="571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F:\LINA%20MARCEL\Plantilla%20Last%20planner.xls?C08A1BF5" TargetMode="External"/><Relationship Id="rId1" Type="http://schemas.openxmlformats.org/officeDocument/2006/relationships/externalLinkPath" Target="file:///\\C08A1BF5\Plantilla%20Last%20planner.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H:\descoles\Descole%20canal%20en%20concreto%202.xls?44412A9B" TargetMode="External"/><Relationship Id="rId1" Type="http://schemas.openxmlformats.org/officeDocument/2006/relationships/externalLinkPath" Target="file:///\\44412A9B\Descole%20canal%20en%20concreto%202.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PRESUPUESTO_SAN_JUAN_TANQUE_Y_PTAP_2013.xlsx?CC4C0E9B" TargetMode="External"/><Relationship Id="rId1" Type="http://schemas.openxmlformats.org/officeDocument/2006/relationships/externalLinkPath" Target="file:///\\CC4C0E9B\PRESUPUESTO_SAN_JUAN_TANQUE_Y_PTAP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felipevasquezurrea/Documents/D:/Obras%20Publicas%202017/Proyecto%20Pavimentacion%20y%20Redes%20San%20Antonio/01%20-%20Proyecto/02%20-%20Ficha%20de%20Priorizacion%20San%20Antonio.xlsx"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deobraacometidas.xls?D4B3190E" TargetMode="External"/><Relationship Id="rId1" Type="http://schemas.openxmlformats.org/officeDocument/2006/relationships/externalLinkPath" Target="file:///\\D4B3190E\Cantidadesdeobraacometidas.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Cantidadesdeobra\Cantidadesinversi&#243;n.xls?D4B3190E" TargetMode="External"/><Relationship Id="rId1" Type="http://schemas.openxmlformats.org/officeDocument/2006/relationships/externalLinkPath" Target="file:///\\D4B3190E\Cantidadesinversi&#243;n.xls"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edia%20Luna\PRESUPUESTO_MEDIA_LUNA_FINAL_EDWIN.xls?8171E938" TargetMode="External"/><Relationship Id="rId1" Type="http://schemas.openxmlformats.org/officeDocument/2006/relationships/externalLinkPath" Target="file:///\\8171E938\PRESUPUESTO_MEDIA_LUNA_FINAL_EDWI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ELIPE/TRABAJO/ALCALDIA%202020/PLACA%20HUELLA%20-%20LA%20AGUADA/CORRECCIONES/Plantilla_Estructuraci&#243;n_Presupuestos_Barbosa-SIF.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resupelectricosOct25-07.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ALCALDIA%20DORADA\2.%20Presupuestos\Capota%20Victoria%20Real\1.%20Cancha%20Victoria%20Real.xlsm"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Contrataci&#243;n%20007833\Excell\S&#225;bana%20007833.xls?8FDC13FB" TargetMode="External"/><Relationship Id="rId1" Type="http://schemas.openxmlformats.org/officeDocument/2006/relationships/externalLinkPath" Target="file:///\\8FDC13FB\S&#225;bana%20007833.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RES_MUNDO%20BOLIVARIANO_LINAv-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Volumes\FELIPE_VASQ\Felipe%20Vasquez\03%20-%20Procesos%20de%20Contratacion%202019\01%20-%20Obras%20Publicas\MC102%20-%20SOP%20-%20Mantenimiento%20Via%20Bellavista\E:\Applications\Microsoft%20Excel.app\H:\Volumes\NO%20NAME\E:\Resumen%20x%20Item.xls" TargetMode="External"/></Relationships>
</file>

<file path=xl/externalLinks/_rels/externalLink18.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E:\My_Docs\OBRAS\EPM\Presupuesto\PPTO%20ACUEDUCTO-I.xlsx?BDAE37D8" TargetMode="External"/><Relationship Id="rId1" Type="http://schemas.openxmlformats.org/officeDocument/2006/relationships/externalLinkPath" Target="file:///\\BDAE37D8\PPTO%20ACUEDUCTO-I.xlsx"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file:///D:\Volumes\FELIPE_VASQ\Felipe%20Vasquez\03%20-%20Procesos%20de%20Contratacion%202019\01%20-%20Obras%20Publicas\MC102%20-%20SOP%20-%20Mantenimiento%20Via%20Bellavista\E:\Applications\Microsoft%20Excel.app\H:\Volumes\NO%20NAME\A:\PUNITARIOS%20PARA%20241201%202S.xls?8AF38187" TargetMode="External"/><Relationship Id="rId1" Type="http://schemas.openxmlformats.org/officeDocument/2006/relationships/externalLinkPath" Target="file:///\\8AF38187\PUNITARIOS%20PARA%20241201%202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Obras07/Documents/Subsecretaria%20De%20Infraestructura/BASE%20DE%20DATOS%20PRESUPUESTOS%20BARBOSA%20%2012%20JUN%20018.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ACER/Downloads/BASE%20DE%20DATOS%20PRESUPUESTOS%20BARBOSA%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sas No Cumpl."/>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boquillar"/>
      <sheetName val="Acometidacobrerígido"/>
      <sheetName val="Acometidatoma"/>
      <sheetName val="Acometidahasta1&quot;"/>
    </sheetNames>
    <sheetDataSet>
      <sheetData sheetId="0" refreshError="1"/>
      <sheetData sheetId="1" refreshError="1"/>
      <sheetData sheetId="2" refreshError="1"/>
      <sheetData sheetId="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válvulas"/>
      <sheetName val="Cantidadeshidrantes"/>
      <sheetName val="Cantidadesreposiciones"/>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ENTIDADES"/>
      <sheetName val="PRESUPUESTO"/>
      <sheetName val="APU"/>
      <sheetName val="AIU"/>
      <sheetName val="MEMORIAS"/>
      <sheetName val="INSUMOS EQUIPOS"/>
      <sheetName val="INSUMOS MATERIALES"/>
      <sheetName val="INSUMOS MANO DE OBRA"/>
      <sheetName val="INSUMOS TRANSPORTES"/>
      <sheetName val="PÓLIZAS OBRA"/>
      <sheetName val="PMT"/>
      <sheetName val="PMA"/>
      <sheetName val="PAPSO OBRA"/>
      <sheetName val="APU CARACTERIZACIÓN"/>
      <sheetName val="APU GEORREFERENCIACIÓN"/>
      <sheetName val="AJUSTE ESTUDIOS"/>
      <sheetName val="APU AUXILIARES"/>
      <sheetName val="MATERIALES"/>
      <sheetName val="INSUMOS SERVICIOS"/>
      <sheetName val="EQUIPOS"/>
      <sheetName val="TRANSPORTES"/>
      <sheetName val="MANO DE OBRA"/>
      <sheetName val="SERVICIOS"/>
      <sheetName val="ANÁLISIS TRANSPORTES"/>
      <sheetName val="FP"/>
      <sheetName val="FACTOR PRESTACIONAL"/>
      <sheetName val="INTERVENTORÍA"/>
      <sheetName val="FM INTERVENTORÍA"/>
      <sheetName val="PÓLIZAS INTERVENTORÍA"/>
      <sheetName val="PAPSO INTERVENTORÍA"/>
    </sheetNames>
    <sheetDataSet>
      <sheetData sheetId="0">
        <row r="13">
          <cell r="B13">
            <v>908526</v>
          </cell>
        </row>
      </sheetData>
      <sheetData sheetId="1"/>
      <sheetData sheetId="2">
        <row r="1">
          <cell r="A1" t="str">
            <v>DEPARTAMENTO DE ANTIOQUIA</v>
          </cell>
          <cell r="B1">
            <v>0</v>
          </cell>
          <cell r="C1">
            <v>0</v>
          </cell>
          <cell r="D1">
            <v>0</v>
          </cell>
          <cell r="E1" t="str">
            <v/>
          </cell>
          <cell r="F1">
            <v>0</v>
          </cell>
          <cell r="G1">
            <v>0</v>
          </cell>
          <cell r="H1">
            <v>0</v>
          </cell>
        </row>
        <row r="2">
          <cell r="A2" t="str">
            <v>MUNICIPIO DE BARBOSA</v>
          </cell>
          <cell r="B2">
            <v>0</v>
          </cell>
          <cell r="C2">
            <v>0</v>
          </cell>
          <cell r="D2">
            <v>0</v>
          </cell>
          <cell r="E2">
            <v>0</v>
          </cell>
          <cell r="F2">
            <v>0</v>
          </cell>
          <cell r="G2">
            <v>0</v>
          </cell>
          <cell r="H2">
            <v>0</v>
          </cell>
        </row>
        <row r="3">
          <cell r="A3" t="str">
            <v>PROYECTO: Construccion de 2 Km de placa huella en la vereda la Aguada del MunIcipio de Barbosa, Antioquia.</v>
          </cell>
          <cell r="B3">
            <v>0</v>
          </cell>
          <cell r="C3">
            <v>0</v>
          </cell>
          <cell r="D3">
            <v>0</v>
          </cell>
          <cell r="E3">
            <v>0</v>
          </cell>
          <cell r="F3">
            <v>0</v>
          </cell>
          <cell r="G3">
            <v>0</v>
          </cell>
          <cell r="H3">
            <v>0</v>
          </cell>
        </row>
        <row r="4">
          <cell r="B4">
            <v>0</v>
          </cell>
          <cell r="C4">
            <v>0</v>
          </cell>
          <cell r="D4">
            <v>0</v>
          </cell>
          <cell r="E4">
            <v>0</v>
          </cell>
          <cell r="F4">
            <v>0</v>
          </cell>
          <cell r="G4">
            <v>0</v>
          </cell>
          <cell r="H4">
            <v>0</v>
          </cell>
        </row>
        <row r="5">
          <cell r="A5" t="str">
            <v>PRESUPUESTO GENERAL</v>
          </cell>
          <cell r="B5">
            <v>0</v>
          </cell>
          <cell r="C5">
            <v>0</v>
          </cell>
          <cell r="D5">
            <v>0</v>
          </cell>
          <cell r="E5">
            <v>0</v>
          </cell>
          <cell r="F5">
            <v>0</v>
          </cell>
          <cell r="G5">
            <v>0</v>
          </cell>
          <cell r="H5">
            <v>0</v>
          </cell>
        </row>
        <row r="7">
          <cell r="A7" t="str">
            <v>ITEM</v>
          </cell>
          <cell r="B7" t="str">
            <v>ESPECIFICACIONES</v>
          </cell>
          <cell r="C7">
            <v>0</v>
          </cell>
          <cell r="D7" t="str">
            <v>DESCRIPCIÓN</v>
          </cell>
          <cell r="E7" t="str">
            <v>UNIDAD</v>
          </cell>
          <cell r="F7" t="str">
            <v>CANTIDAD</v>
          </cell>
          <cell r="G7" t="str">
            <v>VR.UNITARIO</v>
          </cell>
          <cell r="H7" t="str">
            <v>VALOR TOTAL</v>
          </cell>
        </row>
        <row r="8">
          <cell r="A8">
            <v>0</v>
          </cell>
          <cell r="B8" t="str">
            <v>GENERAL</v>
          </cell>
          <cell r="C8" t="str">
            <v>PARTICULAR</v>
          </cell>
          <cell r="D8">
            <v>0</v>
          </cell>
          <cell r="E8">
            <v>0</v>
          </cell>
          <cell r="F8">
            <v>0</v>
          </cell>
          <cell r="G8">
            <v>0</v>
          </cell>
          <cell r="H8">
            <v>0</v>
          </cell>
        </row>
        <row r="9">
          <cell r="A9">
            <v>1</v>
          </cell>
          <cell r="B9">
            <v>0</v>
          </cell>
          <cell r="C9">
            <v>0</v>
          </cell>
          <cell r="D9" t="str">
            <v>PRELIMINARES</v>
          </cell>
          <cell r="E9">
            <v>0</v>
          </cell>
          <cell r="F9" t="str">
            <v/>
          </cell>
          <cell r="G9" t="str">
            <v/>
          </cell>
          <cell r="H9" t="str">
            <v/>
          </cell>
        </row>
        <row r="10">
          <cell r="A10">
            <v>1.1000000000000001</v>
          </cell>
          <cell r="B10">
            <v>0</v>
          </cell>
          <cell r="C10">
            <v>0</v>
          </cell>
          <cell r="D10" t="str">
            <v>Demolición pisos, andenes, cunetas  y bordillos de concreto, en cualquier espesor. Incluye retiro de malla de refuerzo si existe, cargue, transporte y disposición de los materiales provenientes de la demolición.</v>
          </cell>
          <cell r="E10" t="str">
            <v>m3</v>
          </cell>
          <cell r="F10">
            <v>225</v>
          </cell>
          <cell r="G10">
            <v>39200</v>
          </cell>
          <cell r="H10">
            <v>8820000</v>
          </cell>
        </row>
        <row r="11">
          <cell r="A11">
            <v>1.2</v>
          </cell>
          <cell r="B11">
            <v>0</v>
          </cell>
          <cell r="C11">
            <v>0</v>
          </cell>
          <cell r="D11" t="str">
            <v>Remoción de derrumbes. Incluye cargue, transporte y disposición final de los materiales.</v>
          </cell>
          <cell r="E11" t="str">
            <v>m3</v>
          </cell>
          <cell r="F11">
            <v>80</v>
          </cell>
          <cell r="G11">
            <v>24858</v>
          </cell>
          <cell r="H11">
            <v>1988640</v>
          </cell>
        </row>
        <row r="12">
          <cell r="A12">
            <v>1.3</v>
          </cell>
          <cell r="B12">
            <v>0</v>
          </cell>
          <cell r="C12">
            <v>0</v>
          </cell>
          <cell r="D12" t="str">
            <v>Conformacion de la calzada existente con motoniveladora. Incluye nivelación, compactacion, limpieza y reconstruccion de cunetas y todo lo necesario para la correcta ejecucion de la actividad.</v>
          </cell>
          <cell r="E12" t="str">
            <v>m2</v>
          </cell>
          <cell r="F12">
            <v>10000</v>
          </cell>
          <cell r="G12">
            <v>1036</v>
          </cell>
          <cell r="H12">
            <v>10360000</v>
          </cell>
        </row>
        <row r="13">
          <cell r="A13">
            <v>2</v>
          </cell>
          <cell r="B13">
            <v>0</v>
          </cell>
          <cell r="C13">
            <v>0</v>
          </cell>
          <cell r="D13" t="str">
            <v>PLACA HUELLA</v>
          </cell>
          <cell r="E13">
            <v>0</v>
          </cell>
          <cell r="F13" t="str">
            <v/>
          </cell>
          <cell r="G13" t="str">
            <v/>
          </cell>
          <cell r="H13" t="str">
            <v/>
          </cell>
        </row>
        <row r="14">
          <cell r="A14">
            <v>2.1</v>
          </cell>
          <cell r="B14">
            <v>0</v>
          </cell>
          <cell r="C14">
            <v>0</v>
          </cell>
          <cell r="D14" t="str">
            <v>Suministro, colocación, conformación y compactación de Base, incluye transporte. Compactación hasta obtener una densidad mínima del 98%, de la obtenida en el ensayo del Proctor modificado.</v>
          </cell>
          <cell r="E14" t="str">
            <v>m3</v>
          </cell>
          <cell r="F14">
            <v>1500</v>
          </cell>
          <cell r="G14">
            <v>113169</v>
          </cell>
          <cell r="H14">
            <v>169753500</v>
          </cell>
        </row>
        <row r="15">
          <cell r="A15">
            <v>2.2000000000000002</v>
          </cell>
          <cell r="B15">
            <v>0</v>
          </cell>
          <cell r="C15">
            <v>0</v>
          </cell>
          <cell r="D15" t="str">
            <v xml:space="preserve">Excavacion manual para vigas riostras, en material comun bajo cualquier grado de humedad. Incluye botada, transporte y disposicion final de los materiales. </v>
          </cell>
          <cell r="E15" t="str">
            <v>m3</v>
          </cell>
          <cell r="F15">
            <v>63</v>
          </cell>
          <cell r="G15">
            <v>37092</v>
          </cell>
          <cell r="H15">
            <v>2336796</v>
          </cell>
        </row>
        <row r="16">
          <cell r="A16">
            <v>2.2999999999999998</v>
          </cell>
          <cell r="B16">
            <v>0</v>
          </cell>
          <cell r="C16">
            <v>0</v>
          </cell>
          <cell r="D16" t="str">
            <v>Concreto Clase D (21 MPa). Placa huella en concreto. Incluye el suministro y el transporte de todos los materiales, la formaleta en madera o similar. El acero de refuerzo se pagara en su item respectivo. Incluye todo lo necesario para su correcta construcción.</v>
          </cell>
          <cell r="E16" t="str">
            <v>m3</v>
          </cell>
          <cell r="F16">
            <v>540</v>
          </cell>
          <cell r="G16">
            <v>518221</v>
          </cell>
          <cell r="H16">
            <v>279839340</v>
          </cell>
        </row>
        <row r="17">
          <cell r="A17">
            <v>2.4</v>
          </cell>
          <cell r="B17">
            <v>0</v>
          </cell>
          <cell r="C17">
            <v>0</v>
          </cell>
          <cell r="D17" t="str">
            <v xml:space="preserve">Concreto Clase D (21 MPa). Vigas riostras en concreto. Incluye el suministro y el transporte de todos los materiales, la formaleta en madera o similar. El acero de refuerzo se pagara en su item respectivo. Incluye todo lo necesario para su correcta construcción. </v>
          </cell>
          <cell r="E17" t="str">
            <v>m3</v>
          </cell>
          <cell r="F17">
            <v>167</v>
          </cell>
          <cell r="G17">
            <v>518221</v>
          </cell>
          <cell r="H17">
            <v>86542907</v>
          </cell>
        </row>
        <row r="18">
          <cell r="A18">
            <v>2.5</v>
          </cell>
          <cell r="B18">
            <v>0</v>
          </cell>
          <cell r="C18">
            <v>0</v>
          </cell>
          <cell r="D18" t="str">
            <v xml:space="preserve">Concreto Clase D (21 MPa). Cunetas en concreto. Incluye el suministro y el transporte de todos los materiales, la formaleta en madera o similar. El acero de refuerzo se pagara en su item respectivo. Incluye todo lo necesario para su correcta construcción.  </v>
          </cell>
          <cell r="E18" t="str">
            <v>m3</v>
          </cell>
          <cell r="F18">
            <v>480</v>
          </cell>
          <cell r="G18">
            <v>518221</v>
          </cell>
          <cell r="H18">
            <v>248746080</v>
          </cell>
        </row>
        <row r="19">
          <cell r="A19">
            <v>2.6</v>
          </cell>
          <cell r="B19">
            <v>0</v>
          </cell>
          <cell r="C19">
            <v>0</v>
          </cell>
          <cell r="D19" t="str">
            <v xml:space="preserve">Concreto Ciclópeo (Concreto Clase D f'c = 21 MPa 60% concreto - 40% agregado ciclópeo). Incluye el suministro y el transporte de todos los materiales, la formaleta en madera o similar, y todo lo necesario para su correcta construcción.  </v>
          </cell>
          <cell r="E19" t="str">
            <v>m3</v>
          </cell>
          <cell r="F19">
            <v>540</v>
          </cell>
          <cell r="G19">
            <v>386365</v>
          </cell>
          <cell r="H19">
            <v>208637100</v>
          </cell>
        </row>
        <row r="20">
          <cell r="A20">
            <v>2.7</v>
          </cell>
          <cell r="B20">
            <v>0</v>
          </cell>
          <cell r="C20">
            <v>0</v>
          </cell>
          <cell r="D20" t="str">
            <v>Suministro, transporte y colocación de Acero de refuerzo fy=420 Mpa (Grado 60)</v>
          </cell>
          <cell r="E20" t="str">
            <v>kg</v>
          </cell>
          <cell r="F20">
            <v>60000</v>
          </cell>
          <cell r="G20">
            <v>6131</v>
          </cell>
          <cell r="H20">
            <v>367860000</v>
          </cell>
        </row>
        <row r="21">
          <cell r="A21">
            <v>2.8</v>
          </cell>
          <cell r="B21">
            <v>0</v>
          </cell>
          <cell r="C21">
            <v>0</v>
          </cell>
          <cell r="D21" t="str">
            <v>Lleno manual detrás de cunetas, compactado con  material proveniente de la excavacion hasta obtener una densidad mínima del 95%, de la obtenida en el ensayo de proctor modificado. Incluye selección, acarreo interno y compactacion del material.</v>
          </cell>
          <cell r="E21" t="str">
            <v>m3</v>
          </cell>
          <cell r="F21">
            <v>480</v>
          </cell>
          <cell r="G21">
            <v>16137</v>
          </cell>
          <cell r="H21">
            <v>7745760</v>
          </cell>
        </row>
        <row r="22">
          <cell r="A22">
            <v>3</v>
          </cell>
          <cell r="B22">
            <v>0</v>
          </cell>
          <cell r="C22">
            <v>0</v>
          </cell>
          <cell r="D22" t="str">
            <v>OBRAS DE DRENAJE</v>
          </cell>
          <cell r="E22">
            <v>0</v>
          </cell>
          <cell r="F22" t="str">
            <v/>
          </cell>
          <cell r="G22" t="str">
            <v/>
          </cell>
          <cell r="H22" t="str">
            <v/>
          </cell>
        </row>
        <row r="23">
          <cell r="A23">
            <v>3.1</v>
          </cell>
          <cell r="B23">
            <v>0</v>
          </cell>
          <cell r="C23">
            <v>0</v>
          </cell>
          <cell r="D23" t="str">
            <v xml:space="preserve">Excavacion manual para obras de drenaje, en material comun bajo cualquier grado de humedad. Incluye botada, transporte y disposicion final de los materiales. </v>
          </cell>
          <cell r="E23" t="str">
            <v>m3</v>
          </cell>
          <cell r="F23">
            <v>24</v>
          </cell>
          <cell r="G23">
            <v>37092</v>
          </cell>
          <cell r="H23">
            <v>890208</v>
          </cell>
        </row>
        <row r="24">
          <cell r="A24">
            <v>3.2</v>
          </cell>
          <cell r="B24">
            <v>0</v>
          </cell>
          <cell r="C24">
            <v>0</v>
          </cell>
          <cell r="D24" t="str">
            <v>Suministro, transporte y colocación de tubería novafort de 36". Incluye todo lo necesario para su correcta construcción.</v>
          </cell>
          <cell r="E24" t="str">
            <v>m</v>
          </cell>
          <cell r="F24">
            <v>6</v>
          </cell>
          <cell r="G24">
            <v>1325601</v>
          </cell>
          <cell r="H24">
            <v>7953606</v>
          </cell>
        </row>
        <row r="25">
          <cell r="A25">
            <v>3.3</v>
          </cell>
          <cell r="B25">
            <v>0</v>
          </cell>
          <cell r="C25">
            <v>0</v>
          </cell>
          <cell r="D25" t="str">
            <v>Concreto Clase D (21 MPa). Pocetas y aletas en concreto. Incluye el suministro y el transporte de todos los materiales, la formaleta en madera o similar. El acero de refuerzo se pagara en su item respectivo. Incluye todo lo necesario para su correcta construcción.</v>
          </cell>
          <cell r="E25" t="str">
            <v>m3</v>
          </cell>
          <cell r="F25">
            <v>8</v>
          </cell>
          <cell r="G25">
            <v>531848</v>
          </cell>
          <cell r="H25">
            <v>4254784</v>
          </cell>
        </row>
        <row r="26">
          <cell r="A26">
            <v>3.4</v>
          </cell>
          <cell r="B26">
            <v>0</v>
          </cell>
          <cell r="C26">
            <v>0</v>
          </cell>
          <cell r="D26" t="str">
            <v>Suministro, transporte y colocación de Acero de refuerzo fy=420 Mpa (Grado 60)</v>
          </cell>
          <cell r="E26" t="str">
            <v>kg</v>
          </cell>
          <cell r="F26">
            <v>570</v>
          </cell>
          <cell r="G26">
            <v>6131</v>
          </cell>
          <cell r="H26">
            <v>3494670</v>
          </cell>
        </row>
        <row r="27">
          <cell r="A27">
            <v>3.5</v>
          </cell>
          <cell r="B27">
            <v>0</v>
          </cell>
          <cell r="C27">
            <v>0</v>
          </cell>
          <cell r="D27" t="str">
            <v>Concreto Clase F (14 MPa). Solados de E=0.05 m. Incluye el suministro y el transporte de todos los materiales y todo lo necesario para su correcta construcción.</v>
          </cell>
          <cell r="E27" t="str">
            <v>m3</v>
          </cell>
          <cell r="F27">
            <v>2</v>
          </cell>
          <cell r="G27">
            <v>392958</v>
          </cell>
          <cell r="H27">
            <v>785916</v>
          </cell>
        </row>
        <row r="28">
          <cell r="A28">
            <v>3.6</v>
          </cell>
          <cell r="B28">
            <v>0</v>
          </cell>
          <cell r="C28">
            <v>0</v>
          </cell>
          <cell r="D28" t="str">
            <v>Lleno compactado para obra de drenaje, con material proveniente de la excavación hasta obtener una densidad mínima del 95%, de la obtenida en el ensayo del Proctor modificado. Incluye selección, acarreo interno y compactación del material.</v>
          </cell>
          <cell r="E28" t="str">
            <v>m3</v>
          </cell>
          <cell r="F28">
            <v>14</v>
          </cell>
          <cell r="G28">
            <v>16137</v>
          </cell>
          <cell r="H28">
            <v>225918</v>
          </cell>
        </row>
        <row r="29">
          <cell r="A29" t="str">
            <v>SUBTOTAL COSTOS DIRECTOS</v>
          </cell>
          <cell r="B29">
            <v>0</v>
          </cell>
          <cell r="C29">
            <v>0</v>
          </cell>
          <cell r="D29">
            <v>0</v>
          </cell>
          <cell r="E29">
            <v>0</v>
          </cell>
          <cell r="F29">
            <v>0</v>
          </cell>
          <cell r="G29">
            <v>0</v>
          </cell>
          <cell r="H29">
            <v>1410235225</v>
          </cell>
        </row>
        <row r="30">
          <cell r="A30" t="str">
            <v>% ADMINISTRACIÓN</v>
          </cell>
          <cell r="B30">
            <v>0</v>
          </cell>
          <cell r="C30">
            <v>0</v>
          </cell>
          <cell r="D30">
            <v>0</v>
          </cell>
          <cell r="E30">
            <v>0</v>
          </cell>
          <cell r="F30">
            <v>0</v>
          </cell>
          <cell r="G30">
            <v>0.25</v>
          </cell>
          <cell r="H30">
            <v>352558806.25</v>
          </cell>
        </row>
        <row r="31">
          <cell r="A31" t="str">
            <v>% IMPREVISTOS</v>
          </cell>
          <cell r="B31">
            <v>0</v>
          </cell>
          <cell r="C31">
            <v>0</v>
          </cell>
          <cell r="D31">
            <v>0</v>
          </cell>
          <cell r="E31">
            <v>0</v>
          </cell>
          <cell r="F31">
            <v>0</v>
          </cell>
          <cell r="G31">
            <v>0</v>
          </cell>
          <cell r="H31">
            <v>0</v>
          </cell>
        </row>
        <row r="32">
          <cell r="A32" t="str">
            <v>% UTILIDADES</v>
          </cell>
          <cell r="B32">
            <v>0</v>
          </cell>
          <cell r="C32">
            <v>0</v>
          </cell>
          <cell r="D32">
            <v>0</v>
          </cell>
          <cell r="E32">
            <v>0</v>
          </cell>
          <cell r="F32">
            <v>0</v>
          </cell>
          <cell r="G32">
            <v>0.05</v>
          </cell>
          <cell r="H32">
            <v>70511761.25</v>
          </cell>
        </row>
        <row r="33">
          <cell r="A33" t="str">
            <v>PLAN DE MANEJO AMBIENTAL (PMA)</v>
          </cell>
          <cell r="B33">
            <v>0</v>
          </cell>
          <cell r="C33">
            <v>0</v>
          </cell>
          <cell r="D33">
            <v>0</v>
          </cell>
          <cell r="E33">
            <v>0</v>
          </cell>
          <cell r="F33">
            <v>0</v>
          </cell>
          <cell r="G33">
            <v>0</v>
          </cell>
          <cell r="H33">
            <v>3565980</v>
          </cell>
        </row>
        <row r="34">
          <cell r="A34" t="str">
            <v>PLAN DE MANEJO DE TRÁNSITO (PMT)</v>
          </cell>
          <cell r="B34">
            <v>0</v>
          </cell>
          <cell r="C34">
            <v>0</v>
          </cell>
          <cell r="D34">
            <v>0</v>
          </cell>
          <cell r="E34">
            <v>0</v>
          </cell>
          <cell r="F34">
            <v>0</v>
          </cell>
          <cell r="G34">
            <v>0</v>
          </cell>
          <cell r="H34">
            <v>5612000</v>
          </cell>
        </row>
        <row r="35">
          <cell r="A35" t="str">
            <v>PLAN DE APLICACIÓN DEL PROTOCOLO DE SEGURIDAD EN LA OBRA (PAPSO)</v>
          </cell>
          <cell r="B35">
            <v>0</v>
          </cell>
          <cell r="C35">
            <v>0</v>
          </cell>
          <cell r="D35">
            <v>0</v>
          </cell>
          <cell r="E35">
            <v>0</v>
          </cell>
          <cell r="F35">
            <v>0</v>
          </cell>
          <cell r="G35">
            <v>0</v>
          </cell>
          <cell r="H35">
            <v>1477600</v>
          </cell>
        </row>
        <row r="36">
          <cell r="A36" t="str">
            <v>AJUSTE A ESTUDIOS Y DISEÑOS (SI APLICA)</v>
          </cell>
          <cell r="B36">
            <v>0</v>
          </cell>
          <cell r="C36">
            <v>0</v>
          </cell>
          <cell r="D36">
            <v>0</v>
          </cell>
          <cell r="E36">
            <v>0</v>
          </cell>
          <cell r="F36">
            <v>0</v>
          </cell>
          <cell r="G36">
            <v>0</v>
          </cell>
          <cell r="H36" t="str">
            <v/>
          </cell>
        </row>
        <row r="37">
          <cell r="A37" t="str">
            <v>GEORREFERENCIACIÓN VIAL - UN (SI APLICA)</v>
          </cell>
          <cell r="B37">
            <v>0</v>
          </cell>
          <cell r="C37">
            <v>0</v>
          </cell>
          <cell r="D37">
            <v>0</v>
          </cell>
          <cell r="E37">
            <v>0</v>
          </cell>
          <cell r="F37">
            <v>0</v>
          </cell>
          <cell r="G37">
            <v>49309</v>
          </cell>
          <cell r="H37" t="str">
            <v/>
          </cell>
        </row>
        <row r="38">
          <cell r="A38" t="str">
            <v>CARACTERIZACIÓN VIAL - KM (SI APLICA)</v>
          </cell>
          <cell r="B38">
            <v>0</v>
          </cell>
          <cell r="C38">
            <v>0</v>
          </cell>
          <cell r="D38">
            <v>0</v>
          </cell>
          <cell r="E38">
            <v>0</v>
          </cell>
          <cell r="F38">
            <v>2</v>
          </cell>
          <cell r="G38">
            <v>602397</v>
          </cell>
          <cell r="H38">
            <v>1204794</v>
          </cell>
        </row>
        <row r="39">
          <cell r="A39" t="str">
            <v>VALOR TOTAL DE OBRA</v>
          </cell>
          <cell r="B39">
            <v>0</v>
          </cell>
          <cell r="C39">
            <v>0</v>
          </cell>
          <cell r="D39">
            <v>0</v>
          </cell>
          <cell r="E39">
            <v>0</v>
          </cell>
          <cell r="F39">
            <v>0</v>
          </cell>
          <cell r="G39">
            <v>0</v>
          </cell>
          <cell r="H39">
            <v>1845166166.5</v>
          </cell>
        </row>
        <row r="40">
          <cell r="A40" t="str">
            <v>INTERVENTORÍA</v>
          </cell>
          <cell r="B40">
            <v>0</v>
          </cell>
          <cell r="C40">
            <v>0</v>
          </cell>
          <cell r="D40">
            <v>0</v>
          </cell>
          <cell r="E40">
            <v>0</v>
          </cell>
          <cell r="F40">
            <v>0</v>
          </cell>
          <cell r="G40">
            <v>7.7846267030541733E-2</v>
          </cell>
          <cell r="H40">
            <v>143639298.11308002</v>
          </cell>
        </row>
        <row r="41">
          <cell r="A41" t="str">
            <v>VALOR TOTAL DEL PROYECTO</v>
          </cell>
          <cell r="B41">
            <v>0</v>
          </cell>
          <cell r="C41">
            <v>0</v>
          </cell>
          <cell r="D41">
            <v>0</v>
          </cell>
          <cell r="E41">
            <v>0</v>
          </cell>
          <cell r="F41">
            <v>0</v>
          </cell>
          <cell r="G41">
            <v>0</v>
          </cell>
          <cell r="H41">
            <v>1988805464.61308</v>
          </cell>
        </row>
        <row r="42">
          <cell r="A42">
            <v>0</v>
          </cell>
          <cell r="B42">
            <v>0</v>
          </cell>
          <cell r="C42">
            <v>0</v>
          </cell>
          <cell r="D42">
            <v>0</v>
          </cell>
          <cell r="E42">
            <v>0</v>
          </cell>
          <cell r="F42">
            <v>0</v>
          </cell>
          <cell r="H42">
            <v>0</v>
          </cell>
        </row>
        <row r="43">
          <cell r="A43">
            <v>0</v>
          </cell>
          <cell r="B43">
            <v>0</v>
          </cell>
          <cell r="C43">
            <v>0</v>
          </cell>
          <cell r="D43">
            <v>0</v>
          </cell>
          <cell r="E43">
            <v>0</v>
          </cell>
          <cell r="F43">
            <v>0</v>
          </cell>
          <cell r="H43">
            <v>0</v>
          </cell>
        </row>
        <row r="44">
          <cell r="A44">
            <v>0</v>
          </cell>
          <cell r="B44">
            <v>0</v>
          </cell>
          <cell r="C44">
            <v>0</v>
          </cell>
          <cell r="D44">
            <v>0</v>
          </cell>
          <cell r="E44">
            <v>0</v>
          </cell>
          <cell r="F44">
            <v>0</v>
          </cell>
          <cell r="G44">
            <v>0</v>
          </cell>
          <cell r="H44">
            <v>0</v>
          </cell>
        </row>
        <row r="45">
          <cell r="A45">
            <v>0</v>
          </cell>
          <cell r="B45">
            <v>0</v>
          </cell>
          <cell r="C45">
            <v>0</v>
          </cell>
          <cell r="D45" t="str">
            <v>Carlos Arturo Herrera Mosquiera</v>
          </cell>
          <cell r="E45">
            <v>0</v>
          </cell>
          <cell r="F45">
            <v>0</v>
          </cell>
          <cell r="G45">
            <v>0</v>
          </cell>
          <cell r="H45">
            <v>0</v>
          </cell>
        </row>
        <row r="46">
          <cell r="A46">
            <v>0</v>
          </cell>
          <cell r="B46">
            <v>0</v>
          </cell>
          <cell r="C46">
            <v>0</v>
          </cell>
          <cell r="D46" t="str">
            <v>Sub secretario de construccion y mantenimiento</v>
          </cell>
          <cell r="E46">
            <v>0</v>
          </cell>
          <cell r="F46">
            <v>0</v>
          </cell>
          <cell r="G46">
            <v>0</v>
          </cell>
          <cell r="H46">
            <v>0</v>
          </cell>
        </row>
        <row r="47">
          <cell r="A47">
            <v>0</v>
          </cell>
          <cell r="B47">
            <v>0</v>
          </cell>
          <cell r="C47">
            <v>0</v>
          </cell>
          <cell r="D47" t="str">
            <v>Secretaria de Obras Públicas</v>
          </cell>
          <cell r="E47">
            <v>0</v>
          </cell>
          <cell r="F47">
            <v>0</v>
          </cell>
          <cell r="G47">
            <v>0</v>
          </cell>
          <cell r="H47">
            <v>0</v>
          </cell>
        </row>
        <row r="48">
          <cell r="A48">
            <v>0</v>
          </cell>
          <cell r="B48">
            <v>0</v>
          </cell>
          <cell r="C48">
            <v>0</v>
          </cell>
          <cell r="D48" t="str">
            <v/>
          </cell>
          <cell r="E48">
            <v>0</v>
          </cell>
          <cell r="F48">
            <v>0</v>
          </cell>
          <cell r="G48">
            <v>0</v>
          </cell>
          <cell r="H48">
            <v>0</v>
          </cell>
        </row>
      </sheetData>
      <sheetData sheetId="3"/>
      <sheetData sheetId="4"/>
      <sheetData sheetId="5"/>
      <sheetData sheetId="6">
        <row r="1">
          <cell r="A1" t="str">
            <v>DEPARTAMENTO DE ANTIOQUIA</v>
          </cell>
          <cell r="B1">
            <v>0</v>
          </cell>
          <cell r="C1" t="str">
            <v/>
          </cell>
          <cell r="D1">
            <v>0</v>
          </cell>
        </row>
        <row r="2">
          <cell r="A2" t="str">
            <v>MUNICIPIO DE BARBOSA</v>
          </cell>
          <cell r="B2">
            <v>0</v>
          </cell>
          <cell r="C2">
            <v>0</v>
          </cell>
          <cell r="D2">
            <v>0</v>
          </cell>
        </row>
        <row r="3">
          <cell r="A3" t="str">
            <v>PROYECTO: Construccion de 2 Km de placa huella en la vereda la Aguada del MunIcipio de Barbosa, Antioquia.</v>
          </cell>
          <cell r="B3">
            <v>0</v>
          </cell>
          <cell r="C3">
            <v>0</v>
          </cell>
          <cell r="D3">
            <v>0</v>
          </cell>
        </row>
        <row r="4">
          <cell r="A4">
            <v>0</v>
          </cell>
          <cell r="C4">
            <v>0</v>
          </cell>
          <cell r="D4">
            <v>0</v>
          </cell>
        </row>
        <row r="5">
          <cell r="A5" t="str">
            <v>LISTADO DE INSUMOS - EQUIPOS</v>
          </cell>
          <cell r="B5">
            <v>0</v>
          </cell>
          <cell r="C5">
            <v>0</v>
          </cell>
          <cell r="D5">
            <v>0</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53440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193800</v>
          </cell>
        </row>
        <row r="25">
          <cell r="A25" t="str">
            <v>EQ018</v>
          </cell>
          <cell r="B25" t="str">
            <v>CARROTANQUE  AGUA</v>
          </cell>
          <cell r="C25" t="str">
            <v>HORA</v>
          </cell>
          <cell r="D25">
            <v>112500</v>
          </cell>
        </row>
        <row r="26">
          <cell r="A26" t="str">
            <v>EQ019</v>
          </cell>
          <cell r="B26" t="str">
            <v>COMPACTADOR TIPO RANA A GASOLINA (INCLUYE COMBUSTIBLE)</v>
          </cell>
          <cell r="C26" t="str">
            <v>DÍA</v>
          </cell>
          <cell r="D26">
            <v>35200</v>
          </cell>
        </row>
        <row r="27">
          <cell r="A27" t="str">
            <v>EQ020</v>
          </cell>
          <cell r="B27" t="str">
            <v>RETROEXCAVADORA LLANTA</v>
          </cell>
          <cell r="C27" t="str">
            <v>HORA</v>
          </cell>
          <cell r="D27">
            <v>115000</v>
          </cell>
        </row>
        <row r="28">
          <cell r="A28" t="str">
            <v>EQ021</v>
          </cell>
          <cell r="B28" t="str">
            <v>COMPACTADOR VIBRATORIO 7 TON.</v>
          </cell>
          <cell r="C28" t="str">
            <v>HORA</v>
          </cell>
          <cell r="D28">
            <v>135000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25600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MOTOBOMBA 2" SUMERGIBLE</v>
          </cell>
          <cell r="C36" t="str">
            <v>HORA</v>
          </cell>
          <cell r="D36">
            <v>58764</v>
          </cell>
        </row>
        <row r="37">
          <cell r="A37" t="str">
            <v>EQ030</v>
          </cell>
          <cell r="B37" t="str">
            <v>COMPRESOR CON MARTILLO (ALQUILER)</v>
          </cell>
          <cell r="C37" t="str">
            <v>DÍA</v>
          </cell>
          <cell r="D37">
            <v>60000</v>
          </cell>
        </row>
        <row r="38">
          <cell r="A38" t="str">
            <v>EQ031</v>
          </cell>
          <cell r="B38">
            <v>0</v>
          </cell>
          <cell r="C38">
            <v>0</v>
          </cell>
          <cell r="D38">
            <v>0</v>
          </cell>
        </row>
        <row r="39">
          <cell r="A39" t="str">
            <v>EQ032</v>
          </cell>
          <cell r="B39">
            <v>0</v>
          </cell>
          <cell r="C39">
            <v>0</v>
          </cell>
          <cell r="D39">
            <v>0</v>
          </cell>
        </row>
        <row r="40">
          <cell r="A40" t="str">
            <v>EQ033</v>
          </cell>
          <cell r="B40">
            <v>0</v>
          </cell>
          <cell r="C40">
            <v>0</v>
          </cell>
          <cell r="D40">
            <v>0</v>
          </cell>
        </row>
        <row r="41">
          <cell r="A41" t="str">
            <v>EQ034</v>
          </cell>
          <cell r="B41">
            <v>0</v>
          </cell>
          <cell r="C41">
            <v>0</v>
          </cell>
          <cell r="D41">
            <v>0</v>
          </cell>
        </row>
        <row r="42">
          <cell r="A42" t="str">
            <v>EQ035</v>
          </cell>
          <cell r="B42">
            <v>0</v>
          </cell>
          <cell r="C42">
            <v>0</v>
          </cell>
          <cell r="D42">
            <v>0</v>
          </cell>
        </row>
        <row r="43">
          <cell r="A43" t="str">
            <v>EQ036</v>
          </cell>
          <cell r="B43">
            <v>0</v>
          </cell>
          <cell r="C43">
            <v>0</v>
          </cell>
          <cell r="D43">
            <v>0</v>
          </cell>
        </row>
        <row r="44">
          <cell r="A44" t="str">
            <v>EQ037</v>
          </cell>
          <cell r="B44">
            <v>0</v>
          </cell>
          <cell r="C44">
            <v>0</v>
          </cell>
          <cell r="D44">
            <v>0</v>
          </cell>
        </row>
        <row r="45">
          <cell r="A45" t="str">
            <v>EQ038</v>
          </cell>
          <cell r="B45">
            <v>0</v>
          </cell>
          <cell r="C45">
            <v>0</v>
          </cell>
          <cell r="D45">
            <v>0</v>
          </cell>
        </row>
        <row r="46">
          <cell r="A46" t="str">
            <v>EQ039</v>
          </cell>
          <cell r="B46">
            <v>0</v>
          </cell>
          <cell r="C46">
            <v>0</v>
          </cell>
          <cell r="D46">
            <v>0</v>
          </cell>
        </row>
        <row r="47">
          <cell r="A47" t="str">
            <v>EQ040</v>
          </cell>
          <cell r="B47">
            <v>0</v>
          </cell>
          <cell r="C47">
            <v>0</v>
          </cell>
          <cell r="D47">
            <v>0</v>
          </cell>
        </row>
        <row r="48">
          <cell r="A48" t="str">
            <v>EQ041</v>
          </cell>
          <cell r="B48">
            <v>0</v>
          </cell>
          <cell r="C48">
            <v>0</v>
          </cell>
          <cell r="D48">
            <v>0</v>
          </cell>
        </row>
        <row r="49">
          <cell r="A49" t="str">
            <v>EQ042</v>
          </cell>
          <cell r="B49">
            <v>0</v>
          </cell>
          <cell r="C49">
            <v>0</v>
          </cell>
          <cell r="D49">
            <v>0</v>
          </cell>
        </row>
        <row r="50">
          <cell r="A50" t="str">
            <v>EQ043</v>
          </cell>
          <cell r="B50">
            <v>0</v>
          </cell>
          <cell r="C50">
            <v>0</v>
          </cell>
          <cell r="D50">
            <v>0</v>
          </cell>
        </row>
        <row r="51">
          <cell r="A51" t="str">
            <v>EQ044</v>
          </cell>
          <cell r="B51">
            <v>0</v>
          </cell>
          <cell r="C51">
            <v>0</v>
          </cell>
          <cell r="D51">
            <v>0</v>
          </cell>
        </row>
        <row r="52">
          <cell r="A52" t="str">
            <v>EQ045</v>
          </cell>
          <cell r="B52">
            <v>0</v>
          </cell>
          <cell r="C52">
            <v>0</v>
          </cell>
          <cell r="D52">
            <v>0</v>
          </cell>
        </row>
        <row r="53">
          <cell r="A53" t="str">
            <v>EQ046</v>
          </cell>
          <cell r="B53">
            <v>0</v>
          </cell>
          <cell r="C53">
            <v>0</v>
          </cell>
          <cell r="D53">
            <v>0</v>
          </cell>
        </row>
        <row r="54">
          <cell r="A54" t="str">
            <v>EQ047</v>
          </cell>
          <cell r="B54">
            <v>0</v>
          </cell>
          <cell r="C54">
            <v>0</v>
          </cell>
          <cell r="D54">
            <v>0</v>
          </cell>
        </row>
        <row r="55">
          <cell r="A55" t="str">
            <v>EQ048</v>
          </cell>
          <cell r="B55">
            <v>0</v>
          </cell>
          <cell r="C55">
            <v>0</v>
          </cell>
          <cell r="D55">
            <v>0</v>
          </cell>
        </row>
        <row r="56">
          <cell r="A56" t="str">
            <v>EQ049</v>
          </cell>
          <cell r="B56">
            <v>0</v>
          </cell>
          <cell r="C56">
            <v>0</v>
          </cell>
          <cell r="D56">
            <v>0</v>
          </cell>
        </row>
        <row r="57">
          <cell r="A57" t="str">
            <v>EQ050</v>
          </cell>
          <cell r="B57">
            <v>0</v>
          </cell>
          <cell r="C57">
            <v>0</v>
          </cell>
          <cell r="D57">
            <v>0</v>
          </cell>
        </row>
        <row r="58">
          <cell r="A58" t="str">
            <v>EQ051</v>
          </cell>
          <cell r="B58">
            <v>0</v>
          </cell>
          <cell r="C58">
            <v>0</v>
          </cell>
          <cell r="D58">
            <v>0</v>
          </cell>
        </row>
        <row r="59">
          <cell r="A59" t="str">
            <v>EQ052</v>
          </cell>
          <cell r="B59">
            <v>0</v>
          </cell>
          <cell r="C59">
            <v>0</v>
          </cell>
          <cell r="D59">
            <v>0</v>
          </cell>
        </row>
        <row r="60">
          <cell r="A60" t="str">
            <v>EQ053</v>
          </cell>
          <cell r="B60">
            <v>0</v>
          </cell>
          <cell r="C60">
            <v>0</v>
          </cell>
          <cell r="D60">
            <v>0</v>
          </cell>
        </row>
        <row r="61">
          <cell r="A61" t="str">
            <v>EQ054</v>
          </cell>
          <cell r="B61">
            <v>0</v>
          </cell>
          <cell r="C61">
            <v>0</v>
          </cell>
          <cell r="D61">
            <v>0</v>
          </cell>
        </row>
        <row r="62">
          <cell r="A62" t="str">
            <v>EQ055</v>
          </cell>
          <cell r="B62">
            <v>0</v>
          </cell>
          <cell r="C62">
            <v>0</v>
          </cell>
          <cell r="D62">
            <v>0</v>
          </cell>
        </row>
        <row r="63">
          <cell r="A63" t="str">
            <v>EQ056</v>
          </cell>
          <cell r="B63">
            <v>0</v>
          </cell>
          <cell r="C63">
            <v>0</v>
          </cell>
          <cell r="D63">
            <v>0</v>
          </cell>
        </row>
        <row r="64">
          <cell r="A64" t="str">
            <v>EQ057</v>
          </cell>
          <cell r="B64">
            <v>0</v>
          </cell>
          <cell r="C64">
            <v>0</v>
          </cell>
          <cell r="D64">
            <v>0</v>
          </cell>
        </row>
        <row r="65">
          <cell r="A65" t="str">
            <v>EQ058</v>
          </cell>
          <cell r="B65">
            <v>0</v>
          </cell>
          <cell r="C65">
            <v>0</v>
          </cell>
          <cell r="D65">
            <v>0</v>
          </cell>
        </row>
        <row r="66">
          <cell r="A66" t="str">
            <v>EQ059</v>
          </cell>
          <cell r="B66">
            <v>0</v>
          </cell>
          <cell r="C66">
            <v>0</v>
          </cell>
          <cell r="D66">
            <v>0</v>
          </cell>
        </row>
        <row r="67">
          <cell r="A67" t="str">
            <v>EQ060</v>
          </cell>
          <cell r="B67">
            <v>0</v>
          </cell>
          <cell r="C67">
            <v>0</v>
          </cell>
          <cell r="D67">
            <v>0</v>
          </cell>
        </row>
        <row r="68">
          <cell r="A68" t="str">
            <v>EQ061</v>
          </cell>
          <cell r="B68">
            <v>0</v>
          </cell>
          <cell r="C68">
            <v>0</v>
          </cell>
          <cell r="D68">
            <v>0</v>
          </cell>
        </row>
        <row r="69">
          <cell r="A69" t="str">
            <v>EQ062</v>
          </cell>
          <cell r="B69">
            <v>0</v>
          </cell>
          <cell r="C69">
            <v>0</v>
          </cell>
          <cell r="D69">
            <v>0</v>
          </cell>
        </row>
        <row r="70">
          <cell r="A70" t="str">
            <v>EQ063</v>
          </cell>
          <cell r="B70">
            <v>0</v>
          </cell>
          <cell r="C70">
            <v>0</v>
          </cell>
          <cell r="D70">
            <v>0</v>
          </cell>
        </row>
        <row r="71">
          <cell r="A71" t="str">
            <v>EQ064</v>
          </cell>
          <cell r="B71">
            <v>0</v>
          </cell>
          <cell r="C71">
            <v>0</v>
          </cell>
          <cell r="D71">
            <v>0</v>
          </cell>
        </row>
        <row r="72">
          <cell r="A72" t="str">
            <v>EQ065</v>
          </cell>
          <cell r="B72">
            <v>0</v>
          </cell>
          <cell r="C72">
            <v>0</v>
          </cell>
          <cell r="D72">
            <v>0</v>
          </cell>
        </row>
        <row r="73">
          <cell r="A73" t="str">
            <v>EQ066</v>
          </cell>
          <cell r="B73">
            <v>0</v>
          </cell>
          <cell r="C73">
            <v>0</v>
          </cell>
          <cell r="D73">
            <v>0</v>
          </cell>
        </row>
        <row r="74">
          <cell r="A74" t="str">
            <v>EQ067</v>
          </cell>
          <cell r="B74">
            <v>0</v>
          </cell>
          <cell r="C74">
            <v>0</v>
          </cell>
          <cell r="D74">
            <v>0</v>
          </cell>
        </row>
        <row r="75">
          <cell r="A75" t="str">
            <v>EQ068</v>
          </cell>
          <cell r="B75">
            <v>0</v>
          </cell>
          <cell r="C75">
            <v>0</v>
          </cell>
          <cell r="D75">
            <v>0</v>
          </cell>
        </row>
        <row r="76">
          <cell r="A76" t="str">
            <v>EQ069</v>
          </cell>
          <cell r="B76">
            <v>0</v>
          </cell>
          <cell r="C76">
            <v>0</v>
          </cell>
          <cell r="D76">
            <v>0</v>
          </cell>
        </row>
        <row r="77">
          <cell r="A77" t="str">
            <v>EQ070</v>
          </cell>
          <cell r="B77">
            <v>0</v>
          </cell>
          <cell r="C77">
            <v>0</v>
          </cell>
          <cell r="D77">
            <v>0</v>
          </cell>
        </row>
        <row r="78">
          <cell r="A78" t="str">
            <v>EQ071</v>
          </cell>
          <cell r="B78">
            <v>0</v>
          </cell>
          <cell r="C78">
            <v>0</v>
          </cell>
          <cell r="D78">
            <v>0</v>
          </cell>
        </row>
        <row r="79">
          <cell r="A79" t="str">
            <v>EQ072</v>
          </cell>
          <cell r="B79">
            <v>0</v>
          </cell>
          <cell r="C79">
            <v>0</v>
          </cell>
          <cell r="D79">
            <v>0</v>
          </cell>
        </row>
        <row r="80">
          <cell r="A80" t="str">
            <v>EQ073</v>
          </cell>
          <cell r="B80">
            <v>0</v>
          </cell>
          <cell r="C80">
            <v>0</v>
          </cell>
          <cell r="D80">
            <v>0</v>
          </cell>
        </row>
        <row r="81">
          <cell r="A81" t="str">
            <v>EQ074</v>
          </cell>
          <cell r="B81">
            <v>0</v>
          </cell>
          <cell r="C81">
            <v>0</v>
          </cell>
          <cell r="D81">
            <v>0</v>
          </cell>
        </row>
        <row r="82">
          <cell r="A82" t="str">
            <v>EQ075</v>
          </cell>
          <cell r="B82">
            <v>0</v>
          </cell>
          <cell r="C82">
            <v>0</v>
          </cell>
          <cell r="D82">
            <v>0</v>
          </cell>
        </row>
        <row r="83">
          <cell r="A83" t="str">
            <v>EQ076</v>
          </cell>
          <cell r="B83">
            <v>0</v>
          </cell>
          <cell r="C83">
            <v>0</v>
          </cell>
          <cell r="D83">
            <v>0</v>
          </cell>
        </row>
        <row r="84">
          <cell r="A84" t="str">
            <v>EQ077</v>
          </cell>
          <cell r="B84">
            <v>0</v>
          </cell>
          <cell r="C84">
            <v>0</v>
          </cell>
          <cell r="D84">
            <v>0</v>
          </cell>
        </row>
        <row r="85">
          <cell r="A85" t="str">
            <v>EQ078</v>
          </cell>
          <cell r="B85">
            <v>0</v>
          </cell>
          <cell r="C85">
            <v>0</v>
          </cell>
          <cell r="D85">
            <v>0</v>
          </cell>
        </row>
        <row r="86">
          <cell r="A86" t="str">
            <v>EQ079</v>
          </cell>
          <cell r="B86">
            <v>0</v>
          </cell>
          <cell r="C86">
            <v>0</v>
          </cell>
          <cell r="D86">
            <v>0</v>
          </cell>
        </row>
        <row r="87">
          <cell r="A87" t="str">
            <v>EQ080</v>
          </cell>
          <cell r="B87">
            <v>0</v>
          </cell>
          <cell r="C87">
            <v>0</v>
          </cell>
          <cell r="D87">
            <v>0</v>
          </cell>
        </row>
        <row r="88">
          <cell r="A88" t="str">
            <v>EQ081</v>
          </cell>
          <cell r="B88">
            <v>0</v>
          </cell>
          <cell r="C88">
            <v>0</v>
          </cell>
          <cell r="D88">
            <v>0</v>
          </cell>
        </row>
        <row r="89">
          <cell r="A89" t="str">
            <v>EQ082</v>
          </cell>
          <cell r="B89">
            <v>0</v>
          </cell>
          <cell r="C89">
            <v>0</v>
          </cell>
          <cell r="D89">
            <v>0</v>
          </cell>
        </row>
        <row r="90">
          <cell r="A90" t="str">
            <v>EQ083</v>
          </cell>
          <cell r="B90">
            <v>0</v>
          </cell>
          <cell r="C90">
            <v>0</v>
          </cell>
          <cell r="D90">
            <v>0</v>
          </cell>
        </row>
        <row r="91">
          <cell r="A91" t="str">
            <v>EQ084</v>
          </cell>
          <cell r="B91">
            <v>0</v>
          </cell>
          <cell r="C91">
            <v>0</v>
          </cell>
          <cell r="D91">
            <v>0</v>
          </cell>
        </row>
        <row r="92">
          <cell r="A92" t="str">
            <v>EQ085</v>
          </cell>
          <cell r="B92">
            <v>0</v>
          </cell>
          <cell r="C92">
            <v>0</v>
          </cell>
          <cell r="D92">
            <v>0</v>
          </cell>
        </row>
        <row r="93">
          <cell r="A93" t="str">
            <v>EQ086</v>
          </cell>
          <cell r="B93">
            <v>0</v>
          </cell>
          <cell r="C93">
            <v>0</v>
          </cell>
          <cell r="D93">
            <v>0</v>
          </cell>
        </row>
        <row r="94">
          <cell r="A94" t="str">
            <v>EQ087</v>
          </cell>
          <cell r="B94">
            <v>0</v>
          </cell>
          <cell r="C94">
            <v>0</v>
          </cell>
          <cell r="D94">
            <v>0</v>
          </cell>
        </row>
        <row r="95">
          <cell r="A95" t="str">
            <v>EQ088</v>
          </cell>
          <cell r="B95">
            <v>0</v>
          </cell>
          <cell r="C95">
            <v>0</v>
          </cell>
          <cell r="D95">
            <v>0</v>
          </cell>
        </row>
        <row r="96">
          <cell r="A96" t="str">
            <v>EQ089</v>
          </cell>
          <cell r="B96">
            <v>0</v>
          </cell>
          <cell r="C96">
            <v>0</v>
          </cell>
          <cell r="D96">
            <v>0</v>
          </cell>
        </row>
        <row r="97">
          <cell r="A97" t="str">
            <v>EQ090</v>
          </cell>
          <cell r="B97">
            <v>0</v>
          </cell>
          <cell r="C97">
            <v>0</v>
          </cell>
          <cell r="D97">
            <v>0</v>
          </cell>
        </row>
        <row r="98">
          <cell r="A98" t="str">
            <v>EQ091</v>
          </cell>
          <cell r="B98">
            <v>0</v>
          </cell>
          <cell r="C98">
            <v>0</v>
          </cell>
          <cell r="D98">
            <v>0</v>
          </cell>
        </row>
        <row r="99">
          <cell r="A99" t="str">
            <v>EQ092</v>
          </cell>
          <cell r="B99">
            <v>0</v>
          </cell>
          <cell r="C99">
            <v>0</v>
          </cell>
          <cell r="D99">
            <v>0</v>
          </cell>
        </row>
        <row r="100">
          <cell r="A100" t="str">
            <v>EQ093</v>
          </cell>
          <cell r="B100">
            <v>0</v>
          </cell>
          <cell r="C100">
            <v>0</v>
          </cell>
          <cell r="D100">
            <v>0</v>
          </cell>
        </row>
        <row r="101">
          <cell r="A101" t="str">
            <v>EQ094</v>
          </cell>
          <cell r="B101">
            <v>0</v>
          </cell>
          <cell r="C101">
            <v>0</v>
          </cell>
          <cell r="D101">
            <v>0</v>
          </cell>
        </row>
        <row r="102">
          <cell r="A102" t="str">
            <v>EQ095</v>
          </cell>
          <cell r="B102">
            <v>0</v>
          </cell>
          <cell r="C102">
            <v>0</v>
          </cell>
          <cell r="D102">
            <v>0</v>
          </cell>
        </row>
        <row r="103">
          <cell r="A103" t="str">
            <v>EQ096</v>
          </cell>
          <cell r="B103">
            <v>0</v>
          </cell>
          <cell r="C103">
            <v>0</v>
          </cell>
          <cell r="D103">
            <v>0</v>
          </cell>
        </row>
        <row r="104">
          <cell r="A104" t="str">
            <v>EQ097</v>
          </cell>
          <cell r="B104">
            <v>0</v>
          </cell>
          <cell r="C104">
            <v>0</v>
          </cell>
          <cell r="D104">
            <v>0</v>
          </cell>
        </row>
        <row r="105">
          <cell r="A105" t="str">
            <v>EQ098</v>
          </cell>
          <cell r="B105">
            <v>0</v>
          </cell>
          <cell r="C105">
            <v>0</v>
          </cell>
          <cell r="D105">
            <v>0</v>
          </cell>
        </row>
      </sheetData>
      <sheetData sheetId="7"/>
      <sheetData sheetId="8">
        <row r="1">
          <cell r="A1" t="str">
            <v>DEPARTAMENTO DE ANTIOQUIA</v>
          </cell>
          <cell r="B1">
            <v>0</v>
          </cell>
          <cell r="C1">
            <v>0</v>
          </cell>
          <cell r="D1">
            <v>0</v>
          </cell>
          <cell r="E1">
            <v>0</v>
          </cell>
          <cell r="F1">
            <v>0</v>
          </cell>
          <cell r="G1">
            <v>0</v>
          </cell>
          <cell r="H1">
            <v>0</v>
          </cell>
        </row>
        <row r="2">
          <cell r="A2" t="str">
            <v>MUNICIPIO DE BARBOSA</v>
          </cell>
          <cell r="B2">
            <v>0</v>
          </cell>
          <cell r="C2">
            <v>0</v>
          </cell>
          <cell r="D2">
            <v>0</v>
          </cell>
          <cell r="E2">
            <v>0</v>
          </cell>
          <cell r="F2">
            <v>0</v>
          </cell>
          <cell r="G2">
            <v>0</v>
          </cell>
          <cell r="H2">
            <v>0</v>
          </cell>
        </row>
        <row r="3">
          <cell r="A3" t="str">
            <v>PROYECTO: Construccion de 2 Km de placa huella en la vereda la Aguada del MunIcipio de Barbosa, Antioquia.</v>
          </cell>
          <cell r="B3">
            <v>0</v>
          </cell>
          <cell r="C3">
            <v>0</v>
          </cell>
          <cell r="D3">
            <v>0</v>
          </cell>
          <cell r="E3">
            <v>0</v>
          </cell>
          <cell r="F3">
            <v>0</v>
          </cell>
          <cell r="G3">
            <v>0</v>
          </cell>
          <cell r="H3">
            <v>0</v>
          </cell>
        </row>
        <row r="4">
          <cell r="A4">
            <v>0</v>
          </cell>
          <cell r="B4">
            <v>0</v>
          </cell>
          <cell r="D4">
            <v>0</v>
          </cell>
          <cell r="E4">
            <v>0</v>
          </cell>
          <cell r="F4">
            <v>0</v>
          </cell>
          <cell r="G4">
            <v>0</v>
          </cell>
          <cell r="H4">
            <v>0</v>
          </cell>
        </row>
        <row r="5">
          <cell r="A5" t="str">
            <v>LISTADO DE INSUMOS - MANO DE OBRA</v>
          </cell>
          <cell r="B5">
            <v>0</v>
          </cell>
          <cell r="C5">
            <v>0</v>
          </cell>
          <cell r="D5">
            <v>0</v>
          </cell>
          <cell r="E5">
            <v>0</v>
          </cell>
          <cell r="F5">
            <v>0</v>
          </cell>
          <cell r="G5">
            <v>0</v>
          </cell>
          <cell r="H5">
            <v>0</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A62">
            <v>0</v>
          </cell>
          <cell r="B62" t="str">
            <v/>
          </cell>
          <cell r="C62" t="str">
            <v/>
          </cell>
          <cell r="D62" t="str">
            <v/>
          </cell>
          <cell r="E62" t="str">
            <v/>
          </cell>
          <cell r="F62" t="str">
            <v/>
          </cell>
          <cell r="G62" t="str">
            <v/>
          </cell>
          <cell r="H62" t="str">
            <v/>
          </cell>
        </row>
        <row r="63">
          <cell r="A63">
            <v>0</v>
          </cell>
          <cell r="B63" t="str">
            <v/>
          </cell>
          <cell r="C63" t="str">
            <v/>
          </cell>
          <cell r="D63" t="str">
            <v/>
          </cell>
          <cell r="E63" t="str">
            <v/>
          </cell>
          <cell r="F63" t="str">
            <v/>
          </cell>
          <cell r="G63" t="str">
            <v/>
          </cell>
          <cell r="H63" t="str">
            <v/>
          </cell>
        </row>
      </sheetData>
      <sheetData sheetId="9"/>
      <sheetData sheetId="10"/>
      <sheetData sheetId="11"/>
      <sheetData sheetId="12"/>
      <sheetData sheetId="13"/>
      <sheetData sheetId="14"/>
      <sheetData sheetId="15"/>
      <sheetData sheetId="16"/>
      <sheetData sheetId="17"/>
      <sheetData sheetId="18"/>
      <sheetData sheetId="19">
        <row r="1">
          <cell r="A1" t="str">
            <v>DEPARTAMENTO DE ANTIOQUIA</v>
          </cell>
          <cell r="B1">
            <v>0</v>
          </cell>
          <cell r="C1">
            <v>0</v>
          </cell>
          <cell r="D1">
            <v>0</v>
          </cell>
        </row>
        <row r="2">
          <cell r="A2" t="str">
            <v>MUNICIPIO DE BARBOSA</v>
          </cell>
          <cell r="B2">
            <v>0</v>
          </cell>
          <cell r="C2">
            <v>0</v>
          </cell>
          <cell r="D2">
            <v>0</v>
          </cell>
        </row>
        <row r="3">
          <cell r="A3" t="str">
            <v>PROYECTO: Construccion de 2 Km de placa huella en la vereda la Aguada del MunIcipio de Barbosa, Antioquia.</v>
          </cell>
          <cell r="B3">
            <v>0</v>
          </cell>
          <cell r="C3">
            <v>0</v>
          </cell>
          <cell r="D3">
            <v>0</v>
          </cell>
        </row>
        <row r="4">
          <cell r="A4">
            <v>0</v>
          </cell>
          <cell r="C4">
            <v>0</v>
          </cell>
          <cell r="D4">
            <v>0</v>
          </cell>
        </row>
        <row r="5">
          <cell r="A5" t="str">
            <v>LISTADO DE INSUMOS - SERVICIOS</v>
          </cell>
          <cell r="B5">
            <v>0</v>
          </cell>
          <cell r="C5">
            <v>0</v>
          </cell>
          <cell r="D5">
            <v>0</v>
          </cell>
        </row>
        <row r="7">
          <cell r="A7" t="str">
            <v>CÓDIGO</v>
          </cell>
          <cell r="B7" t="str">
            <v>DESCRIPCIÓN</v>
          </cell>
          <cell r="C7" t="str">
            <v>UNIDAD</v>
          </cell>
          <cell r="D7" t="str">
            <v>VALOR UNITARIO</v>
          </cell>
        </row>
        <row r="8">
          <cell r="A8" t="str">
            <v>SE001</v>
          </cell>
          <cell r="B8" t="str">
            <v>COMISIÓN TOPOGRÁFICA (1 TOP. + 1 CAD. 1 + 1 CAD. 2)</v>
          </cell>
          <cell r="C8" t="str">
            <v>DÍA</v>
          </cell>
          <cell r="D8">
            <v>516617.33808219177</v>
          </cell>
        </row>
        <row r="9">
          <cell r="A9" t="str">
            <v>SE002</v>
          </cell>
          <cell r="B9" t="str">
            <v>COMISIÓN TOPOGRÁFICA (1 TOP. + 1 CAD. 1)</v>
          </cell>
          <cell r="C9" t="str">
            <v>DÍA</v>
          </cell>
          <cell r="D9">
            <v>447639.43886027398</v>
          </cell>
        </row>
        <row r="10">
          <cell r="A10" t="str">
            <v>SE003</v>
          </cell>
          <cell r="B10" t="str">
            <v>ARRIENDO OFICINA DE CAMPO + DOTACIÓN</v>
          </cell>
          <cell r="C10" t="str">
            <v>MES</v>
          </cell>
          <cell r="D10">
            <v>963000</v>
          </cell>
        </row>
        <row r="11">
          <cell r="A11" t="str">
            <v>SE004</v>
          </cell>
          <cell r="B11" t="str">
            <v>DERECHO A BOTADERO</v>
          </cell>
          <cell r="C11" t="str">
            <v>M3</v>
          </cell>
          <cell r="D11">
            <v>5000</v>
          </cell>
        </row>
        <row r="12">
          <cell r="A12" t="str">
            <v>SE005</v>
          </cell>
          <cell r="B12" t="str">
            <v>ADQUISICIÓN DE CARTOGRAFIA (IMÁGENES DE SATELITE Y FOTOS AÉREAS EXISTENTES) S/COMPROBANTE PAGO</v>
          </cell>
          <cell r="C12" t="str">
            <v>UN</v>
          </cell>
          <cell r="D12">
            <v>100000</v>
          </cell>
        </row>
        <row r="13">
          <cell r="A13" t="str">
            <v>SEL001</v>
          </cell>
          <cell r="B13" t="str">
            <v>Granulometría por tamizado con lavado sobre tamiz No 200</v>
          </cell>
          <cell r="C13" t="str">
            <v>UN</v>
          </cell>
          <cell r="D13">
            <v>107000</v>
          </cell>
        </row>
        <row r="14">
          <cell r="A14" t="str">
            <v>SEL002</v>
          </cell>
          <cell r="B14" t="str">
            <v>Resistencia al desgaste de los agregados de tamaños menores a 37,5 mm (1 1/2") por medio de la máquina de los ángeles.</v>
          </cell>
          <cell r="C14" t="str">
            <v>UN</v>
          </cell>
          <cell r="D14">
            <v>145000</v>
          </cell>
        </row>
        <row r="15">
          <cell r="A15" t="str">
            <v>SEL003</v>
          </cell>
          <cell r="B15" t="str">
            <v>Determinación de terrones de arcilla y partículas deleznables en los agregados</v>
          </cell>
          <cell r="C15" t="str">
            <v>UN</v>
          </cell>
          <cell r="D15">
            <v>79000</v>
          </cell>
        </row>
        <row r="16">
          <cell r="A16" t="str">
            <v>SEL004</v>
          </cell>
          <cell r="B16" t="str">
            <v>Relaciones de humedad - masa unitaria seca en los suelos (ensayo modificado de compactación - Proctor Modificado) con corrección del peso unitario y contenido de agua</v>
          </cell>
          <cell r="C16" t="str">
            <v>UN</v>
          </cell>
          <cell r="D16">
            <v>147000</v>
          </cell>
        </row>
        <row r="17">
          <cell r="A17" t="str">
            <v>SEL005</v>
          </cell>
          <cell r="B17" t="str">
            <v>Relación de Soporte del Suelo en el laboratorio (CBR en el laboratorio) remodelado y sumergido. Suelos granulares (3 puntos)</v>
          </cell>
          <cell r="C17" t="str">
            <v>UN</v>
          </cell>
          <cell r="D17">
            <v>368000</v>
          </cell>
        </row>
        <row r="18">
          <cell r="A18" t="str">
            <v>SEL006</v>
          </cell>
          <cell r="B18" t="str">
            <v>Diseños de mezcla para una resistencia determinada (Incluye ensayos a agregados y verificación de resistencia)</v>
          </cell>
          <cell r="C18" t="str">
            <v>UN</v>
          </cell>
          <cell r="D18">
            <v>737000</v>
          </cell>
        </row>
        <row r="19">
          <cell r="A19" t="str">
            <v>SEL007</v>
          </cell>
          <cell r="B19" t="str">
            <v>Resistencia a la compresión de cilindros de concreto (método normal)</v>
          </cell>
          <cell r="C19" t="str">
            <v>UN</v>
          </cell>
          <cell r="D19">
            <v>12000</v>
          </cell>
        </row>
        <row r="20">
          <cell r="A20" t="str">
            <v>SEL008</v>
          </cell>
          <cell r="B20" t="str">
            <v>Extracción cuantitativa del asfalto en mezclas en caliente para pavimentos (contenido de asfalto)</v>
          </cell>
          <cell r="C20" t="str">
            <v>UN</v>
          </cell>
          <cell r="D20">
            <v>115000</v>
          </cell>
        </row>
        <row r="21">
          <cell r="A21" t="str">
            <v>SEL009</v>
          </cell>
          <cell r="B21" t="str">
            <v>Compactación, densidad, estabilidad y flujo por briqueta para asfaltos</v>
          </cell>
          <cell r="C21" t="str">
            <v>UN</v>
          </cell>
          <cell r="D21">
            <v>72000</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v>0</v>
          </cell>
          <cell r="B25">
            <v>0</v>
          </cell>
          <cell r="C25">
            <v>0</v>
          </cell>
          <cell r="D25">
            <v>0</v>
          </cell>
        </row>
        <row r="26">
          <cell r="A26">
            <v>0</v>
          </cell>
          <cell r="B26">
            <v>0</v>
          </cell>
          <cell r="C26">
            <v>0</v>
          </cell>
          <cell r="D26">
            <v>0</v>
          </cell>
        </row>
        <row r="27">
          <cell r="A27">
            <v>0</v>
          </cell>
          <cell r="B27">
            <v>0</v>
          </cell>
          <cell r="C27">
            <v>0</v>
          </cell>
          <cell r="D27">
            <v>0</v>
          </cell>
        </row>
        <row r="28">
          <cell r="A28">
            <v>0</v>
          </cell>
          <cell r="B28">
            <v>0</v>
          </cell>
          <cell r="C28">
            <v>0</v>
          </cell>
          <cell r="D28">
            <v>0</v>
          </cell>
        </row>
        <row r="29">
          <cell r="A29">
            <v>0</v>
          </cell>
          <cell r="B29">
            <v>0</v>
          </cell>
          <cell r="C29">
            <v>0</v>
          </cell>
          <cell r="D29">
            <v>0</v>
          </cell>
        </row>
        <row r="30">
          <cell r="A30">
            <v>0</v>
          </cell>
          <cell r="B30">
            <v>0</v>
          </cell>
          <cell r="C30">
            <v>0</v>
          </cell>
          <cell r="D30">
            <v>0</v>
          </cell>
        </row>
        <row r="31">
          <cell r="A31">
            <v>0</v>
          </cell>
          <cell r="B31">
            <v>0</v>
          </cell>
          <cell r="C31">
            <v>0</v>
          </cell>
          <cell r="D31">
            <v>0</v>
          </cell>
        </row>
        <row r="32">
          <cell r="A32">
            <v>0</v>
          </cell>
          <cell r="B32">
            <v>0</v>
          </cell>
          <cell r="C32">
            <v>0</v>
          </cell>
          <cell r="D32">
            <v>0</v>
          </cell>
        </row>
        <row r="33">
          <cell r="A33">
            <v>0</v>
          </cell>
          <cell r="B33">
            <v>0</v>
          </cell>
          <cell r="C33">
            <v>0</v>
          </cell>
          <cell r="D33">
            <v>0</v>
          </cell>
        </row>
        <row r="34">
          <cell r="A34">
            <v>0</v>
          </cell>
          <cell r="B34">
            <v>0</v>
          </cell>
          <cell r="C34">
            <v>0</v>
          </cell>
          <cell r="D34">
            <v>0</v>
          </cell>
        </row>
        <row r="35">
          <cell r="A35">
            <v>0</v>
          </cell>
          <cell r="B35">
            <v>0</v>
          </cell>
          <cell r="C35">
            <v>0</v>
          </cell>
          <cell r="D35">
            <v>0</v>
          </cell>
        </row>
        <row r="36">
          <cell r="A36">
            <v>0</v>
          </cell>
          <cell r="B36">
            <v>0</v>
          </cell>
          <cell r="C36">
            <v>0</v>
          </cell>
          <cell r="D36">
            <v>0</v>
          </cell>
        </row>
        <row r="37">
          <cell r="A37">
            <v>0</v>
          </cell>
          <cell r="B37">
            <v>0</v>
          </cell>
          <cell r="C37">
            <v>0</v>
          </cell>
          <cell r="D37">
            <v>0</v>
          </cell>
        </row>
        <row r="38">
          <cell r="A38">
            <v>0</v>
          </cell>
          <cell r="B38">
            <v>0</v>
          </cell>
          <cell r="C38">
            <v>0</v>
          </cell>
          <cell r="D38">
            <v>0</v>
          </cell>
        </row>
        <row r="39">
          <cell r="A39">
            <v>0</v>
          </cell>
          <cell r="B39">
            <v>0</v>
          </cell>
          <cell r="C39">
            <v>0</v>
          </cell>
          <cell r="D39">
            <v>0</v>
          </cell>
        </row>
        <row r="40">
          <cell r="A40">
            <v>0</v>
          </cell>
          <cell r="B40">
            <v>0</v>
          </cell>
          <cell r="C40">
            <v>0</v>
          </cell>
          <cell r="D40">
            <v>0</v>
          </cell>
        </row>
        <row r="41">
          <cell r="A41">
            <v>0</v>
          </cell>
          <cell r="B41">
            <v>0</v>
          </cell>
          <cell r="C41">
            <v>0</v>
          </cell>
          <cell r="D41">
            <v>0</v>
          </cell>
        </row>
        <row r="42">
          <cell r="A42">
            <v>0</v>
          </cell>
          <cell r="B42">
            <v>0</v>
          </cell>
          <cell r="C42">
            <v>0</v>
          </cell>
          <cell r="D42">
            <v>0</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v>0</v>
          </cell>
          <cell r="B46">
            <v>0</v>
          </cell>
          <cell r="C46">
            <v>0</v>
          </cell>
          <cell r="D46">
            <v>0</v>
          </cell>
        </row>
        <row r="47">
          <cell r="A47">
            <v>0</v>
          </cell>
          <cell r="B47">
            <v>0</v>
          </cell>
          <cell r="C47">
            <v>0</v>
          </cell>
          <cell r="D47">
            <v>0</v>
          </cell>
        </row>
        <row r="48">
          <cell r="A48">
            <v>0</v>
          </cell>
          <cell r="B48">
            <v>0</v>
          </cell>
          <cell r="C48">
            <v>0</v>
          </cell>
          <cell r="D48">
            <v>0</v>
          </cell>
        </row>
        <row r="49">
          <cell r="A49">
            <v>0</v>
          </cell>
          <cell r="B49">
            <v>0</v>
          </cell>
          <cell r="C49">
            <v>0</v>
          </cell>
          <cell r="D49">
            <v>0</v>
          </cell>
        </row>
        <row r="50">
          <cell r="A50">
            <v>0</v>
          </cell>
          <cell r="B50">
            <v>0</v>
          </cell>
          <cell r="C50">
            <v>0</v>
          </cell>
          <cell r="D50">
            <v>0</v>
          </cell>
        </row>
        <row r="51">
          <cell r="A51">
            <v>0</v>
          </cell>
          <cell r="B51">
            <v>0</v>
          </cell>
          <cell r="C51">
            <v>0</v>
          </cell>
          <cell r="D51">
            <v>0</v>
          </cell>
        </row>
      </sheetData>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sheetData sheetId="588"/>
      <sheetData sheetId="589" refreshError="1"/>
      <sheetData sheetId="590" refreshError="1"/>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sheetData sheetId="938"/>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sheetData sheetId="2039" refreshError="1"/>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sheetData sheetId="2089" refreshError="1"/>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sheetData sheetId="2129"/>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refreshError="1"/>
      <sheetData sheetId="2156" refreshError="1"/>
      <sheetData sheetId="2157" refreshError="1"/>
      <sheetData sheetId="2158" refreshError="1"/>
      <sheetData sheetId="2159" refreshError="1"/>
      <sheetData sheetId="2160"/>
      <sheetData sheetId="2161"/>
      <sheetData sheetId="2162"/>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sheetData sheetId="2187" refreshError="1"/>
      <sheetData sheetId="2188"/>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sheetData sheetId="2360">
        <row r="1">
          <cell r="A1" t="str">
            <v>INSTITUTO NACIONAL DE VIAS</v>
          </cell>
        </row>
      </sheetData>
      <sheetData sheetId="2361" refreshError="1"/>
      <sheetData sheetId="2362" refreshError="1"/>
      <sheetData sheetId="2363" refreshError="1"/>
      <sheetData sheetId="2364"/>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sheetData sheetId="2375" refreshError="1"/>
      <sheetData sheetId="2376"/>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sheetData sheetId="2410"/>
      <sheetData sheetId="241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sheetData sheetId="2449"/>
      <sheetData sheetId="2450"/>
      <sheetData sheetId="2451"/>
      <sheetData sheetId="2452"/>
      <sheetData sheetId="2453"/>
      <sheetData sheetId="2454"/>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sheetData sheetId="3028"/>
      <sheetData sheetId="3029"/>
      <sheetData sheetId="3030"/>
      <sheetData sheetId="3031"/>
      <sheetData sheetId="3032"/>
      <sheetData sheetId="3033"/>
      <sheetData sheetId="3034"/>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sheetData sheetId="3133">
        <row r="168">
          <cell r="D168">
            <v>0.16</v>
          </cell>
        </row>
      </sheetData>
      <sheetData sheetId="3134"/>
      <sheetData sheetId="3135">
        <row r="7">
          <cell r="B7">
            <v>1</v>
          </cell>
        </row>
      </sheetData>
      <sheetData sheetId="3136">
        <row r="33">
          <cell r="G33">
            <v>0.59504299999999999</v>
          </cell>
        </row>
      </sheetData>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row r="8">
          <cell r="A8">
            <v>2.1</v>
          </cell>
        </row>
      </sheetData>
      <sheetData sheetId="3897">
        <row r="8">
          <cell r="A8">
            <v>3.1</v>
          </cell>
        </row>
      </sheetData>
      <sheetData sheetId="3898"/>
      <sheetData sheetId="3899"/>
      <sheetData sheetId="3900"/>
      <sheetData sheetId="3901"/>
      <sheetData sheetId="3902">
        <row r="3">
          <cell r="A3">
            <v>1</v>
          </cell>
        </row>
      </sheetData>
      <sheetData sheetId="3903"/>
      <sheetData sheetId="3904"/>
      <sheetData sheetId="3905"/>
      <sheetData sheetId="3906"/>
      <sheetData sheetId="3907"/>
      <sheetData sheetId="3908" refreshError="1"/>
      <sheetData sheetId="3909">
        <row r="1">
          <cell r="A1" t="str">
            <v>LISTADO DE INSUMOS GENERAL</v>
          </cell>
        </row>
      </sheetData>
      <sheetData sheetId="3910" refreshError="1"/>
      <sheetData sheetId="391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refreshError="1"/>
      <sheetData sheetId="4118"/>
      <sheetData sheetId="4119"/>
      <sheetData sheetId="4120" refreshError="1"/>
      <sheetData sheetId="4121" refreshError="1"/>
      <sheetData sheetId="4122" refreshError="1"/>
      <sheetData sheetId="4123" refreshError="1"/>
      <sheetData sheetId="4124"/>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sheetData sheetId="4170"/>
      <sheetData sheetId="4171"/>
      <sheetData sheetId="4172"/>
      <sheetData sheetId="4173"/>
      <sheetData sheetId="4174"/>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sheetData sheetId="4288"/>
      <sheetData sheetId="4289" refreshError="1"/>
      <sheetData sheetId="4290" refreshError="1"/>
      <sheetData sheetId="4291" refreshError="1"/>
      <sheetData sheetId="4292" refreshError="1"/>
      <sheetData sheetId="4293" refreshError="1"/>
      <sheetData sheetId="4294" refreshError="1"/>
      <sheetData sheetId="4295"/>
      <sheetData sheetId="4296"/>
      <sheetData sheetId="4297"/>
      <sheetData sheetId="4298"/>
      <sheetData sheetId="4299"/>
      <sheetData sheetId="4300"/>
      <sheetData sheetId="4301"/>
      <sheetData sheetId="4302"/>
      <sheetData sheetId="4303"/>
      <sheetData sheetId="4304"/>
      <sheetData sheetId="4305"/>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sheetData sheetId="4317"/>
      <sheetData sheetId="4318"/>
      <sheetData sheetId="4319"/>
      <sheetData sheetId="4320"/>
      <sheetData sheetId="4321" refreshError="1"/>
      <sheetData sheetId="4322" refreshError="1"/>
      <sheetData sheetId="4323" refreshError="1"/>
      <sheetData sheetId="4324" refreshError="1"/>
      <sheetData sheetId="4325" refreshError="1"/>
      <sheetData sheetId="4326"/>
      <sheetData sheetId="4327"/>
      <sheetData sheetId="4328"/>
      <sheetData sheetId="432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SALIDA LUMINARIA F S3 EN PLACA"/>
      <sheetName val="SALIDA LUMINARIA F S3 EN TECHO"/>
      <sheetName val="SALIDA LUMINARIA F CONMUTABLE "/>
      <sheetName val="LAMPARA FLUORESCENTE ADICIONAL "/>
      <sheetName val="SALIDA ELÉCTRICA VENTILADOR"/>
      <sheetName val="8,3,19 Acometida 3x10"/>
      <sheetName val="8,3,20 Canalización zona dura"/>
      <sheetName val="8,3,21 Canalización zona d 1 12"/>
      <sheetName val="8,3,22 Canalización zona d 1&quot;"/>
      <sheetName val="8,3,23 Canalización zona du 114"/>
      <sheetName val="8,4,1 Tablero 18 Circuitos"/>
      <sheetName val="8,3,25 Acometida 3x4+2X6"/>
      <sheetName val="DUCTO CONDUIT EMT 1 14&quot;"/>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ANCLAJE LUMINARIAS EN TECHO "/>
      <sheetName val="TABLERO TRIFASICO TIPO RIEL "/>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sheetData>
      <sheetData sheetId="8" refreshError="1">
        <row r="12">
          <cell r="A12" t="str">
            <v>COSTOS DE MAQUINARIA Y EQUIPOS</v>
          </cell>
        </row>
        <row r="14">
          <cell r="A14" t="str">
            <v>JORNADA DIARIA</v>
          </cell>
          <cell r="B14">
            <v>8</v>
          </cell>
        </row>
        <row r="15">
          <cell r="A15" t="str">
            <v>Descripción</v>
          </cell>
          <cell r="B15" t="str">
            <v>Tarifa hora</v>
          </cell>
          <cell r="D15" t="str">
            <v>Tarifa -día</v>
          </cell>
          <cell r="E15" t="str">
            <v>% Actualización</v>
          </cell>
          <cell r="F15" t="str">
            <v>Valor Actualizado</v>
          </cell>
        </row>
        <row r="16">
          <cell r="A16" t="str">
            <v>Cargador tipo Cat - 904</v>
          </cell>
          <cell r="B16">
            <v>43750</v>
          </cell>
          <cell r="D16">
            <v>350000</v>
          </cell>
          <cell r="E16">
            <v>4.4999999999999998E-2</v>
          </cell>
          <cell r="F16">
            <v>365750</v>
          </cell>
        </row>
        <row r="17">
          <cell r="A17" t="str">
            <v>Compresor</v>
          </cell>
          <cell r="B17">
            <v>23200</v>
          </cell>
          <cell r="D17">
            <v>50000</v>
          </cell>
          <cell r="E17">
            <v>4.4999999999999998E-2</v>
          </cell>
          <cell r="F17">
            <v>52250</v>
          </cell>
        </row>
        <row r="18">
          <cell r="A18" t="str">
            <v>Compresor 2 martillos 185 PCM</v>
          </cell>
          <cell r="B18">
            <v>31320</v>
          </cell>
          <cell r="D18">
            <v>250560</v>
          </cell>
          <cell r="E18">
            <v>4.4999999999999998E-2</v>
          </cell>
          <cell r="F18">
            <v>261835</v>
          </cell>
        </row>
        <row r="19">
          <cell r="A19" t="str">
            <v>Cortadora</v>
          </cell>
          <cell r="B19">
            <v>23201</v>
          </cell>
          <cell r="D19">
            <v>20000</v>
          </cell>
          <cell r="E19">
            <v>4.4999999999999998E-2</v>
          </cell>
          <cell r="F19">
            <v>20900</v>
          </cell>
        </row>
        <row r="20">
          <cell r="A20" t="str">
            <v>Equipo de topografía</v>
          </cell>
          <cell r="B20">
            <v>10000</v>
          </cell>
          <cell r="D20">
            <v>80000</v>
          </cell>
          <cell r="E20">
            <v>4.4999999999999998E-2</v>
          </cell>
          <cell r="F20">
            <v>83600</v>
          </cell>
        </row>
        <row r="21">
          <cell r="A21" t="str">
            <v>Equipo de Soldadura</v>
          </cell>
          <cell r="B21">
            <v>2500</v>
          </cell>
          <cell r="D21">
            <v>39000</v>
          </cell>
          <cell r="E21">
            <v>4.4999999999999998E-2</v>
          </cell>
          <cell r="F21">
            <v>40755</v>
          </cell>
        </row>
        <row r="22">
          <cell r="A22" t="str">
            <v>Figuradora</v>
          </cell>
          <cell r="B22">
            <v>2500</v>
          </cell>
          <cell r="D22">
            <v>20000</v>
          </cell>
          <cell r="E22">
            <v>4.4999999999999998E-2</v>
          </cell>
          <cell r="F22">
            <v>20900</v>
          </cell>
        </row>
        <row r="23">
          <cell r="A23" t="str">
            <v>Pulidora</v>
          </cell>
          <cell r="B23">
            <v>2500</v>
          </cell>
          <cell r="D23">
            <v>20000</v>
          </cell>
          <cell r="E23">
            <v>4.4999999999999998E-2</v>
          </cell>
          <cell r="F23">
            <v>20900</v>
          </cell>
        </row>
        <row r="24">
          <cell r="A24" t="str">
            <v>Pulidora pisos incluye piedras y ceras</v>
          </cell>
          <cell r="B24">
            <v>8500</v>
          </cell>
          <cell r="D24">
            <v>68000</v>
          </cell>
          <cell r="E24">
            <v>4.4999999999999998E-2</v>
          </cell>
          <cell r="F24">
            <v>71060</v>
          </cell>
        </row>
        <row r="25">
          <cell r="A25" t="str">
            <v>Formaleta</v>
          </cell>
          <cell r="B25">
            <v>287.5</v>
          </cell>
          <cell r="D25">
            <v>2300</v>
          </cell>
          <cell r="E25">
            <v>4.4999999999999998E-2</v>
          </cell>
          <cell r="F25">
            <v>2404</v>
          </cell>
        </row>
        <row r="26">
          <cell r="A26" t="str">
            <v>Formaleta entrepiso por 4 semanas M2</v>
          </cell>
          <cell r="B26">
            <v>62.5</v>
          </cell>
          <cell r="D26">
            <v>500</v>
          </cell>
          <cell r="E26">
            <v>4.4999999999999998E-2</v>
          </cell>
          <cell r="F26">
            <v>523</v>
          </cell>
        </row>
        <row r="27">
          <cell r="A27" t="str">
            <v>Formaleta entrepiso M2</v>
          </cell>
          <cell r="B27">
            <v>31.25</v>
          </cell>
          <cell r="D27">
            <v>250</v>
          </cell>
          <cell r="E27">
            <v>4.4999999999999998E-2</v>
          </cell>
          <cell r="F27">
            <v>261</v>
          </cell>
        </row>
        <row r="28">
          <cell r="A28" t="str">
            <v>Herramienta Eléctrica</v>
          </cell>
          <cell r="B28">
            <v>684.93150684931504</v>
          </cell>
          <cell r="D28">
            <v>5479</v>
          </cell>
          <cell r="E28">
            <v>4.4999999999999998E-2</v>
          </cell>
          <cell r="F28">
            <v>5726</v>
          </cell>
        </row>
        <row r="29">
          <cell r="A29" t="str">
            <v>Herramienta menor</v>
          </cell>
          <cell r="B29">
            <v>437.5</v>
          </cell>
          <cell r="D29">
            <v>3500</v>
          </cell>
          <cell r="E29">
            <v>4.4999999999999998E-2</v>
          </cell>
          <cell r="F29">
            <v>3658</v>
          </cell>
        </row>
        <row r="30">
          <cell r="A30" t="str">
            <v>Mezcladora a gasolina</v>
          </cell>
          <cell r="B30">
            <v>6500</v>
          </cell>
          <cell r="D30">
            <v>52000</v>
          </cell>
          <cell r="E30">
            <v>4.4999999999999998E-2</v>
          </cell>
          <cell r="F30">
            <v>54340</v>
          </cell>
        </row>
        <row r="31">
          <cell r="A31" t="str">
            <v>Motosierra profesional</v>
          </cell>
          <cell r="B31">
            <v>18000</v>
          </cell>
          <cell r="D31">
            <v>144000</v>
          </cell>
          <cell r="E31">
            <v>4.4999999999999998E-2</v>
          </cell>
          <cell r="F31">
            <v>150480</v>
          </cell>
        </row>
        <row r="32">
          <cell r="A32" t="str">
            <v>Andamio metálico</v>
          </cell>
          <cell r="B32">
            <v>111.25</v>
          </cell>
          <cell r="D32">
            <v>890</v>
          </cell>
          <cell r="E32">
            <v>4.4999999999999998E-2</v>
          </cell>
          <cell r="F32">
            <v>930</v>
          </cell>
        </row>
        <row r="33">
          <cell r="A33" t="str">
            <v xml:space="preserve">Paral metálico </v>
          </cell>
          <cell r="B33">
            <v>68.75</v>
          </cell>
          <cell r="D33">
            <v>550</v>
          </cell>
          <cell r="E33">
            <v>4.4999999999999998E-2</v>
          </cell>
          <cell r="F33">
            <v>575</v>
          </cell>
        </row>
        <row r="34">
          <cell r="A34" t="str">
            <v>Paral telescopico</v>
          </cell>
          <cell r="B34">
            <v>210.25</v>
          </cell>
          <cell r="D34">
            <v>1682</v>
          </cell>
          <cell r="E34">
            <v>4.4999999999999998E-2</v>
          </cell>
          <cell r="F34">
            <v>1758</v>
          </cell>
        </row>
        <row r="35">
          <cell r="A35" t="str">
            <v>Poleas y Cuerdas</v>
          </cell>
          <cell r="B35">
            <v>4500</v>
          </cell>
          <cell r="D35">
            <v>36000</v>
          </cell>
          <cell r="E35">
            <v>4.4999999999999998E-2</v>
          </cell>
          <cell r="F35">
            <v>37620</v>
          </cell>
        </row>
        <row r="36">
          <cell r="A36" t="str">
            <v>Rana</v>
          </cell>
          <cell r="B36">
            <v>5625</v>
          </cell>
          <cell r="D36">
            <v>45000</v>
          </cell>
          <cell r="E36">
            <v>4.4999999999999998E-2</v>
          </cell>
          <cell r="F36">
            <v>47025</v>
          </cell>
        </row>
        <row r="37">
          <cell r="A37" t="str">
            <v>Retroexcavadora</v>
          </cell>
          <cell r="B37">
            <v>35000</v>
          </cell>
          <cell r="D37">
            <v>280000</v>
          </cell>
          <cell r="E37">
            <v>4.4999999999999998E-2</v>
          </cell>
          <cell r="F37">
            <v>292600</v>
          </cell>
        </row>
        <row r="38">
          <cell r="A38" t="str">
            <v>Retroexcavadora llantas Tipo Cat 428</v>
          </cell>
          <cell r="B38">
            <v>13775</v>
          </cell>
          <cell r="D38">
            <v>110200</v>
          </cell>
          <cell r="E38">
            <v>4.4999999999999998E-2</v>
          </cell>
          <cell r="F38">
            <v>115159</v>
          </cell>
        </row>
        <row r="39">
          <cell r="A39" t="str">
            <v>Tanque de agua</v>
          </cell>
          <cell r="B39">
            <v>8125</v>
          </cell>
          <cell r="D39">
            <v>65000</v>
          </cell>
          <cell r="E39">
            <v>4.4999999999999998E-2</v>
          </cell>
          <cell r="F39">
            <v>67925</v>
          </cell>
        </row>
        <row r="40">
          <cell r="A40" t="str">
            <v>Taladro Industrial</v>
          </cell>
          <cell r="B40">
            <v>4375</v>
          </cell>
          <cell r="D40">
            <v>35000</v>
          </cell>
          <cell r="E40">
            <v>4.4999999999999998E-2</v>
          </cell>
          <cell r="F40">
            <v>36575</v>
          </cell>
        </row>
        <row r="41">
          <cell r="A41" t="str">
            <v>Vibrocompactador a gasolina</v>
          </cell>
          <cell r="B41">
            <v>6061</v>
          </cell>
          <cell r="D41">
            <v>48488</v>
          </cell>
          <cell r="E41">
            <v>4.4999999999999998E-2</v>
          </cell>
          <cell r="F41">
            <v>50670</v>
          </cell>
        </row>
        <row r="42">
          <cell r="A42" t="str">
            <v>Vibrador electrico concreto 110</v>
          </cell>
          <cell r="B42">
            <v>5000</v>
          </cell>
          <cell r="D42">
            <v>40000</v>
          </cell>
          <cell r="E42">
            <v>4.4999999999999998E-2</v>
          </cell>
          <cell r="F42">
            <v>41800</v>
          </cell>
        </row>
        <row r="43">
          <cell r="A43" t="str">
            <v>Vibrador a gasolina</v>
          </cell>
          <cell r="B43">
            <v>5625</v>
          </cell>
          <cell r="D43">
            <v>45000</v>
          </cell>
          <cell r="E43">
            <v>4.4999999999999998E-2</v>
          </cell>
          <cell r="F43">
            <v>47025</v>
          </cell>
        </row>
        <row r="44">
          <cell r="A44" t="str">
            <v>Volqueta (6m3/Operario y combustible)</v>
          </cell>
          <cell r="B44">
            <v>17250</v>
          </cell>
          <cell r="D44">
            <v>138000</v>
          </cell>
          <cell r="E44">
            <v>4.4999999999999998E-2</v>
          </cell>
          <cell r="F44">
            <v>144210</v>
          </cell>
        </row>
      </sheetData>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INTERRUPTOR ATORNILLABLE DE 3X40 AMP</v>
          </cell>
        </row>
        <row r="241">
          <cell r="A241" t="str">
            <v>Hierro cuadrado 9 mm</v>
          </cell>
        </row>
        <row r="242">
          <cell r="A242" t="str">
            <v>Hoja puerta triplex 0,81</v>
          </cell>
        </row>
        <row r="243">
          <cell r="A243" t="str">
            <v>Hoja puerta triplex 4mm.(2x1). Entamborada. Estructura ancho=0.10 m., espesor 4cm.</v>
          </cell>
        </row>
        <row r="244">
          <cell r="A244" t="str">
            <v>Interruptor Doble Lum.101C</v>
          </cell>
        </row>
        <row r="245">
          <cell r="A245" t="str">
            <v>Instalación Acometidad Sanitaria - Baños inc Mat.</v>
          </cell>
        </row>
        <row r="246">
          <cell r="A246" t="str">
            <v>Juego conx. Tanque</v>
          </cell>
        </row>
        <row r="247">
          <cell r="A247" t="str">
            <v>Ladrillo prensado Santa Fe</v>
          </cell>
        </row>
        <row r="248">
          <cell r="A248" t="str">
            <v>Ladrillo tolete recocido</v>
          </cell>
        </row>
        <row r="249">
          <cell r="A249" t="str">
            <v>Ladrillo tolete común</v>
          </cell>
        </row>
        <row r="250">
          <cell r="A250" t="str">
            <v>Ladrillo estructural</v>
          </cell>
        </row>
        <row r="251">
          <cell r="A251" t="str">
            <v>Ladrillo rejilla</v>
          </cell>
        </row>
        <row r="252">
          <cell r="A252" t="str">
            <v>Lamina Cold-Rolled Cal.16</v>
          </cell>
        </row>
        <row r="253">
          <cell r="A253" t="str">
            <v>Lamina Cold-Rolled Cal.18  1 x 2 m</v>
          </cell>
        </row>
        <row r="254">
          <cell r="A254" t="str">
            <v>Lamina Cold-Rolled Cal. 18 -M2</v>
          </cell>
        </row>
        <row r="255">
          <cell r="A255" t="str">
            <v>Lamina galvanizada cal.22</v>
          </cell>
        </row>
        <row r="256">
          <cell r="A256" t="str">
            <v>Lámpara fluorescente 2 x 32 - T 8</v>
          </cell>
        </row>
        <row r="257">
          <cell r="A257" t="str">
            <v xml:space="preserve">Lámpara Fluorescente 2 x 48" </v>
          </cell>
        </row>
        <row r="258">
          <cell r="A258" t="str">
            <v>Lavadero de cemento 60 x 80</v>
          </cell>
        </row>
        <row r="259">
          <cell r="A259" t="str">
            <v>Lavamanos Acuacer</v>
          </cell>
        </row>
        <row r="260">
          <cell r="A260" t="str">
            <v>Lavamanos Acuacer, suministro e instalación</v>
          </cell>
        </row>
        <row r="261">
          <cell r="A261" t="str">
            <v>Lavaplatos galaxia</v>
          </cell>
        </row>
        <row r="262">
          <cell r="A262" t="str">
            <v>Llave terminal 1/2" - cromada , incluye adaptadores</v>
          </cell>
        </row>
        <row r="263">
          <cell r="A263" t="str">
            <v>Limpiador rem.PVC 760 gr</v>
          </cell>
        </row>
        <row r="264">
          <cell r="A264" t="str">
            <v>Lona Verde</v>
          </cell>
        </row>
        <row r="265">
          <cell r="A265" t="str">
            <v>Lubricante de silicona Canal y Bajante Amazonas</v>
          </cell>
        </row>
        <row r="266">
          <cell r="A266" t="str">
            <v>Mallas electrosoldadas M - 131</v>
          </cell>
        </row>
        <row r="267">
          <cell r="A267" t="str">
            <v>Malla Eslabonada galvanizada Cal 12 huecos de 2 x  2 plg</v>
          </cell>
        </row>
        <row r="268">
          <cell r="A268" t="str">
            <v>Malla electrosoldada D 5 x 5 mm y Separación 15 x 15 cm</v>
          </cell>
        </row>
        <row r="269">
          <cell r="A269" t="str">
            <v>Malla con vena</v>
          </cell>
        </row>
        <row r="270">
          <cell r="A270" t="str">
            <v>Manija para ventana</v>
          </cell>
        </row>
        <row r="271">
          <cell r="A271" t="str">
            <v>Manto Asfaltico con foil de aluminio</v>
          </cell>
        </row>
        <row r="272">
          <cell r="A272" t="str">
            <v>Marco puerta de seguridad Cal.18</v>
          </cell>
        </row>
        <row r="273">
          <cell r="A273" t="str">
            <v>Marco puerta lámina Cold rolled Cal 18</v>
          </cell>
        </row>
        <row r="274">
          <cell r="A274" t="str">
            <v>Marco ventana lámina Cold rolled Cal 18</v>
          </cell>
        </row>
        <row r="275">
          <cell r="A275" t="str">
            <v>Marco puerta lámina 1.00. Lám.Cal.18</v>
          </cell>
        </row>
        <row r="276">
          <cell r="A276" t="str">
            <v>Marco y tapa para caja de inspección de  0,30 x 0,30 mts</v>
          </cell>
        </row>
        <row r="277">
          <cell r="A277" t="str">
            <v>Marco y tapa para cámara de inspección CS275</v>
          </cell>
        </row>
        <row r="278">
          <cell r="A278" t="str">
            <v>Marco y tapa para cámara de inspección CS274</v>
          </cell>
        </row>
        <row r="279">
          <cell r="A279" t="str">
            <v>Marmolina</v>
          </cell>
        </row>
        <row r="280">
          <cell r="A280" t="str">
            <v>Micropersianas Flexalum (a=1.74 x h=1.68)</v>
          </cell>
        </row>
        <row r="281">
          <cell r="A281" t="str">
            <v>Minirack de pared 37 x 52 x 51 cerrado, switch 8 puertos 10/100.</v>
          </cell>
        </row>
        <row r="282">
          <cell r="A282" t="str">
            <v>Mortero 1:3</v>
          </cell>
        </row>
        <row r="283">
          <cell r="A283" t="str">
            <v>Mortero 1:3 impermeabilizado</v>
          </cell>
        </row>
        <row r="284">
          <cell r="A284" t="str">
            <v>Mortero 1:4</v>
          </cell>
        </row>
        <row r="285">
          <cell r="A285" t="str">
            <v>Mortero 1:4 impermeabilizado</v>
          </cell>
        </row>
        <row r="286">
          <cell r="A286" t="str">
            <v>Mortero de pega 1:4 e=1,5 cm</v>
          </cell>
        </row>
        <row r="287">
          <cell r="A287" t="str">
            <v xml:space="preserve">Mortero de relleno 1:4 </v>
          </cell>
        </row>
        <row r="288">
          <cell r="A288" t="str">
            <v>Mortero 1:5</v>
          </cell>
        </row>
        <row r="289">
          <cell r="A289" t="str">
            <v>Mortero 1:7</v>
          </cell>
        </row>
        <row r="290">
          <cell r="A290" t="str">
            <v>MUEBLES ESPECIALES EN MADERA</v>
          </cell>
        </row>
        <row r="291">
          <cell r="A291" t="str">
            <v>Muebles individuales para cubículos. Estructura en flor morado, tabla triplex 4mm., cantos en cedro. Pintulaca caoba. Sistema de apoyo de los entrepaños en madera. Sistema de cierre cerradura tipo cajonera dorada, manijas plásticas. (A=0.60; L=0.85; h=1.0</v>
          </cell>
        </row>
        <row r="292">
          <cell r="A292" t="str">
            <v>Muebles individuales para cubículos. Estructura en flor morado, tabla triplex 4mm., cantos en cedro. Pintulaca caoba. Sistema de apoyo de los entrepaños en madera. Sistema de cierre cerradura tipo cajonera dorada, manijas plásticas. (A=0.76; L=1.02; h=1.0</v>
          </cell>
        </row>
        <row r="293">
          <cell r="A293" t="str">
            <v>Niple H.G. 1/2 " x 0,10 m</v>
          </cell>
        </row>
        <row r="295">
          <cell r="A295" t="str">
            <v>Niple H.G. 1/2 " x 0,20 m</v>
          </cell>
        </row>
        <row r="296">
          <cell r="A296" t="str">
            <v>DOTACIÓN MUEBLES AULAS</v>
          </cell>
        </row>
        <row r="297">
          <cell r="A297" t="str">
            <v>Una (1) mesa trapezoidal, con tres sillas según norma NTC 4731, clasifición clase 1.</v>
          </cell>
        </row>
        <row r="298">
          <cell r="A298" t="str">
            <v>Un (1) pupìtre con una (1)  silla, según norma NTC 4641, clasificación clase 3</v>
          </cell>
        </row>
        <row r="299">
          <cell r="A299" t="str">
            <v>Silla Universitaria Norma NTC 4734</v>
          </cell>
        </row>
        <row r="300">
          <cell r="A300" t="str">
            <v>Tablero blanco para escribir, con marcador de tinta seca borrable, de 2,40 x 1,20 m, Norma NTC 4726</v>
          </cell>
        </row>
        <row r="301">
          <cell r="A301" t="str">
            <v>Un (1) pupìtre con una (1)  silla, para instructores según norma NTC 4640</v>
          </cell>
        </row>
        <row r="302">
          <cell r="A302" t="str">
            <v>Un (1) pupìtre para instructores, según norma 4640</v>
          </cell>
        </row>
        <row r="303">
          <cell r="A303" t="str">
            <v>Una (1)  silla para instructores, según norma 4640</v>
          </cell>
        </row>
        <row r="304">
          <cell r="A304" t="str">
            <v>MUEBLES ESPECIALES METALICOS</v>
          </cell>
        </row>
        <row r="305">
          <cell r="A305" t="str">
            <v>Mesón acero inoxidable Cal.16. Dim.(0.60 x 0.85).</v>
          </cell>
        </row>
        <row r="306">
          <cell r="A306" t="str">
            <v>Mesón acero inoxidable Cal.16. Dim.(0.76 x 1.02).</v>
          </cell>
        </row>
        <row r="307">
          <cell r="A307" t="str">
            <v>Mesón acero inoxidable Cal.16. Dim.(1.30 x 4.15).</v>
          </cell>
        </row>
        <row r="308">
          <cell r="A308" t="str">
            <v>Mesón acero inoxidable Cal.16. Dim.(0.90 x 2.95).</v>
          </cell>
        </row>
        <row r="309">
          <cell r="A309" t="str">
            <v>Orinal Mediano institucional blanco  incluye griferia tradicional cromo Ref: 70320 o similar y accesorios</v>
          </cell>
        </row>
        <row r="310">
          <cell r="A310" t="str">
            <v>Paral de Madera 3m</v>
          </cell>
        </row>
        <row r="311">
          <cell r="A311" t="str">
            <v>Poceta Acero inoxidable Dim.(1.20 x 1.20)</v>
          </cell>
        </row>
        <row r="312">
          <cell r="A312" t="str">
            <v>Poceta Acero inoxidable Dim.(0.60 x 0.90)</v>
          </cell>
        </row>
        <row r="313">
          <cell r="A313" t="str">
            <v>Pabmeril pliego</v>
          </cell>
        </row>
        <row r="314">
          <cell r="A314" t="str">
            <v>Pegacor blanco</v>
          </cell>
        </row>
        <row r="315">
          <cell r="A315" t="str">
            <v>Percha galvanizada de 3 puestos</v>
          </cell>
        </row>
        <row r="316">
          <cell r="A316" t="str">
            <v>Perfil PHR C - 220 x 80  2,5 mm</v>
          </cell>
        </row>
        <row r="317">
          <cell r="A317" t="str">
            <v>Perfil en aluminio 1/2" x 1/2"</v>
          </cell>
        </row>
        <row r="318">
          <cell r="A318" t="str">
            <v>Perfil estructural (riel chanel) 1 5/8"X1 5/8" 2,44m (Referencia: M112A240 o similar)</v>
          </cell>
        </row>
        <row r="319">
          <cell r="A319" t="str">
            <v>Perfil para cubierta PHR C</v>
          </cell>
        </row>
        <row r="320">
          <cell r="A320" t="str">
            <v>Perfil PHR - PAG 160 X 60 - 1,5 MM</v>
          </cell>
        </row>
        <row r="321">
          <cell r="A321" t="str">
            <v>Perno 1/2" Alt.Vel..1 3/4"</v>
          </cell>
        </row>
        <row r="322">
          <cell r="A322" t="str">
            <v>Perno de expansión 3" x 3/8"</v>
          </cell>
        </row>
        <row r="323">
          <cell r="A323" t="str">
            <v>Perros de 1/8"</v>
          </cell>
        </row>
        <row r="324">
          <cell r="A324" t="str">
            <v>Piedra media zonga</v>
          </cell>
        </row>
        <row r="325">
          <cell r="A325" t="str">
            <v>Piedra Ciclopea, 4" a 15"</v>
          </cell>
        </row>
        <row r="326">
          <cell r="A326" t="str">
            <v>Pintura Koraza plastica</v>
          </cell>
        </row>
        <row r="327">
          <cell r="A327" t="str">
            <v xml:space="preserve">Pintura Wash Primer </v>
          </cell>
        </row>
        <row r="328">
          <cell r="A328" t="str">
            <v>Pirlan en bronce</v>
          </cell>
        </row>
        <row r="329">
          <cell r="A329" t="str">
            <v>Placa de identificación 2 x 1 cm</v>
          </cell>
        </row>
        <row r="330">
          <cell r="A330" t="str">
            <v>Planchón - cedro macho (.15 x .04 x 3)</v>
          </cell>
        </row>
        <row r="331">
          <cell r="A331" t="str">
            <v>Planchón ordinario 4 metros</v>
          </cell>
        </row>
        <row r="332">
          <cell r="A332" t="str">
            <v>Platina 1 x 3/16"</v>
          </cell>
        </row>
        <row r="333">
          <cell r="A333" t="str">
            <v>Platina 4 x 2 x 3/16"</v>
          </cell>
        </row>
        <row r="334">
          <cell r="A334" t="str">
            <v>Platina 3 x 3 x 1/4</v>
          </cell>
        </row>
        <row r="335">
          <cell r="A335" t="str">
            <v xml:space="preserve">Platina 1 x 1 x 1/4 </v>
          </cell>
        </row>
        <row r="336">
          <cell r="A336" t="str">
            <v>Platina 1/8 x 1"</v>
          </cell>
        </row>
        <row r="337">
          <cell r="A337" t="str">
            <v>Platina  1/2" X 3/16"</v>
          </cell>
        </row>
        <row r="338">
          <cell r="A338" t="str">
            <v>Platina 3/16" de 0,17 mts x 0,13 mts</v>
          </cell>
        </row>
        <row r="339">
          <cell r="A339" t="str">
            <v>Platina 3/16" de 0,06 x 0,13 mts</v>
          </cell>
        </row>
        <row r="340">
          <cell r="A340" t="str">
            <v>Platina de Hierro  20x4cm x ¼”</v>
          </cell>
        </row>
        <row r="341">
          <cell r="A341" t="str">
            <v>Platina para unión de perfiles (Referencia: M21011 o similar)</v>
          </cell>
        </row>
        <row r="342">
          <cell r="A342" t="str">
            <v>Plastocrete DM-IMP INTG</v>
          </cell>
        </row>
        <row r="343">
          <cell r="A343" t="str">
            <v>Polietileno Cal 6</v>
          </cell>
        </row>
        <row r="344">
          <cell r="A344" t="str">
            <v>Portacandado y Candado Negro Nº 4</v>
          </cell>
        </row>
        <row r="345">
          <cell r="A345" t="str">
            <v>Puerta Baño Minusvalidos</v>
          </cell>
        </row>
        <row r="346">
          <cell r="A346" t="str">
            <v>Puerta Baños</v>
          </cell>
        </row>
        <row r="347">
          <cell r="A347" t="str">
            <v>Puerta económica Pizano 1.00. Triplex e=4mm.</v>
          </cell>
        </row>
        <row r="348">
          <cell r="A348" t="str">
            <v>Puerta especial esclusa para Lab.Fotográfico como trampa de luz (2.00 x 1.00)</v>
          </cell>
        </row>
        <row r="349">
          <cell r="A349" t="str">
            <v xml:space="preserve">Puerta sistema constructivo PVC de 0,95 x 2,05 m  </v>
          </cell>
        </row>
        <row r="350">
          <cell r="A350" t="str">
            <v>Puerta sistema constructivo PVC de 0,62 x 1,60 m</v>
          </cell>
        </row>
        <row r="351">
          <cell r="A351" t="str">
            <v>Puntilla con cabeza 2"</v>
          </cell>
        </row>
        <row r="352">
          <cell r="A352" t="str">
            <v>Punto Agua fría PVC</v>
          </cell>
        </row>
        <row r="353">
          <cell r="A353" t="str">
            <v>Punto desagüe PVC 3" y  4"</v>
          </cell>
        </row>
        <row r="354">
          <cell r="A354" t="str">
            <v>Punto Eléctrico</v>
          </cell>
        </row>
        <row r="355">
          <cell r="A355" t="str">
            <v xml:space="preserve">Recebo  </v>
          </cell>
        </row>
        <row r="356">
          <cell r="A356" t="str">
            <v>Recebo comun</v>
          </cell>
        </row>
        <row r="357">
          <cell r="A357" t="str">
            <v>Rejilla plastica con sosco</v>
          </cell>
        </row>
        <row r="358">
          <cell r="A358" t="str">
            <v>Remate Contramuro Lateral Superior para cubierta Cindu</v>
          </cell>
        </row>
        <row r="359">
          <cell r="A359" t="str">
            <v>Regadera corriente</v>
          </cell>
        </row>
        <row r="360">
          <cell r="A360" t="str">
            <v>Registro de cortina 1/2 R &amp; W italiano ; incluye accesorios</v>
          </cell>
        </row>
        <row r="361">
          <cell r="A361" t="str">
            <v>Registro R&amp;W  de cortina de  3/4" italiano; inlcuye accesorios</v>
          </cell>
        </row>
        <row r="362">
          <cell r="A362" t="str">
            <v>Registro de cortina R&amp;W italiano de   1"; incluye accesorios</v>
          </cell>
        </row>
        <row r="363">
          <cell r="A363" t="str">
            <v>Registro  de cortina R &amp; W 1 1/2" italiano; inlcuye accesorios</v>
          </cell>
        </row>
        <row r="364">
          <cell r="A364" t="str">
            <v>Registro de cortina R &amp; w 1 1/4" italiano; incluye accesorios</v>
          </cell>
        </row>
        <row r="365">
          <cell r="A365" t="str">
            <v>Registro de cortina Roscado liviano  Ref. 272 A Red &amp; White 2"; incluye accesorios</v>
          </cell>
        </row>
        <row r="366">
          <cell r="A366" t="str">
            <v>Remate contra culata A.C.</v>
          </cell>
        </row>
        <row r="367">
          <cell r="A367" t="str">
            <v>Repisa ordinaria 3 metros</v>
          </cell>
        </row>
        <row r="368">
          <cell r="A368" t="str">
            <v>Riel metálico. Lam.Cal.14. Ancho:0.10</v>
          </cell>
        </row>
        <row r="369">
          <cell r="A369" t="str">
            <v>Roseta (Plafon)</v>
          </cell>
        </row>
        <row r="370">
          <cell r="A370" t="str">
            <v>Sanitario institucional Ref: aquajet comfort incluye griferia grival Atlantis 80620 o similar y accesorios</v>
          </cell>
        </row>
        <row r="371">
          <cell r="A371" t="str">
            <v>Sanitario Acuacer blanco; incluye griferia grival atlantis refn 80620 y  accesorios</v>
          </cell>
        </row>
        <row r="372">
          <cell r="A372" t="str">
            <v>Sanitario Acuacer, suministro e instalación</v>
          </cell>
        </row>
        <row r="373">
          <cell r="A373" t="str">
            <v>Sellador altos solidos/7238</v>
          </cell>
        </row>
        <row r="374">
          <cell r="A374" t="str">
            <v>Sika-1 Imp.Integral</v>
          </cell>
        </row>
        <row r="375">
          <cell r="A375" t="str">
            <v>Silicona liquida 300 ML</v>
          </cell>
        </row>
        <row r="376">
          <cell r="A376" t="str">
            <v>Silla madera tipo cajero (h=0.7 D=0.3)</v>
          </cell>
        </row>
        <row r="377">
          <cell r="A377" t="str">
            <v xml:space="preserve">Silla estudiantil individual con brazo </v>
          </cell>
        </row>
        <row r="378">
          <cell r="A378" t="str">
            <v>Sistema corredizo metálico</v>
          </cell>
        </row>
        <row r="379">
          <cell r="A379" t="str">
            <v>Soldadura elect.004-3/23"</v>
          </cell>
        </row>
        <row r="380">
          <cell r="A380" t="str">
            <v>Soldadura de estaño P/Cobre</v>
          </cell>
        </row>
        <row r="381">
          <cell r="A381" t="str">
            <v>Soldadura PVC liquida 1/4</v>
          </cell>
        </row>
        <row r="382">
          <cell r="A382" t="str">
            <v>Soporte Canal Amazonas</v>
          </cell>
        </row>
        <row r="383">
          <cell r="A383" t="str">
            <v>Soporte de bajante Amazonas</v>
          </cell>
        </row>
        <row r="384">
          <cell r="A384" t="str">
            <v>Soporte tipo ménsula 15 cm (Referencia: SMS015 o similar).</v>
          </cell>
        </row>
        <row r="385">
          <cell r="A385" t="str">
            <v>,</v>
          </cell>
        </row>
        <row r="386">
          <cell r="A386" t="str">
            <v>Tabla burra ordinario 0,30 - 3 mts</v>
          </cell>
        </row>
        <row r="387">
          <cell r="A387" t="str">
            <v>Tabla burra C Macho 0,28 - 3 mts</v>
          </cell>
        </row>
        <row r="388">
          <cell r="A388" t="str">
            <v>Tabla chapa-ordinario 0,10 - 3 mts</v>
          </cell>
        </row>
        <row r="389">
          <cell r="A389" t="str">
            <v>Tabla chapa-ordinario 0,30 - 3 mts</v>
          </cell>
        </row>
        <row r="390">
          <cell r="A390" t="str">
            <v>Tablero acrílico (a=3.00 x h=1.20)</v>
          </cell>
        </row>
        <row r="391">
          <cell r="A391" t="str">
            <v>Tablero TBP 12B  con puerta y chapas plastica de 12 Circuitos</v>
          </cell>
        </row>
        <row r="392">
          <cell r="A392" t="str">
            <v>Tablero TBP 16B con puerta y chapas plástico de 16 circuitos</v>
          </cell>
        </row>
        <row r="393">
          <cell r="A393" t="str">
            <v>Tablero 18 Circuitos con espacio para totalizador</v>
          </cell>
        </row>
        <row r="394">
          <cell r="A394" t="str">
            <v>Tablero en madera entamborada</v>
          </cell>
        </row>
        <row r="395">
          <cell r="A395" t="str">
            <v>Taco terminal UNIP,HQP 30A</v>
          </cell>
        </row>
        <row r="396">
          <cell r="A396" t="str">
            <v>Tanque plástico 500 lts</v>
          </cell>
        </row>
        <row r="397">
          <cell r="A397" t="str">
            <v>Tanque plástico 1000 lts</v>
          </cell>
        </row>
        <row r="398">
          <cell r="A398" t="str">
            <v>Tapon PVC-P 1/2"</v>
          </cell>
        </row>
        <row r="399">
          <cell r="A399" t="str">
            <v>Tapon PVC 4" - Prueba</v>
          </cell>
        </row>
        <row r="400">
          <cell r="A400" t="str">
            <v>Tapon PVC 2" - Prueba</v>
          </cell>
        </row>
        <row r="401">
          <cell r="A401" t="str">
            <v>Tapa Int Izquierda Canal Amazonas</v>
          </cell>
        </row>
        <row r="402">
          <cell r="A402" t="str">
            <v>Tapa Int Derecha Canal Amazonas</v>
          </cell>
        </row>
        <row r="403">
          <cell r="A403" t="str">
            <v>Tapa troquel.Metal.2 Orif.</v>
          </cell>
        </row>
        <row r="404">
          <cell r="A404" t="str">
            <v>Tapaporos Nogal</v>
          </cell>
        </row>
        <row r="405">
          <cell r="A405" t="str">
            <v xml:space="preserve">Teflon </v>
          </cell>
        </row>
        <row r="406">
          <cell r="A406" t="str">
            <v>Tee 1/2" PVC - Presión</v>
          </cell>
        </row>
        <row r="407">
          <cell r="A407" t="str">
            <v>Tee 3/4"    PVC - Presión</v>
          </cell>
        </row>
        <row r="408">
          <cell r="A408" t="str">
            <v>Tee PVC-P 3/4" x 1/2"</v>
          </cell>
        </row>
        <row r="409">
          <cell r="A409" t="str">
            <v>Tee 1" PVC - Presión</v>
          </cell>
        </row>
        <row r="410">
          <cell r="A410" t="str">
            <v>Tee 1 1/4 PVC - Presión</v>
          </cell>
        </row>
        <row r="411">
          <cell r="A411" t="str">
            <v>Tee Sencilla 2" Sanitaria</v>
          </cell>
        </row>
        <row r="412">
          <cell r="A412" t="str">
            <v>Tee Sencilla 4" Sanitaria</v>
          </cell>
        </row>
        <row r="413">
          <cell r="A413" t="str">
            <v>Teja de asbesto cemento No.4</v>
          </cell>
        </row>
        <row r="414">
          <cell r="A414" t="str">
            <v>Teja de asbesto cemento No.6</v>
          </cell>
        </row>
        <row r="415">
          <cell r="A415" t="str">
            <v>Teja de asbesto cemento No.8</v>
          </cell>
        </row>
        <row r="416">
          <cell r="A416" t="str">
            <v>Teja cindu  Ref: Cindurib</v>
          </cell>
        </row>
        <row r="417">
          <cell r="A417" t="str">
            <v>Tierra negra fertilizada</v>
          </cell>
        </row>
        <row r="418">
          <cell r="A418" t="str">
            <v>Tintilla</v>
          </cell>
        </row>
        <row r="419">
          <cell r="A419" t="str">
            <v>Toma de T.V. para cable coaxial</v>
          </cell>
        </row>
        <row r="420">
          <cell r="A420" t="str">
            <v>Toma doble tipo hospitalaria P.T.</v>
          </cell>
        </row>
        <row r="421">
          <cell r="A421" t="str">
            <v xml:space="preserve">Toma eléctrica doble P.T. </v>
          </cell>
        </row>
        <row r="422">
          <cell r="A422" t="str">
            <v>Toma Doble GFCI</v>
          </cell>
        </row>
        <row r="423">
          <cell r="A423" t="str">
            <v>Toma eléctrica doble 20A pata trabada</v>
          </cell>
        </row>
        <row r="424">
          <cell r="A424" t="str">
            <v>Toma telefónica</v>
          </cell>
        </row>
        <row r="425">
          <cell r="A425" t="str">
            <v>Tornillo autoperforante fijador de correa</v>
          </cell>
        </row>
        <row r="426">
          <cell r="A426" t="str">
            <v>Tornillo goloso 1/8 x 1 1/4</v>
          </cell>
        </row>
        <row r="427">
          <cell r="A427" t="str">
            <v>Tornillo lámina D=3/8"</v>
          </cell>
        </row>
        <row r="428">
          <cell r="A428" t="str">
            <v xml:space="preserve">Tornillo teja Cindu </v>
          </cell>
        </row>
        <row r="429">
          <cell r="A429" t="str">
            <v>Tornillo Inoxidable Canal y Bajante Amazonas</v>
          </cell>
        </row>
        <row r="430">
          <cell r="A430" t="str">
            <v>Tornillo expansivo AH - 1614 5/16 x 3 "</v>
          </cell>
        </row>
        <row r="431">
          <cell r="A431" t="str">
            <v>Tornillo expansivo HLC 10 x 80/48</v>
          </cell>
        </row>
        <row r="432">
          <cell r="A432" t="str">
            <v>Tornillo de 3/8" x 1 1/2" y tuerca mordaza con resorte (Referencia: 403F221 o similar)</v>
          </cell>
        </row>
        <row r="433">
          <cell r="A433" t="str">
            <v>Triturado de máquina</v>
          </cell>
        </row>
        <row r="434">
          <cell r="A434" t="str">
            <v>Tubo Galvanizado de 1"</v>
          </cell>
        </row>
        <row r="435">
          <cell r="A435" t="str">
            <v>Tubo Galvanizado de 1 1/4"</v>
          </cell>
        </row>
        <row r="436">
          <cell r="A436" t="str">
            <v>Tubo Galvanizado de 1 1/2"</v>
          </cell>
        </row>
        <row r="437">
          <cell r="A437" t="str">
            <v>Curva galvanizada de 1 1/4"</v>
          </cell>
        </row>
        <row r="438">
          <cell r="A438" t="str">
            <v>Curva galvanizada de 1 1/2"</v>
          </cell>
        </row>
        <row r="439">
          <cell r="A439" t="str">
            <v>Capacete de 1 1/4"</v>
          </cell>
        </row>
        <row r="440">
          <cell r="A440" t="str">
            <v>Capacete de 1 1/2"</v>
          </cell>
        </row>
        <row r="441">
          <cell r="A441" t="str">
            <v>Juego de boquilla y contratuerca de 1 1/4"</v>
          </cell>
        </row>
        <row r="442">
          <cell r="A442" t="str">
            <v>Tubo Conduit EMT 3/4"</v>
          </cell>
        </row>
        <row r="443">
          <cell r="A443" t="str">
            <v>Tubo Conduit  EMT 1/2"</v>
          </cell>
        </row>
        <row r="444">
          <cell r="A444" t="str">
            <v>Tubo Conduit PVC de 1/2"</v>
          </cell>
        </row>
        <row r="445">
          <cell r="A445" t="str">
            <v>Tubo Conduit PVC de 1"</v>
          </cell>
        </row>
        <row r="446">
          <cell r="A446" t="str">
            <v>Tubo Conduit PVC de 1 1/2"</v>
          </cell>
        </row>
        <row r="447">
          <cell r="A447" t="str">
            <v>Tubo Conduit PVC de 1 1/4</v>
          </cell>
        </row>
        <row r="448">
          <cell r="A448" t="str">
            <v>Tubo Galvanizado  de 3/4"</v>
          </cell>
        </row>
        <row r="449">
          <cell r="A449" t="str">
            <v>Tubo de concreto 8"</v>
          </cell>
        </row>
        <row r="450">
          <cell r="A450" t="str">
            <v>Tubo pres/21 PVC 2"</v>
          </cell>
        </row>
        <row r="451">
          <cell r="A451" t="str">
            <v>Tubo pres/21 PVC 1 1/2"</v>
          </cell>
        </row>
        <row r="452">
          <cell r="A452" t="str">
            <v>Tubo pres/21 PVC 1 1/4</v>
          </cell>
        </row>
        <row r="453">
          <cell r="A453" t="str">
            <v>Tubo pres/11 PVC 3/4"</v>
          </cell>
        </row>
        <row r="454">
          <cell r="A454" t="str">
            <v>Tubo pres/13,5 PVC 1"</v>
          </cell>
        </row>
        <row r="455">
          <cell r="A455" t="str">
            <v>Tubo pres/9 PVC 1/2"</v>
          </cell>
        </row>
        <row r="456">
          <cell r="A456" t="str">
            <v>Tubo PVC de 2" Lluvias</v>
          </cell>
        </row>
        <row r="457">
          <cell r="A457" t="str">
            <v>Tubo PVC de 3" Lluvias</v>
          </cell>
        </row>
        <row r="458">
          <cell r="A458" t="str">
            <v>Tubo PVC de 4" lluvias</v>
          </cell>
        </row>
        <row r="459">
          <cell r="A459" t="str">
            <v>Tubo PVC de 4" Sanitaria</v>
          </cell>
        </row>
        <row r="460">
          <cell r="A460" t="str">
            <v>Tubo PVC de 3" Sanitaria</v>
          </cell>
        </row>
        <row r="461">
          <cell r="A461" t="str">
            <v>Tubo PVC de 2" Sanitaria</v>
          </cell>
        </row>
        <row r="462">
          <cell r="A462" t="str">
            <v>Tuberia A.N. 3 plg 2,3 mm</v>
          </cell>
        </row>
        <row r="463">
          <cell r="A463" t="str">
            <v>Tuberia A.N. 2 plg 2mm</v>
          </cell>
        </row>
        <row r="464">
          <cell r="A464" t="str">
            <v>Tubo A.N. 1 1/2 plg, 2 mm</v>
          </cell>
        </row>
        <row r="465">
          <cell r="A465" t="str">
            <v>Tubo A.N. 1 plg, 2 mm</v>
          </cell>
        </row>
        <row r="466">
          <cell r="A466" t="str">
            <v>Tuberia A.N. Ø1 1/2"</v>
          </cell>
        </row>
        <row r="467">
          <cell r="A467" t="str">
            <v>Tuberia Galvanizada 1 1/2" 2,5 mm Cal 12</v>
          </cell>
        </row>
        <row r="468">
          <cell r="A468" t="str">
            <v>Unión PVC-S 4 plg</v>
          </cell>
        </row>
        <row r="469">
          <cell r="A469" t="str">
            <v>Unión PVC-S 2 plg</v>
          </cell>
        </row>
        <row r="470">
          <cell r="A470" t="str">
            <v>Unión PVC-P 1/2 plg</v>
          </cell>
        </row>
        <row r="471">
          <cell r="A471" t="str">
            <v>Unión PVC-P 1 plg</v>
          </cell>
        </row>
        <row r="472">
          <cell r="A472" t="str">
            <v>Unión PVC-P 1 1/4"</v>
          </cell>
        </row>
        <row r="473">
          <cell r="A473" t="str">
            <v>Unión PVC-P 1 1/2"</v>
          </cell>
        </row>
        <row r="474">
          <cell r="A474" t="str">
            <v>Unión PVC-P 2 plg</v>
          </cell>
        </row>
        <row r="475">
          <cell r="A475" t="str">
            <v>Unión Conduit PVC 1/2"</v>
          </cell>
        </row>
        <row r="476">
          <cell r="A476" t="str">
            <v>Unión Canal amazonas</v>
          </cell>
        </row>
        <row r="477">
          <cell r="A477" t="str">
            <v>Unión canal a bajante Amazonas</v>
          </cell>
        </row>
        <row r="478">
          <cell r="A478" t="str">
            <v>Unión de Bajante Amazonas</v>
          </cell>
        </row>
        <row r="479">
          <cell r="A479" t="str">
            <v>Unión EMT 1/2"</v>
          </cell>
        </row>
        <row r="481">
          <cell r="A481" t="str">
            <v>Vara de clavo</v>
          </cell>
        </row>
        <row r="482">
          <cell r="A482" t="str">
            <v>Varilla Coper Well 5/8" x 8'</v>
          </cell>
        </row>
        <row r="483">
          <cell r="A483" t="str">
            <v>Varilla de 5/8"</v>
          </cell>
        </row>
        <row r="484">
          <cell r="A484" t="str">
            <v>Varilla de 10.5 cm.- 60.000</v>
          </cell>
        </row>
        <row r="485">
          <cell r="A485" t="str">
            <v>Varilla lisa de 1/2"</v>
          </cell>
        </row>
        <row r="486">
          <cell r="A486" t="str">
            <v>Varilla cuadrada de 1/2"</v>
          </cell>
        </row>
        <row r="487">
          <cell r="A487" t="str">
            <v>Ventana corrediza proyec.alum.Cal.18. Negra</v>
          </cell>
        </row>
        <row r="488">
          <cell r="A488" t="str">
            <v>Vidrio incoloro de 4mm pulido</v>
          </cell>
        </row>
        <row r="489">
          <cell r="A489" t="str">
            <v>Vinilo Color Tipo I</v>
          </cell>
        </row>
        <row r="490">
          <cell r="A490" t="str">
            <v>Wing Aluminio</v>
          </cell>
        </row>
        <row r="491">
          <cell r="A491" t="str">
            <v>Xipex concentrado -Gris</v>
          </cell>
        </row>
        <row r="492">
          <cell r="A492" t="str">
            <v>Xipex Admix C-2000</v>
          </cell>
        </row>
        <row r="493">
          <cell r="A493" t="str">
            <v>Yee sencilla 4"</v>
          </cell>
        </row>
        <row r="494">
          <cell r="A494"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opes"/>
      <sheetName val="PRESUPUESTO GENERAL"/>
      <sheetName val="Pre-Actas"/>
      <sheetName val="Cantidades"/>
      <sheetName val="AIU"/>
      <sheetName val="GENERICOS"/>
      <sheetName val="APUS"/>
      <sheetName val="SALARIOS"/>
      <sheetName val="CUADRILLAS"/>
      <sheetName val="MATERIALES"/>
      <sheetName val="RESUMEN"/>
      <sheetName val="Formulario No 1"/>
      <sheetName val="Formulario No 1.2"/>
      <sheetName val="1. Cancha Victoria Real"/>
    </sheetNames>
    <sheetDataSet>
      <sheetData sheetId="0" refreshError="1">
        <row r="12">
          <cell r="D12">
            <v>2</v>
          </cell>
        </row>
        <row r="13">
          <cell r="D13">
            <v>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ábana"/>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1"/>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Presupuesto"/>
      <sheetName val="APU´S"/>
      <sheetName val="MATERIALES"/>
      <sheetName val="EQUIPOS Y HERRAMIENTAS"/>
      <sheetName val="PERSONAL"/>
      <sheetName val="APU´S (2)"/>
    </sheetNames>
    <sheetDataSet>
      <sheetData sheetId="0"/>
      <sheetData sheetId="1"/>
      <sheetData sheetId="2"/>
      <sheetData sheetId="3"/>
      <sheetData sheetId="4">
        <row r="8">
          <cell r="C8">
            <v>32000</v>
          </cell>
        </row>
      </sheetData>
      <sheetData sheetId="5"/>
      <sheetData sheetId="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Presupuesto"/>
      <sheetName val="APU´S"/>
      <sheetName val="MATERIALES"/>
      <sheetName val="EQUIPOS Y HERRAMIENTAS"/>
      <sheetName val="PERSONAL"/>
      <sheetName val="APU´S (2)"/>
    </sheetNames>
    <sheetDataSet>
      <sheetData sheetId="0" refreshError="1"/>
      <sheetData sheetId="1" refreshError="1"/>
      <sheetData sheetId="2" refreshError="1"/>
      <sheetData sheetId="3" refreshError="1">
        <row r="7">
          <cell r="C7">
            <v>10966.0153125</v>
          </cell>
        </row>
        <row r="18">
          <cell r="C18">
            <v>12900</v>
          </cell>
        </row>
        <row r="32">
          <cell r="C32">
            <v>3100</v>
          </cell>
        </row>
        <row r="33">
          <cell r="C33">
            <v>9900</v>
          </cell>
        </row>
        <row r="35">
          <cell r="C35">
            <v>915.50128401725465</v>
          </cell>
        </row>
        <row r="56">
          <cell r="C56">
            <v>1100</v>
          </cell>
        </row>
        <row r="90">
          <cell r="C90">
            <v>260610</v>
          </cell>
        </row>
        <row r="130">
          <cell r="C130">
            <v>2944.19</v>
          </cell>
        </row>
        <row r="169">
          <cell r="C169">
            <v>3199.3207486800002</v>
          </cell>
        </row>
        <row r="286">
          <cell r="C286">
            <v>65851.438223999998</v>
          </cell>
        </row>
        <row r="1169">
          <cell r="C1169">
            <v>290114.72784000001</v>
          </cell>
        </row>
        <row r="1170">
          <cell r="C1170">
            <v>1364229.9702000001</v>
          </cell>
        </row>
        <row r="1336">
          <cell r="C1336">
            <v>72.52868196</v>
          </cell>
        </row>
        <row r="1337">
          <cell r="C1337">
            <v>4662.5581259999999</v>
          </cell>
        </row>
        <row r="1339">
          <cell r="C1339">
            <v>80702.549291999996</v>
          </cell>
        </row>
        <row r="1425">
          <cell r="C1425">
            <v>93.251162519999994</v>
          </cell>
        </row>
        <row r="1858">
          <cell r="C1858">
            <v>11512.4892</v>
          </cell>
        </row>
      </sheetData>
      <sheetData sheetId="4" refreshError="1">
        <row r="8">
          <cell r="C8">
            <v>32000</v>
          </cell>
        </row>
        <row r="10">
          <cell r="C10">
            <v>8981.7404999999999</v>
          </cell>
        </row>
        <row r="15">
          <cell r="C15">
            <v>38500</v>
          </cell>
        </row>
        <row r="17">
          <cell r="C17">
            <v>3333</v>
          </cell>
        </row>
        <row r="18">
          <cell r="C18">
            <v>1800</v>
          </cell>
        </row>
        <row r="19">
          <cell r="C19">
            <v>500</v>
          </cell>
        </row>
        <row r="38">
          <cell r="C38">
            <v>53900</v>
          </cell>
        </row>
        <row r="74">
          <cell r="C74">
            <v>545.69472722783576</v>
          </cell>
        </row>
        <row r="77">
          <cell r="C77">
            <v>593.26830474999997</v>
          </cell>
        </row>
        <row r="112">
          <cell r="C112">
            <v>4273.6891334900001</v>
          </cell>
        </row>
        <row r="129">
          <cell r="C129">
            <v>1057.0962520999999</v>
          </cell>
        </row>
      </sheetData>
      <sheetData sheetId="5" refreshError="1">
        <row r="6">
          <cell r="C6">
            <v>43568</v>
          </cell>
        </row>
        <row r="7">
          <cell r="C7">
            <v>63900</v>
          </cell>
        </row>
      </sheetData>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6"/>
  <sheetViews>
    <sheetView tabSelected="1" view="pageBreakPreview" zoomScale="110" zoomScaleNormal="100" zoomScaleSheetLayoutView="110" workbookViewId="0">
      <selection sqref="A1:G41"/>
    </sheetView>
  </sheetViews>
  <sheetFormatPr baseColWidth="10" defaultRowHeight="15"/>
  <cols>
    <col min="1" max="1" width="7.28515625" style="13" customWidth="1"/>
    <col min="2" max="2" width="58.28515625" style="13" customWidth="1"/>
    <col min="3" max="3" width="8" style="14" customWidth="1"/>
    <col min="4" max="4" width="9.28515625" style="47" customWidth="1"/>
    <col min="5" max="5" width="14.28515625" style="16" customWidth="1"/>
    <col min="6" max="6" width="15.5703125" style="16" customWidth="1"/>
    <col min="7" max="7" width="11" style="18" customWidth="1"/>
    <col min="8" max="8" width="15" customWidth="1"/>
    <col min="9" max="9" width="13.85546875" bestFit="1" customWidth="1"/>
  </cols>
  <sheetData>
    <row r="1" spans="1:7" ht="24" thickBot="1">
      <c r="A1" s="103" t="s">
        <v>0</v>
      </c>
      <c r="B1" s="104"/>
      <c r="C1" s="104"/>
      <c r="D1" s="104"/>
      <c r="E1" s="104"/>
      <c r="F1" s="104"/>
      <c r="G1" s="105"/>
    </row>
    <row r="2" spans="1:7">
      <c r="A2" s="1"/>
      <c r="B2" s="2"/>
      <c r="C2" s="3"/>
      <c r="D2" s="4"/>
      <c r="E2" s="5"/>
      <c r="F2" s="5"/>
      <c r="G2" s="6"/>
    </row>
    <row r="3" spans="1:7" ht="21">
      <c r="A3" s="106" t="s">
        <v>1</v>
      </c>
      <c r="B3" s="107"/>
      <c r="C3" s="107"/>
      <c r="D3" s="107"/>
      <c r="E3" s="107"/>
      <c r="F3" s="107"/>
      <c r="G3" s="108"/>
    </row>
    <row r="4" spans="1:7">
      <c r="A4" s="109" t="s">
        <v>28</v>
      </c>
      <c r="B4" s="110"/>
      <c r="C4" s="110"/>
      <c r="D4" s="110"/>
      <c r="E4" s="110"/>
      <c r="F4" s="110"/>
      <c r="G4" s="111"/>
    </row>
    <row r="5" spans="1:7">
      <c r="A5" s="112" t="s">
        <v>29</v>
      </c>
      <c r="B5" s="113"/>
      <c r="C5" s="113"/>
      <c r="D5" s="113"/>
      <c r="E5" s="113"/>
      <c r="F5" s="113"/>
      <c r="G5" s="114"/>
    </row>
    <row r="6" spans="1:7" ht="15.75" thickBot="1">
      <c r="A6" s="7"/>
      <c r="B6" s="8"/>
      <c r="C6" s="9"/>
      <c r="D6" s="10"/>
      <c r="E6" s="11"/>
      <c r="F6" s="11"/>
      <c r="G6" s="12"/>
    </row>
    <row r="7" spans="1:7" ht="15.75" thickBot="1">
      <c r="A7" s="115" t="s">
        <v>30</v>
      </c>
      <c r="B7" s="116"/>
      <c r="C7" s="116"/>
      <c r="D7" s="116"/>
      <c r="E7" s="116"/>
      <c r="F7" s="116"/>
      <c r="G7" s="117"/>
    </row>
    <row r="8" spans="1:7">
      <c r="A8" s="118" t="s">
        <v>2</v>
      </c>
      <c r="B8" s="119"/>
      <c r="C8" s="119"/>
      <c r="D8" s="119"/>
      <c r="E8" s="119"/>
      <c r="F8" s="119"/>
      <c r="G8" s="120"/>
    </row>
    <row r="9" spans="1:7">
      <c r="A9" s="121" t="s">
        <v>152</v>
      </c>
      <c r="B9" s="122"/>
      <c r="C9" s="122"/>
      <c r="D9" s="122"/>
      <c r="E9" s="122"/>
      <c r="F9" s="122"/>
      <c r="G9" s="123"/>
    </row>
    <row r="10" spans="1:7" ht="20.25" customHeight="1" thickBot="1">
      <c r="A10" s="124"/>
      <c r="B10" s="125"/>
      <c r="C10" s="125"/>
      <c r="D10" s="125"/>
      <c r="E10" s="125"/>
      <c r="F10" s="125"/>
      <c r="G10" s="126"/>
    </row>
    <row r="11" spans="1:7" ht="15.75" thickBot="1">
      <c r="D11" s="15"/>
      <c r="F11" s="17"/>
    </row>
    <row r="12" spans="1:7" ht="15.75" thickBot="1">
      <c r="A12" s="127" t="s">
        <v>3</v>
      </c>
      <c r="B12" s="128"/>
      <c r="C12" s="128"/>
      <c r="D12" s="128"/>
      <c r="E12" s="128"/>
      <c r="F12" s="128"/>
      <c r="G12" s="129"/>
    </row>
    <row r="13" spans="1:7" ht="15.75" thickBot="1">
      <c r="A13" s="19"/>
      <c r="D13" s="20"/>
      <c r="E13" s="21"/>
      <c r="F13" s="21"/>
      <c r="G13" s="22"/>
    </row>
    <row r="14" spans="1:7" ht="16.5">
      <c r="A14" s="23" t="s">
        <v>4</v>
      </c>
      <c r="B14" s="24" t="s">
        <v>5</v>
      </c>
      <c r="C14" s="24" t="s">
        <v>6</v>
      </c>
      <c r="D14" s="25" t="s">
        <v>7</v>
      </c>
      <c r="E14" s="26" t="s">
        <v>8</v>
      </c>
      <c r="F14" s="27" t="s">
        <v>9</v>
      </c>
      <c r="G14" s="28" t="s">
        <v>10</v>
      </c>
    </row>
    <row r="15" spans="1:7">
      <c r="A15" s="55">
        <v>1</v>
      </c>
      <c r="B15" s="56" t="s">
        <v>22</v>
      </c>
      <c r="C15" s="57"/>
      <c r="D15" s="58" t="s">
        <v>23</v>
      </c>
      <c r="E15" s="59" t="s">
        <v>23</v>
      </c>
      <c r="F15" s="60" t="str">
        <f t="shared" ref="F15:F23" si="0">IFERROR(ROUND(D15*E15,Dc_Total),"")</f>
        <v/>
      </c>
      <c r="G15" s="61" t="str">
        <f t="shared" ref="G15:G33" si="1">IFERROR(F15/$F$34,"")</f>
        <v/>
      </c>
    </row>
    <row r="16" spans="1:7" ht="79.150000000000006" customHeight="1">
      <c r="A16" s="29" t="s">
        <v>11</v>
      </c>
      <c r="B16" s="77" t="str">
        <f>+APUs!A9</f>
        <v xml:space="preserve">Rocería y limpieza, Incluye cargue, transporte y botada de material en botaderos oficiales o donde indique la interventoria, hasta cualquier altura de la vegetación, incluye desenraice de árboles hasta la altura de la vegetación y de diámetro inferiores a 10 cm. La rocería se realizará a ras de piso. Se utilizará guadaña o machete.	</v>
      </c>
      <c r="C16" s="31" t="s">
        <v>25</v>
      </c>
      <c r="D16" s="32">
        <v>150</v>
      </c>
      <c r="E16" s="33">
        <f>+APUs!D20</f>
        <v>4935</v>
      </c>
      <c r="F16" s="34">
        <f t="shared" si="0"/>
        <v>740250</v>
      </c>
      <c r="G16" s="35">
        <f t="shared" si="1"/>
        <v>2.9785541062422954E-2</v>
      </c>
    </row>
    <row r="17" spans="1:7" ht="63.75">
      <c r="A17" s="29" t="s">
        <v>12</v>
      </c>
      <c r="B17" s="30" t="s">
        <v>129</v>
      </c>
      <c r="C17" s="31" t="s">
        <v>26</v>
      </c>
      <c r="D17" s="32">
        <v>12.5</v>
      </c>
      <c r="E17" s="33">
        <f>+APUs!D37</f>
        <v>53850</v>
      </c>
      <c r="F17" s="36">
        <f t="shared" si="0"/>
        <v>673125</v>
      </c>
      <c r="G17" s="35">
        <f t="shared" si="1"/>
        <v>2.7084623205192098E-2</v>
      </c>
    </row>
    <row r="18" spans="1:7" ht="75" customHeight="1">
      <c r="A18" s="29" t="s">
        <v>31</v>
      </c>
      <c r="B18" s="77" t="str">
        <f>+APUs!A57</f>
        <v>RETIRO DE CUBIERTA EN TEJA DE ASBESTO - CEMENTO, teja plástica o teja similar. Incluye cargue, transporte, botada o recuperación de tablilla, alfardas, cargueras y soleras, cargue, transporte y botada de escombros en botaderos oficiales, recuperación de los materiales aprovechables o su transporte hasta el sitio que lo indique la interventoría. Medido en proyección horizontal.</v>
      </c>
      <c r="C18" s="31" t="s">
        <v>25</v>
      </c>
      <c r="D18" s="32">
        <v>35</v>
      </c>
      <c r="E18" s="33">
        <f>+APUs!D73</f>
        <v>18589</v>
      </c>
      <c r="F18" s="36">
        <f>IFERROR(ROUND(D18*E18,Dc_Total),"")</f>
        <v>650615</v>
      </c>
      <c r="G18" s="35">
        <f t="shared" si="1"/>
        <v>2.6178885239214196E-2</v>
      </c>
    </row>
    <row r="19" spans="1:7">
      <c r="A19" s="55">
        <v>2</v>
      </c>
      <c r="B19" s="56" t="s">
        <v>27</v>
      </c>
      <c r="C19" s="57"/>
      <c r="D19" s="58" t="s">
        <v>23</v>
      </c>
      <c r="E19" s="59" t="s">
        <v>23</v>
      </c>
      <c r="F19" s="62" t="str">
        <f t="shared" si="0"/>
        <v/>
      </c>
      <c r="G19" s="61" t="str">
        <f t="shared" si="1"/>
        <v/>
      </c>
    </row>
    <row r="20" spans="1:7" ht="59.45" customHeight="1">
      <c r="A20" s="29" t="s">
        <v>13</v>
      </c>
      <c r="B20" s="77" t="str">
        <f>+APUs!A40</f>
        <v>RECORRIDO Y MANTENIMIENTO DE CUBIERTA EN TEJA DE ASBESTO - CEMENTO, teja plástica o teja similar. Incluye reacomodacion, limpieza, amarre de piezas y reparacion de tejas que asi lo permitan. Medido en proyección horizontal.</v>
      </c>
      <c r="C20" s="31" t="s">
        <v>25</v>
      </c>
      <c r="D20" s="32">
        <v>80</v>
      </c>
      <c r="E20" s="33">
        <f>+APUs!D53</f>
        <v>13512</v>
      </c>
      <c r="F20" s="34">
        <f t="shared" ref="F20" si="2">IFERROR(ROUND(D20*E20,Dc_Total),"")</f>
        <v>1080960</v>
      </c>
      <c r="G20" s="35">
        <f t="shared" si="1"/>
        <v>4.3494736192957399E-2</v>
      </c>
    </row>
    <row r="21" spans="1:7" ht="49.9" customHeight="1">
      <c r="A21" s="29" t="s">
        <v>14</v>
      </c>
      <c r="B21" s="77" t="str">
        <f>+APUs!A77</f>
        <v>Suministro, transporte y colocación de teja eternit N.6, Incluye elementos de fijación, amarras, ganchos y todo lo necesario para su correcta instalación y funcionamiento. Según diseño de cubierta.</v>
      </c>
      <c r="C21" s="31" t="s">
        <v>25</v>
      </c>
      <c r="D21" s="32">
        <v>30</v>
      </c>
      <c r="E21" s="33">
        <f>+APUs!D94</f>
        <v>67390</v>
      </c>
      <c r="F21" s="34">
        <f t="shared" si="0"/>
        <v>2021700</v>
      </c>
      <c r="G21" s="35">
        <f t="shared" si="1"/>
        <v>8.1347420960351885E-2</v>
      </c>
    </row>
    <row r="22" spans="1:7" ht="63.6" customHeight="1">
      <c r="A22" s="29" t="s">
        <v>15</v>
      </c>
      <c r="B22" s="77" t="str">
        <f>+APUs!A97</f>
        <v>Suministro, transporte y colocación de cubierta en teja traslúcida. Incluye elementos de fijación, amarras, tornillos, empalmes con fibra y resina y todo lo necesario para su correcta instalación y funcionamiento. Según diseño de cubierta.</v>
      </c>
      <c r="C22" s="31" t="s">
        <v>25</v>
      </c>
      <c r="D22" s="32">
        <v>5</v>
      </c>
      <c r="E22" s="33">
        <f>+APUs!D114</f>
        <v>61718</v>
      </c>
      <c r="F22" s="34">
        <f t="shared" ref="F22" si="3">IFERROR(ROUND(D22*E22,Dc_Total),"")</f>
        <v>308590</v>
      </c>
      <c r="G22" s="35">
        <f t="shared" si="1"/>
        <v>1.2416778272817425E-2</v>
      </c>
    </row>
    <row r="23" spans="1:7" ht="57.6" customHeight="1">
      <c r="A23" s="29" t="s">
        <v>66</v>
      </c>
      <c r="B23" s="77" t="str">
        <f>+APUs!A117</f>
        <v>Suministro, transporte e instalación de caballete eternit a dos aguas  Incluye amarras, fijaciones con tonillos autoperforantes, pintura de la cara superior, y todos los demás elementos necesarios para su correcta instalación y funcionamiento.</v>
      </c>
      <c r="C23" s="31" t="s">
        <v>6</v>
      </c>
      <c r="D23" s="32">
        <v>20</v>
      </c>
      <c r="E23" s="33">
        <f>+APUs!D133</f>
        <v>38661</v>
      </c>
      <c r="F23" s="37">
        <f t="shared" si="0"/>
        <v>773220</v>
      </c>
      <c r="G23" s="35">
        <f t="shared" si="1"/>
        <v>3.1112159487047181E-2</v>
      </c>
    </row>
    <row r="24" spans="1:7" ht="87.75" customHeight="1">
      <c r="A24" s="29" t="s">
        <v>67</v>
      </c>
      <c r="B24" s="77" t="str">
        <f>+APUs!A136</f>
        <v xml:space="preserve">Suministro, transporte y construcción de cubierta para teja de eternit, alfardas 2"x5" en abarco, larguero 2"x4" (solera) en abarco anclada a viga de amarre con varilla cada 1.5 m., tablilla inmunizada en pino ciprés machiembrada, impermeabilización en frío con tela asfáltica tipo permofit o equivalente. Incluye todos los elementos necesarios para su correcta construcción y funcionamiento. Medido a lo largo de la pendiente. </v>
      </c>
      <c r="C24" s="31" t="s">
        <v>25</v>
      </c>
      <c r="D24" s="32">
        <v>30</v>
      </c>
      <c r="E24" s="33">
        <f>+APUs!D160</f>
        <v>101876.79175437061</v>
      </c>
      <c r="F24" s="34">
        <f t="shared" ref="F24" si="4">IFERROR(ROUND(D24*E24,Dc_Total),"")</f>
        <v>3056303.75</v>
      </c>
      <c r="G24" s="35">
        <f t="shared" si="1"/>
        <v>0.12297691434631848</v>
      </c>
    </row>
    <row r="25" spans="1:7">
      <c r="A25" s="55">
        <v>3</v>
      </c>
      <c r="B25" s="56" t="s">
        <v>83</v>
      </c>
      <c r="C25" s="57"/>
      <c r="D25" s="58" t="s">
        <v>23</v>
      </c>
      <c r="E25" s="59" t="s">
        <v>23</v>
      </c>
      <c r="F25" s="60" t="str">
        <f t="shared" ref="F25" si="5">IFERROR(ROUND(D25*E25,Dc_Total),"")</f>
        <v/>
      </c>
      <c r="G25" s="61" t="str">
        <f t="shared" si="1"/>
        <v/>
      </c>
    </row>
    <row r="26" spans="1:7" ht="47.25" customHeight="1">
      <c r="A26" s="29" t="s">
        <v>84</v>
      </c>
      <c r="B26" s="77" t="str">
        <f>+APUs!A164</f>
        <v>Hidrolavado y aplicación de ácido nítrico e hidrosolve proporción 1:1:5 para lavada de pisos, techos, muros interiores y exteriores, con todos los elementos necesarios para su correcta instalación y funcionamiento.</v>
      </c>
      <c r="C26" s="31" t="s">
        <v>25</v>
      </c>
      <c r="D26" s="32">
        <v>150</v>
      </c>
      <c r="E26" s="33">
        <f>+APUs!D180</f>
        <v>5707</v>
      </c>
      <c r="F26" s="34">
        <f t="shared" ref="F26" si="6">IFERROR(ROUND(D26*E26,Dc_Total),"")</f>
        <v>856050</v>
      </c>
      <c r="G26" s="35">
        <f t="shared" si="1"/>
        <v>3.4445001589310596E-2</v>
      </c>
    </row>
    <row r="27" spans="1:7" ht="87" customHeight="1">
      <c r="A27" s="29" t="s">
        <v>85</v>
      </c>
      <c r="B27" s="77" t="str">
        <f>+APUs!A184</f>
        <v>RESANE Y APLICACION de PINTURA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
      <c r="C27" s="31" t="s">
        <v>25</v>
      </c>
      <c r="D27" s="32">
        <v>120</v>
      </c>
      <c r="E27" s="33">
        <f>+APUs!D204</f>
        <v>15315</v>
      </c>
      <c r="F27" s="36">
        <f>IFERROR(ROUND(D27*E27,Dc_Total),"")</f>
        <v>1837800</v>
      </c>
      <c r="G27" s="35">
        <f t="shared" si="1"/>
        <v>7.394781136713395E-2</v>
      </c>
    </row>
    <row r="28" spans="1:7">
      <c r="A28" s="55">
        <v>4</v>
      </c>
      <c r="B28" s="56" t="s">
        <v>125</v>
      </c>
      <c r="C28" s="57"/>
      <c r="D28" s="58" t="s">
        <v>23</v>
      </c>
      <c r="E28" s="59" t="s">
        <v>23</v>
      </c>
      <c r="F28" s="62" t="str">
        <f t="shared" ref="F28:F33" si="7">IFERROR(ROUND(D28*E28,Dc_Total),"")</f>
        <v/>
      </c>
      <c r="G28" s="61" t="str">
        <f t="shared" si="1"/>
        <v/>
      </c>
    </row>
    <row r="29" spans="1:7" ht="109.15" customHeight="1">
      <c r="A29" s="29" t="s">
        <v>92</v>
      </c>
      <c r="B29" s="77" t="s">
        <v>154</v>
      </c>
      <c r="C29" s="31" t="s">
        <v>24</v>
      </c>
      <c r="D29" s="80">
        <f>44.9182910376031-4</f>
        <v>40.918291037603097</v>
      </c>
      <c r="E29" s="33">
        <f>+APUs!D253</f>
        <v>152647</v>
      </c>
      <c r="F29" s="36">
        <f t="shared" si="7"/>
        <v>6246054.3700000001</v>
      </c>
      <c r="G29" s="35">
        <f t="shared" si="1"/>
        <v>0.25132334875482787</v>
      </c>
    </row>
    <row r="30" spans="1:7" ht="115.15" customHeight="1">
      <c r="A30" s="29" t="s">
        <v>93</v>
      </c>
      <c r="B30" s="77" t="str">
        <f>+APUs!A277</f>
        <v>Suministro, transporte y colocación de puerta-reja 2.0 x 1.2 m. Con bastidor metálico de 70 mm x 70 mm espesor de 3mm, malla ondulada ojo  Nº5 calibre 10, ángulo metálico de 1"x 1/8" perimetral pisa malla, lamina de 3/16 para anclaje a muro com pernos de 3/8" x3",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
      <c r="C30" s="31" t="s">
        <v>147</v>
      </c>
      <c r="D30" s="80">
        <v>1</v>
      </c>
      <c r="E30" s="33">
        <f>+APUs!D297</f>
        <v>715488</v>
      </c>
      <c r="F30" s="36">
        <f t="shared" si="7"/>
        <v>715488</v>
      </c>
      <c r="G30" s="35">
        <f t="shared" si="1"/>
        <v>2.8789189062709726E-2</v>
      </c>
    </row>
    <row r="31" spans="1:7" ht="64.5" customHeight="1">
      <c r="A31" s="29" t="s">
        <v>94</v>
      </c>
      <c r="B31" s="77" t="s">
        <v>132</v>
      </c>
      <c r="C31" s="31" t="s">
        <v>25</v>
      </c>
      <c r="D31" s="80">
        <f>48.8-6</f>
        <v>42.8</v>
      </c>
      <c r="E31" s="33">
        <f>+APUs!D274</f>
        <v>111438</v>
      </c>
      <c r="F31" s="38">
        <f t="shared" si="7"/>
        <v>4769546.4000000004</v>
      </c>
      <c r="G31" s="35">
        <f t="shared" si="1"/>
        <v>0.19191289449014737</v>
      </c>
    </row>
    <row r="32" spans="1:7">
      <c r="A32" s="55">
        <v>5</v>
      </c>
      <c r="B32" s="56" t="s">
        <v>101</v>
      </c>
      <c r="C32" s="57"/>
      <c r="D32" s="58" t="s">
        <v>23</v>
      </c>
      <c r="E32" s="59" t="s">
        <v>23</v>
      </c>
      <c r="F32" s="62" t="str">
        <f t="shared" si="7"/>
        <v/>
      </c>
      <c r="G32" s="61" t="str">
        <f t="shared" si="1"/>
        <v/>
      </c>
    </row>
    <row r="33" spans="1:9" ht="102">
      <c r="A33" s="29" t="s">
        <v>95</v>
      </c>
      <c r="B33" s="77" t="str">
        <f>+APUs!A207</f>
        <v>Construcción de LOSA CONTRAPISO en concreto de 21 MPa., con un ESPESOR DE 10 cm. Incluye suministro, transporte y la colocación del concreto hasta una altura de 3.0 m, incluye suministro, armado y desarmado de toda la obra falsa necesaria para el correcto vaciado, biseles para cortagotera o donde se requieran, vibrado, protección y curado para estructuras, de acuerdo a las diferentes dimensiones establecidas y todos los demás elementos necesarios para su correcto vaciado. El acero de refuerzo se pagará en su respectivo item según diseño. Incluye malla electrosoldada de 4 mm para refuerzo.</v>
      </c>
      <c r="C33" s="31" t="s">
        <v>25</v>
      </c>
      <c r="D33" s="32">
        <v>10</v>
      </c>
      <c r="E33" s="33">
        <f>+APUs!D233</f>
        <v>112296</v>
      </c>
      <c r="F33" s="36">
        <f t="shared" si="7"/>
        <v>1122960</v>
      </c>
      <c r="G33" s="35">
        <f t="shared" si="1"/>
        <v>4.5184695969548772E-2</v>
      </c>
    </row>
    <row r="34" spans="1:9" ht="15.75" thickBot="1">
      <c r="A34" s="39"/>
      <c r="B34" s="40" t="s">
        <v>97</v>
      </c>
      <c r="C34" s="41"/>
      <c r="D34" s="130" t="s">
        <v>16</v>
      </c>
      <c r="E34" s="131"/>
      <c r="F34" s="53">
        <f>+SUM(F15:F33)</f>
        <v>24852662.520000003</v>
      </c>
      <c r="G34" s="54">
        <f>+SUM(G15:G33)</f>
        <v>0.99999999999999989</v>
      </c>
    </row>
    <row r="35" spans="1:9" ht="15.75" thickBot="1">
      <c r="D35" s="42"/>
      <c r="E35" s="21"/>
      <c r="F35" s="43"/>
      <c r="G35" s="44"/>
    </row>
    <row r="36" spans="1:9" ht="15.75" thickBot="1">
      <c r="A36" s="132" t="s">
        <v>17</v>
      </c>
      <c r="B36" s="133"/>
      <c r="C36" s="133"/>
      <c r="D36" s="133"/>
      <c r="E36" s="133"/>
      <c r="F36" s="134">
        <f>F34</f>
        <v>24852662.520000003</v>
      </c>
      <c r="G36" s="135"/>
    </row>
    <row r="37" spans="1:9">
      <c r="A37" s="99" t="s">
        <v>18</v>
      </c>
      <c r="B37" s="100"/>
      <c r="C37" s="100"/>
      <c r="D37" s="100"/>
      <c r="E37" s="45">
        <v>0.27</v>
      </c>
      <c r="F37" s="101">
        <f>ROUND($F$36*E37,Dc_AIU)</f>
        <v>6710218.8799999999</v>
      </c>
      <c r="G37" s="102"/>
      <c r="H37" s="87"/>
    </row>
    <row r="38" spans="1:9" ht="15.75" thickBot="1">
      <c r="A38" s="95" t="s">
        <v>19</v>
      </c>
      <c r="B38" s="96"/>
      <c r="C38" s="96"/>
      <c r="D38" s="96"/>
      <c r="E38" s="46">
        <v>0.03</v>
      </c>
      <c r="F38" s="97">
        <f>ROUND($F$36*E38,Dc_AIU)</f>
        <v>745579.88</v>
      </c>
      <c r="G38" s="98"/>
      <c r="H38" s="87"/>
    </row>
    <row r="39" spans="1:9" ht="16.5" thickTop="1" thickBot="1">
      <c r="A39" s="91" t="s">
        <v>20</v>
      </c>
      <c r="B39" s="92"/>
      <c r="C39" s="92"/>
      <c r="D39" s="92"/>
      <c r="E39" s="92"/>
      <c r="F39" s="93">
        <f>SUM(F37:G38)</f>
        <v>7455798.7599999998</v>
      </c>
      <c r="G39" s="94"/>
      <c r="H39" s="87"/>
    </row>
    <row r="40" spans="1:9" ht="15.75" thickBot="1">
      <c r="F40" s="88"/>
      <c r="G40" s="89"/>
      <c r="H40" s="87"/>
    </row>
    <row r="41" spans="1:9" ht="15.75" thickBot="1">
      <c r="A41" s="91" t="s">
        <v>21</v>
      </c>
      <c r="B41" s="92"/>
      <c r="C41" s="92"/>
      <c r="D41" s="92"/>
      <c r="E41" s="92"/>
      <c r="F41" s="93">
        <f>+F39+F36</f>
        <v>32308461.280000001</v>
      </c>
      <c r="G41" s="94"/>
      <c r="H41" s="87"/>
      <c r="I41" s="87"/>
    </row>
    <row r="42" spans="1:9">
      <c r="A42" s="48"/>
      <c r="B42" s="48"/>
      <c r="C42" s="49"/>
      <c r="D42" s="50"/>
      <c r="E42" s="51"/>
      <c r="F42" s="51"/>
      <c r="G42" s="52"/>
    </row>
    <row r="43" spans="1:9">
      <c r="A43" s="48"/>
      <c r="B43" s="48"/>
      <c r="C43" s="49"/>
      <c r="D43" s="50"/>
      <c r="E43" s="51"/>
      <c r="F43" s="51"/>
      <c r="G43" s="52"/>
    </row>
    <row r="44" spans="1:9">
      <c r="A44" s="48"/>
      <c r="B44" s="48"/>
      <c r="C44" s="49"/>
      <c r="D44" s="50"/>
      <c r="E44" s="51"/>
      <c r="F44" s="51"/>
      <c r="G44" s="52"/>
    </row>
    <row r="45" spans="1:9">
      <c r="A45" s="48"/>
      <c r="B45" s="48"/>
      <c r="C45" s="49"/>
      <c r="D45" s="50"/>
      <c r="E45" s="51"/>
      <c r="F45" s="51"/>
      <c r="G45" s="52"/>
    </row>
    <row r="46" spans="1:9">
      <c r="A46" s="90"/>
      <c r="B46" s="90"/>
    </row>
  </sheetData>
  <autoFilter ref="A14:G34" xr:uid="{00000000-0009-0000-0000-000000000000}"/>
  <mergeCells count="20">
    <mergeCell ref="A38:D38"/>
    <mergeCell ref="F38:G38"/>
    <mergeCell ref="A37:D37"/>
    <mergeCell ref="F37:G37"/>
    <mergeCell ref="A1:G1"/>
    <mergeCell ref="A3:G3"/>
    <mergeCell ref="A4:G4"/>
    <mergeCell ref="A5:G5"/>
    <mergeCell ref="A7:G7"/>
    <mergeCell ref="A8:G8"/>
    <mergeCell ref="A9:G10"/>
    <mergeCell ref="A12:G12"/>
    <mergeCell ref="D34:E34"/>
    <mergeCell ref="A36:E36"/>
    <mergeCell ref="F36:G36"/>
    <mergeCell ref="A46:B46"/>
    <mergeCell ref="A39:E39"/>
    <mergeCell ref="F39:G39"/>
    <mergeCell ref="A41:E41"/>
    <mergeCell ref="F41:G41"/>
  </mergeCells>
  <pageMargins left="0.7" right="0.7" top="0.75" bottom="0.75" header="0.3" footer="0.3"/>
  <pageSetup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49"/>
  <sheetViews>
    <sheetView topLeftCell="A18" zoomScale="110" zoomScaleNormal="110" workbookViewId="0">
      <selection activeCell="H36" sqref="H36"/>
    </sheetView>
  </sheetViews>
  <sheetFormatPr baseColWidth="10" defaultRowHeight="15"/>
  <cols>
    <col min="1" max="1" width="40.28515625" customWidth="1"/>
    <col min="2" max="2" width="9.42578125" customWidth="1"/>
    <col min="3" max="3" width="19.140625" customWidth="1"/>
    <col min="4" max="4" width="14.5703125" customWidth="1"/>
    <col min="7" max="7" width="13.85546875" bestFit="1" customWidth="1"/>
    <col min="10" max="10" width="17.140625" customWidth="1"/>
  </cols>
  <sheetData>
    <row r="1" spans="1:10">
      <c r="A1" s="143" t="s">
        <v>96</v>
      </c>
      <c r="B1" s="146" t="str">
        <f>+Presupuesto!A9</f>
        <v>Adecuaciones locativas para acondicionamiento del albergue animal temporal en el Municipio de Barbosa - Antioquia.</v>
      </c>
      <c r="C1" s="147"/>
      <c r="D1" s="147"/>
      <c r="E1" s="148"/>
    </row>
    <row r="2" spans="1:10">
      <c r="A2" s="144"/>
      <c r="B2" s="149"/>
      <c r="C2" s="150"/>
      <c r="D2" s="150"/>
      <c r="E2" s="151"/>
    </row>
    <row r="3" spans="1:10">
      <c r="A3" s="144"/>
      <c r="B3" s="149"/>
      <c r="C3" s="150"/>
      <c r="D3" s="150"/>
      <c r="E3" s="151"/>
    </row>
    <row r="4" spans="1:10" ht="19.149999999999999" customHeight="1">
      <c r="A4" s="144"/>
      <c r="B4" s="149"/>
      <c r="C4" s="150"/>
      <c r="D4" s="150"/>
      <c r="E4" s="151"/>
    </row>
    <row r="5" spans="1:10" ht="11.45" customHeight="1">
      <c r="A5" s="144"/>
      <c r="B5" s="149"/>
      <c r="C5" s="150"/>
      <c r="D5" s="150"/>
      <c r="E5" s="151"/>
    </row>
    <row r="6" spans="1:10" ht="11.45" customHeight="1" thickBot="1">
      <c r="A6" s="145"/>
      <c r="B6" s="152"/>
      <c r="C6" s="153"/>
      <c r="D6" s="153"/>
      <c r="E6" s="154"/>
    </row>
    <row r="8" spans="1:10" ht="15.75">
      <c r="A8" s="139" t="s">
        <v>32</v>
      </c>
      <c r="B8" s="139"/>
      <c r="C8" s="139"/>
      <c r="D8" s="139"/>
      <c r="E8" s="139"/>
    </row>
    <row r="9" spans="1:10" ht="32.450000000000003" customHeight="1">
      <c r="A9" s="140" t="s">
        <v>113</v>
      </c>
      <c r="B9" s="140"/>
      <c r="C9" s="140"/>
      <c r="D9" s="63" t="s">
        <v>33</v>
      </c>
      <c r="E9" s="63" t="s">
        <v>6</v>
      </c>
      <c r="J9" s="85"/>
    </row>
    <row r="10" spans="1:10" ht="39.6" customHeight="1">
      <c r="A10" s="140"/>
      <c r="B10" s="140"/>
      <c r="C10" s="140"/>
      <c r="D10" s="64"/>
      <c r="E10" s="65" t="s">
        <v>25</v>
      </c>
    </row>
    <row r="11" spans="1:10" ht="25.15" customHeight="1">
      <c r="A11" s="66" t="s">
        <v>34</v>
      </c>
      <c r="B11" s="67" t="s">
        <v>6</v>
      </c>
      <c r="C11" s="67" t="s">
        <v>7</v>
      </c>
      <c r="D11" s="67" t="s">
        <v>35</v>
      </c>
      <c r="E11" s="67" t="s">
        <v>36</v>
      </c>
    </row>
    <row r="12" spans="1:10">
      <c r="A12" s="68" t="s">
        <v>114</v>
      </c>
      <c r="B12" s="69" t="s">
        <v>37</v>
      </c>
      <c r="C12" s="70">
        <v>0.05</v>
      </c>
      <c r="D12" s="71">
        <v>70000</v>
      </c>
      <c r="E12" s="72">
        <f>ROUND(D12*C12,0)</f>
        <v>3500</v>
      </c>
    </row>
    <row r="13" spans="1:10">
      <c r="A13" s="73"/>
      <c r="B13" s="74"/>
      <c r="C13" s="73"/>
      <c r="D13" s="75" t="s">
        <v>38</v>
      </c>
      <c r="E13" s="76">
        <f>+E12</f>
        <v>3500</v>
      </c>
    </row>
    <row r="14" spans="1:10">
      <c r="A14" s="66" t="s">
        <v>39</v>
      </c>
      <c r="B14" s="67" t="s">
        <v>6</v>
      </c>
      <c r="C14" s="67" t="s">
        <v>7</v>
      </c>
      <c r="D14" s="67" t="s">
        <v>35</v>
      </c>
      <c r="E14" s="67" t="s">
        <v>36</v>
      </c>
    </row>
    <row r="15" spans="1:10">
      <c r="A15" s="68" t="s">
        <v>115</v>
      </c>
      <c r="B15" s="69" t="s">
        <v>41</v>
      </c>
      <c r="C15" s="70">
        <v>0.05</v>
      </c>
      <c r="D15" s="71">
        <f>+E13</f>
        <v>3500</v>
      </c>
      <c r="E15" s="72">
        <f>ROUND(D15*C15,0)</f>
        <v>175</v>
      </c>
    </row>
    <row r="16" spans="1:10">
      <c r="A16" s="73"/>
      <c r="B16" s="74"/>
      <c r="C16" s="73"/>
      <c r="D16" s="75" t="s">
        <v>38</v>
      </c>
      <c r="E16" s="76">
        <f>+E15</f>
        <v>175</v>
      </c>
    </row>
    <row r="17" spans="1:5">
      <c r="A17" s="66" t="s">
        <v>43</v>
      </c>
      <c r="B17" s="67" t="s">
        <v>6</v>
      </c>
      <c r="C17" s="67" t="s">
        <v>7</v>
      </c>
      <c r="D17" s="67" t="s">
        <v>35</v>
      </c>
      <c r="E17" s="67" t="s">
        <v>36</v>
      </c>
    </row>
    <row r="18" spans="1:5">
      <c r="A18" s="68" t="s">
        <v>150</v>
      </c>
      <c r="B18" s="69" t="s">
        <v>26</v>
      </c>
      <c r="C18" s="70">
        <v>0.03</v>
      </c>
      <c r="D18" s="71">
        <v>42000</v>
      </c>
      <c r="E18" s="72">
        <f>ROUND(D18*C18,0)</f>
        <v>1260</v>
      </c>
    </row>
    <row r="19" spans="1:5">
      <c r="A19" s="81"/>
      <c r="B19" s="82"/>
      <c r="C19" s="81"/>
      <c r="D19" s="83" t="s">
        <v>38</v>
      </c>
      <c r="E19" s="84">
        <f>+E18</f>
        <v>1260</v>
      </c>
    </row>
    <row r="20" spans="1:5">
      <c r="A20" s="136" t="s">
        <v>46</v>
      </c>
      <c r="B20" s="136"/>
      <c r="C20" s="136"/>
      <c r="D20" s="137">
        <f>+E19+E16+E13</f>
        <v>4935</v>
      </c>
      <c r="E20" s="137"/>
    </row>
    <row r="22" spans="1:5" ht="15.75">
      <c r="A22" s="142" t="s">
        <v>32</v>
      </c>
      <c r="B22" s="142"/>
      <c r="C22" s="142"/>
      <c r="D22" s="142"/>
      <c r="E22" s="142"/>
    </row>
    <row r="23" spans="1:5" ht="38.450000000000003" customHeight="1">
      <c r="A23" s="140" t="s">
        <v>129</v>
      </c>
      <c r="B23" s="140"/>
      <c r="C23" s="140"/>
      <c r="D23" s="63" t="s">
        <v>33</v>
      </c>
      <c r="E23" s="63" t="s">
        <v>6</v>
      </c>
    </row>
    <row r="24" spans="1:5" ht="39" customHeight="1">
      <c r="A24" s="140"/>
      <c r="B24" s="140"/>
      <c r="C24" s="140"/>
      <c r="D24" s="64"/>
      <c r="E24" s="65" t="s">
        <v>26</v>
      </c>
    </row>
    <row r="25" spans="1:5">
      <c r="A25" s="66" t="s">
        <v>34</v>
      </c>
      <c r="B25" s="67" t="s">
        <v>6</v>
      </c>
      <c r="C25" s="67" t="s">
        <v>7</v>
      </c>
      <c r="D25" s="67" t="s">
        <v>35</v>
      </c>
      <c r="E25" s="67" t="s">
        <v>36</v>
      </c>
    </row>
    <row r="26" spans="1:5">
      <c r="A26" s="68" t="s">
        <v>114</v>
      </c>
      <c r="B26" s="69" t="s">
        <v>37</v>
      </c>
      <c r="C26" s="70">
        <v>0.16667000000000001</v>
      </c>
      <c r="D26" s="71">
        <f>+D12</f>
        <v>70000</v>
      </c>
      <c r="E26" s="72">
        <f>ROUND(D26*C26,0)</f>
        <v>11667</v>
      </c>
    </row>
    <row r="27" spans="1:5">
      <c r="A27" s="73"/>
      <c r="B27" s="74"/>
      <c r="C27" s="73"/>
      <c r="D27" s="75" t="s">
        <v>38</v>
      </c>
      <c r="E27" s="76">
        <f>+E26</f>
        <v>11667</v>
      </c>
    </row>
    <row r="28" spans="1:5">
      <c r="A28" s="66" t="s">
        <v>39</v>
      </c>
      <c r="B28" s="67" t="s">
        <v>6</v>
      </c>
      <c r="C28" s="67" t="s">
        <v>7</v>
      </c>
      <c r="D28" s="67" t="s">
        <v>35</v>
      </c>
      <c r="E28" s="67" t="s">
        <v>36</v>
      </c>
    </row>
    <row r="29" spans="1:5" ht="33.6" customHeight="1">
      <c r="A29" s="68" t="s">
        <v>40</v>
      </c>
      <c r="B29" s="69" t="s">
        <v>41</v>
      </c>
      <c r="C29" s="70">
        <v>0.05</v>
      </c>
      <c r="D29" s="71">
        <f>+E27</f>
        <v>11667</v>
      </c>
      <c r="E29" s="72">
        <f>ROUND(D29*C29,0)</f>
        <v>583</v>
      </c>
    </row>
    <row r="30" spans="1:5">
      <c r="A30" s="73"/>
      <c r="B30" s="74"/>
      <c r="C30" s="73"/>
      <c r="D30" s="75" t="s">
        <v>38</v>
      </c>
      <c r="E30" s="76">
        <f>+E29</f>
        <v>583</v>
      </c>
    </row>
    <row r="31" spans="1:5">
      <c r="A31" s="66" t="s">
        <v>42</v>
      </c>
      <c r="B31" s="67" t="s">
        <v>6</v>
      </c>
      <c r="C31" s="67" t="s">
        <v>7</v>
      </c>
      <c r="D31" s="67" t="s">
        <v>35</v>
      </c>
      <c r="E31" s="67" t="s">
        <v>36</v>
      </c>
    </row>
    <row r="32" spans="1:5">
      <c r="A32" s="68"/>
      <c r="B32" s="69"/>
      <c r="C32" s="70"/>
      <c r="D32" s="71"/>
      <c r="E32" s="72"/>
    </row>
    <row r="33" spans="1:10">
      <c r="A33" s="73"/>
      <c r="B33" s="74"/>
      <c r="C33" s="73"/>
      <c r="D33" s="75" t="s">
        <v>38</v>
      </c>
      <c r="E33" s="76">
        <f>+E32</f>
        <v>0</v>
      </c>
    </row>
    <row r="34" spans="1:10">
      <c r="A34" s="66" t="s">
        <v>43</v>
      </c>
      <c r="B34" s="67" t="s">
        <v>6</v>
      </c>
      <c r="C34" s="67" t="s">
        <v>7</v>
      </c>
      <c r="D34" s="67" t="s">
        <v>35</v>
      </c>
      <c r="E34" s="67" t="s">
        <v>36</v>
      </c>
    </row>
    <row r="35" spans="1:10">
      <c r="A35" s="68" t="s">
        <v>48</v>
      </c>
      <c r="B35" s="69" t="s">
        <v>26</v>
      </c>
      <c r="C35" s="70">
        <v>1.3</v>
      </c>
      <c r="D35" s="71">
        <f>+'[20]EQUIPOS Y HERRAMIENTAS'!$C$8</f>
        <v>32000</v>
      </c>
      <c r="E35" s="72">
        <f>ROUND(D35*C35,0)</f>
        <v>41600</v>
      </c>
    </row>
    <row r="36" spans="1:10">
      <c r="A36" s="73"/>
      <c r="B36" s="74"/>
      <c r="C36" s="73"/>
      <c r="D36" s="75" t="s">
        <v>38</v>
      </c>
      <c r="E36" s="76">
        <f>+E35</f>
        <v>41600</v>
      </c>
    </row>
    <row r="37" spans="1:10">
      <c r="A37" s="136" t="s">
        <v>46</v>
      </c>
      <c r="B37" s="136"/>
      <c r="C37" s="136"/>
      <c r="D37" s="137">
        <f>+E36+E33+E30+E27</f>
        <v>53850</v>
      </c>
      <c r="E37" s="137"/>
    </row>
    <row r="38" spans="1:10" ht="21" customHeight="1"/>
    <row r="39" spans="1:10" ht="15.75">
      <c r="A39" s="139" t="s">
        <v>32</v>
      </c>
      <c r="B39" s="139"/>
      <c r="C39" s="139"/>
      <c r="D39" s="139"/>
      <c r="E39" s="139"/>
    </row>
    <row r="40" spans="1:10">
      <c r="A40" s="140" t="s">
        <v>80</v>
      </c>
      <c r="B40" s="140"/>
      <c r="C40" s="140"/>
      <c r="D40" s="63" t="s">
        <v>33</v>
      </c>
      <c r="E40" s="63" t="s">
        <v>6</v>
      </c>
    </row>
    <row r="41" spans="1:10" ht="33" customHeight="1">
      <c r="A41" s="140"/>
      <c r="B41" s="140"/>
      <c r="C41" s="140"/>
      <c r="D41" s="64"/>
      <c r="E41" s="65" t="s">
        <v>25</v>
      </c>
    </row>
    <row r="42" spans="1:10">
      <c r="A42" s="66" t="s">
        <v>34</v>
      </c>
      <c r="B42" s="78" t="s">
        <v>6</v>
      </c>
      <c r="C42" s="78" t="s">
        <v>7</v>
      </c>
      <c r="D42" s="78" t="s">
        <v>35</v>
      </c>
      <c r="E42" s="78" t="s">
        <v>36</v>
      </c>
    </row>
    <row r="43" spans="1:10">
      <c r="A43" s="68" t="s">
        <v>81</v>
      </c>
      <c r="B43" s="69" t="s">
        <v>37</v>
      </c>
      <c r="C43" s="70">
        <v>0.04</v>
      </c>
      <c r="D43" s="71">
        <v>278400</v>
      </c>
      <c r="E43" s="72">
        <f>ROUND(D43*C43,0)</f>
        <v>11136</v>
      </c>
      <c r="J43" s="86"/>
    </row>
    <row r="44" spans="1:10">
      <c r="A44" s="73"/>
      <c r="B44" s="79"/>
      <c r="C44" s="73"/>
      <c r="D44" s="75" t="s">
        <v>38</v>
      </c>
      <c r="E44" s="76">
        <f>+E43</f>
        <v>11136</v>
      </c>
    </row>
    <row r="45" spans="1:10">
      <c r="A45" s="66" t="s">
        <v>39</v>
      </c>
      <c r="B45" s="78" t="s">
        <v>6</v>
      </c>
      <c r="C45" s="78" t="s">
        <v>7</v>
      </c>
      <c r="D45" s="78" t="s">
        <v>35</v>
      </c>
      <c r="E45" s="78" t="s">
        <v>36</v>
      </c>
    </row>
    <row r="46" spans="1:10">
      <c r="A46" s="68" t="s">
        <v>40</v>
      </c>
      <c r="B46" s="69" t="s">
        <v>41</v>
      </c>
      <c r="C46" s="70">
        <v>0.05</v>
      </c>
      <c r="D46" s="71">
        <f>+E44</f>
        <v>11136</v>
      </c>
      <c r="E46" s="72">
        <f>ROUND(D46*C46,0)</f>
        <v>557</v>
      </c>
    </row>
    <row r="47" spans="1:10">
      <c r="A47" s="68" t="s">
        <v>82</v>
      </c>
      <c r="B47" s="69" t="s">
        <v>6</v>
      </c>
      <c r="C47" s="70">
        <v>2.5</v>
      </c>
      <c r="D47" s="71">
        <v>400</v>
      </c>
      <c r="E47" s="72">
        <f>ROUND(D47*C47,0)</f>
        <v>1000</v>
      </c>
    </row>
    <row r="48" spans="1:10">
      <c r="A48" s="73"/>
      <c r="B48" s="79"/>
      <c r="C48" s="73"/>
      <c r="D48" s="75" t="s">
        <v>38</v>
      </c>
      <c r="E48" s="76">
        <f>+E46+E47</f>
        <v>1557</v>
      </c>
    </row>
    <row r="49" spans="1:5">
      <c r="A49" s="66" t="s">
        <v>42</v>
      </c>
      <c r="B49" s="78" t="s">
        <v>6</v>
      </c>
      <c r="C49" s="78" t="s">
        <v>7</v>
      </c>
      <c r="D49" s="78" t="s">
        <v>35</v>
      </c>
      <c r="E49" s="78" t="s">
        <v>36</v>
      </c>
    </row>
    <row r="50" spans="1:5" ht="25.5">
      <c r="A50" s="68" t="s">
        <v>58</v>
      </c>
      <c r="B50" s="69" t="s">
        <v>56</v>
      </c>
      <c r="C50" s="70">
        <v>0.18182000000000001</v>
      </c>
      <c r="D50" s="71">
        <v>2500</v>
      </c>
      <c r="E50" s="72">
        <f>ROUND(D50*C50,0)</f>
        <v>455</v>
      </c>
    </row>
    <row r="51" spans="1:5" ht="38.25">
      <c r="A51" s="68" t="s">
        <v>59</v>
      </c>
      <c r="B51" s="69" t="s">
        <v>56</v>
      </c>
      <c r="C51" s="70">
        <v>0.36364000000000002</v>
      </c>
      <c r="D51" s="71">
        <v>1000</v>
      </c>
      <c r="E51" s="72">
        <f>ROUND(D51*C51,0)</f>
        <v>364</v>
      </c>
    </row>
    <row r="52" spans="1:5">
      <c r="A52" s="73"/>
      <c r="B52" s="79"/>
      <c r="C52" s="73"/>
      <c r="D52" s="75" t="s">
        <v>38</v>
      </c>
      <c r="E52" s="76">
        <f>+E51+E50</f>
        <v>819</v>
      </c>
    </row>
    <row r="53" spans="1:5">
      <c r="A53" s="155" t="s">
        <v>46</v>
      </c>
      <c r="B53" s="156"/>
      <c r="C53" s="157"/>
      <c r="D53" s="158">
        <f>+E52+E48+E44</f>
        <v>13512</v>
      </c>
      <c r="E53" s="159"/>
    </row>
    <row r="56" spans="1:5" ht="14.45" customHeight="1">
      <c r="A56" s="139" t="s">
        <v>32</v>
      </c>
      <c r="B56" s="139"/>
      <c r="C56" s="139"/>
      <c r="D56" s="139"/>
      <c r="E56" s="139"/>
    </row>
    <row r="57" spans="1:5" ht="30" customHeight="1">
      <c r="A57" s="140" t="s">
        <v>57</v>
      </c>
      <c r="B57" s="140"/>
      <c r="C57" s="140"/>
      <c r="D57" s="63" t="s">
        <v>33</v>
      </c>
      <c r="E57" s="63" t="s">
        <v>6</v>
      </c>
    </row>
    <row r="58" spans="1:5" ht="42.75" customHeight="1">
      <c r="A58" s="140"/>
      <c r="B58" s="140"/>
      <c r="C58" s="140"/>
      <c r="D58" s="64"/>
      <c r="E58" s="65" t="s">
        <v>25</v>
      </c>
    </row>
    <row r="59" spans="1:5" ht="25.9" customHeight="1">
      <c r="A59" s="66" t="s">
        <v>34</v>
      </c>
      <c r="B59" s="67" t="s">
        <v>6</v>
      </c>
      <c r="C59" s="67" t="s">
        <v>7</v>
      </c>
      <c r="D59" s="67" t="s">
        <v>35</v>
      </c>
      <c r="E59" s="67" t="s">
        <v>36</v>
      </c>
    </row>
    <row r="60" spans="1:5">
      <c r="A60" s="68" t="s">
        <v>47</v>
      </c>
      <c r="B60" s="69" t="s">
        <v>37</v>
      </c>
      <c r="C60" s="70">
        <v>0.05</v>
      </c>
      <c r="D60" s="71">
        <v>278400</v>
      </c>
      <c r="E60" s="72">
        <f>ROUND(D60*C60,0)</f>
        <v>13920</v>
      </c>
    </row>
    <row r="61" spans="1:5">
      <c r="A61" s="73"/>
      <c r="B61" s="74"/>
      <c r="C61" s="73"/>
      <c r="D61" s="75" t="s">
        <v>38</v>
      </c>
      <c r="E61" s="76">
        <f>+E60</f>
        <v>13920</v>
      </c>
    </row>
    <row r="62" spans="1:5">
      <c r="A62" s="66" t="s">
        <v>39</v>
      </c>
      <c r="B62" s="67" t="s">
        <v>6</v>
      </c>
      <c r="C62" s="67" t="s">
        <v>7</v>
      </c>
      <c r="D62" s="67" t="s">
        <v>35</v>
      </c>
      <c r="E62" s="67" t="s">
        <v>36</v>
      </c>
    </row>
    <row r="63" spans="1:5">
      <c r="A63" s="68" t="s">
        <v>40</v>
      </c>
      <c r="B63" s="69" t="s">
        <v>41</v>
      </c>
      <c r="C63" s="70">
        <v>0.05</v>
      </c>
      <c r="D63" s="71">
        <f>+E61</f>
        <v>13920</v>
      </c>
      <c r="E63" s="72">
        <f>ROUND(D63*C63,0)</f>
        <v>696</v>
      </c>
    </row>
    <row r="64" spans="1:5" ht="22.15" customHeight="1">
      <c r="A64" s="73"/>
      <c r="B64" s="74"/>
      <c r="C64" s="73"/>
      <c r="D64" s="75" t="s">
        <v>38</v>
      </c>
      <c r="E64" s="76">
        <f>+E63</f>
        <v>696</v>
      </c>
    </row>
    <row r="65" spans="1:5" ht="12" customHeight="1">
      <c r="A65" s="66" t="s">
        <v>42</v>
      </c>
      <c r="B65" s="67" t="s">
        <v>6</v>
      </c>
      <c r="C65" s="67" t="s">
        <v>7</v>
      </c>
      <c r="D65" s="67" t="s">
        <v>35</v>
      </c>
      <c r="E65" s="67" t="s">
        <v>36</v>
      </c>
    </row>
    <row r="66" spans="1:5" ht="25.5">
      <c r="A66" s="68" t="s">
        <v>58</v>
      </c>
      <c r="B66" s="69" t="s">
        <v>56</v>
      </c>
      <c r="C66" s="70">
        <v>0.18182000000000001</v>
      </c>
      <c r="D66" s="71">
        <f>+'[21]EQUIPOS Y HERRAMIENTAS'!$C$18</f>
        <v>1800</v>
      </c>
      <c r="E66" s="72">
        <f>ROUND(D66*C66,0)</f>
        <v>327</v>
      </c>
    </row>
    <row r="67" spans="1:5" ht="38.25">
      <c r="A67" s="68" t="s">
        <v>59</v>
      </c>
      <c r="B67" s="69" t="s">
        <v>56</v>
      </c>
      <c r="C67" s="70">
        <v>0.36364000000000002</v>
      </c>
      <c r="D67" s="71">
        <f>+'[21]EQUIPOS Y HERRAMIENTAS'!$C$19</f>
        <v>500</v>
      </c>
      <c r="E67" s="72">
        <f>ROUND(D67*C67,0)</f>
        <v>182</v>
      </c>
    </row>
    <row r="68" spans="1:5">
      <c r="A68" s="73"/>
      <c r="B68" s="74"/>
      <c r="C68" s="73"/>
      <c r="D68" s="75" t="s">
        <v>38</v>
      </c>
      <c r="E68" s="76">
        <f>+E67+E66</f>
        <v>509</v>
      </c>
    </row>
    <row r="69" spans="1:5">
      <c r="A69" s="66" t="s">
        <v>43</v>
      </c>
      <c r="B69" s="67" t="s">
        <v>6</v>
      </c>
      <c r="C69" s="67" t="s">
        <v>7</v>
      </c>
      <c r="D69" s="67" t="s">
        <v>35</v>
      </c>
      <c r="E69" s="67" t="s">
        <v>36</v>
      </c>
    </row>
    <row r="70" spans="1:5" ht="25.5">
      <c r="A70" s="68" t="s">
        <v>44</v>
      </c>
      <c r="B70" s="69" t="s">
        <v>26</v>
      </c>
      <c r="C70" s="70">
        <v>8.133E-2</v>
      </c>
      <c r="D70" s="71">
        <f>+'[21]EQUIPOS Y HERRAMIENTAS'!$C$15</f>
        <v>38500</v>
      </c>
      <c r="E70" s="72">
        <f>ROUND(D70*C70,0)</f>
        <v>3131</v>
      </c>
    </row>
    <row r="71" spans="1:5">
      <c r="A71" s="68" t="s">
        <v>45</v>
      </c>
      <c r="B71" s="69" t="s">
        <v>26</v>
      </c>
      <c r="C71" s="70">
        <v>0.1</v>
      </c>
      <c r="D71" s="71">
        <f>+'[21]EQUIPOS Y HERRAMIENTAS'!$C$17</f>
        <v>3333</v>
      </c>
      <c r="E71" s="72">
        <f>ROUND(D71*C71,0)</f>
        <v>333</v>
      </c>
    </row>
    <row r="72" spans="1:5">
      <c r="A72" s="73"/>
      <c r="B72" s="74"/>
      <c r="C72" s="73"/>
      <c r="D72" s="75" t="s">
        <v>38</v>
      </c>
      <c r="E72" s="76">
        <f>+E71+E70</f>
        <v>3464</v>
      </c>
    </row>
    <row r="73" spans="1:5">
      <c r="A73" s="136" t="s">
        <v>46</v>
      </c>
      <c r="B73" s="136"/>
      <c r="C73" s="136"/>
      <c r="D73" s="158">
        <f>+E72+E68+E64+E61</f>
        <v>18589</v>
      </c>
      <c r="E73" s="159"/>
    </row>
    <row r="76" spans="1:5" ht="15.75">
      <c r="A76" s="139" t="s">
        <v>32</v>
      </c>
      <c r="B76" s="139"/>
      <c r="C76" s="139"/>
      <c r="D76" s="139"/>
      <c r="E76" s="139"/>
    </row>
    <row r="77" spans="1:5">
      <c r="A77" s="138" t="s">
        <v>98</v>
      </c>
      <c r="B77" s="138"/>
      <c r="C77" s="138"/>
      <c r="D77" s="63" t="s">
        <v>33</v>
      </c>
      <c r="E77" s="63" t="s">
        <v>6</v>
      </c>
    </row>
    <row r="78" spans="1:5" ht="37.15" customHeight="1">
      <c r="A78" s="138"/>
      <c r="B78" s="138"/>
      <c r="C78" s="138"/>
      <c r="D78" s="64"/>
      <c r="E78" s="65" t="s">
        <v>25</v>
      </c>
    </row>
    <row r="79" spans="1:5" ht="27" customHeight="1">
      <c r="A79" s="66" t="s">
        <v>50</v>
      </c>
      <c r="B79" s="67" t="s">
        <v>6</v>
      </c>
      <c r="C79" s="67" t="s">
        <v>7</v>
      </c>
      <c r="D79" s="67" t="s">
        <v>35</v>
      </c>
      <c r="E79" s="67" t="s">
        <v>36</v>
      </c>
    </row>
    <row r="80" spans="1:5">
      <c r="A80" s="68" t="s">
        <v>99</v>
      </c>
      <c r="B80" s="69" t="s">
        <v>25</v>
      </c>
      <c r="C80" s="70">
        <v>1</v>
      </c>
      <c r="D80" s="71">
        <v>50200</v>
      </c>
      <c r="E80" s="72">
        <f>ROUND(C80*D80,0)</f>
        <v>50200</v>
      </c>
    </row>
    <row r="81" spans="1:5">
      <c r="A81" s="68" t="s">
        <v>78</v>
      </c>
      <c r="B81" s="69" t="s">
        <v>51</v>
      </c>
      <c r="C81" s="70">
        <v>6</v>
      </c>
      <c r="D81" s="71">
        <f>+[21]MATERIALES!$C$1425</f>
        <v>93.251162519999994</v>
      </c>
      <c r="E81" s="72">
        <f t="shared" ref="E81:E82" si="0">ROUND(C81*D81,0)</f>
        <v>560</v>
      </c>
    </row>
    <row r="82" spans="1:5">
      <c r="A82" s="68" t="s">
        <v>79</v>
      </c>
      <c r="B82" s="69" t="s">
        <v>60</v>
      </c>
      <c r="C82" s="70">
        <v>5</v>
      </c>
      <c r="D82" s="71">
        <v>1500</v>
      </c>
      <c r="E82" s="72">
        <f t="shared" si="0"/>
        <v>7500</v>
      </c>
    </row>
    <row r="83" spans="1:5">
      <c r="A83" s="73"/>
      <c r="B83" s="74"/>
      <c r="C83" s="73"/>
      <c r="D83" s="75" t="s">
        <v>38</v>
      </c>
      <c r="E83" s="76">
        <f>SUM(E80:E82)</f>
        <v>58260</v>
      </c>
    </row>
    <row r="84" spans="1:5" ht="18.600000000000001" customHeight="1">
      <c r="A84" s="66" t="s">
        <v>34</v>
      </c>
      <c r="B84" s="67" t="s">
        <v>6</v>
      </c>
      <c r="C84" s="67" t="s">
        <v>7</v>
      </c>
      <c r="D84" s="67" t="s">
        <v>35</v>
      </c>
      <c r="E84" s="67" t="s">
        <v>36</v>
      </c>
    </row>
    <row r="85" spans="1:5" ht="34.15" customHeight="1">
      <c r="A85" s="68" t="s">
        <v>61</v>
      </c>
      <c r="B85" s="69" t="s">
        <v>37</v>
      </c>
      <c r="C85" s="70">
        <v>1.4999999999999999E-2</v>
      </c>
      <c r="D85" s="71">
        <v>556987.77771601686</v>
      </c>
      <c r="E85" s="72">
        <f>ROUND(C85*D85,0)</f>
        <v>8355</v>
      </c>
    </row>
    <row r="86" spans="1:5">
      <c r="A86" s="73"/>
      <c r="B86" s="74"/>
      <c r="C86" s="73"/>
      <c r="D86" s="75" t="s">
        <v>38</v>
      </c>
      <c r="E86" s="76">
        <f>SUM(E85)</f>
        <v>8355</v>
      </c>
    </row>
    <row r="87" spans="1:5">
      <c r="A87" s="66" t="s">
        <v>39</v>
      </c>
      <c r="B87" s="67" t="s">
        <v>6</v>
      </c>
      <c r="C87" s="67" t="s">
        <v>7</v>
      </c>
      <c r="D87" s="67" t="s">
        <v>35</v>
      </c>
      <c r="E87" s="67" t="s">
        <v>36</v>
      </c>
    </row>
    <row r="88" spans="1:5">
      <c r="A88" s="68" t="s">
        <v>40</v>
      </c>
      <c r="B88" s="69" t="s">
        <v>41</v>
      </c>
      <c r="C88" s="70">
        <v>0.05</v>
      </c>
      <c r="D88" s="71">
        <f>+E86</f>
        <v>8355</v>
      </c>
      <c r="E88" s="72">
        <f>ROUND(C88*D88,0)</f>
        <v>418</v>
      </c>
    </row>
    <row r="89" spans="1:5">
      <c r="A89" s="73"/>
      <c r="B89" s="74"/>
      <c r="C89" s="73"/>
      <c r="D89" s="75" t="s">
        <v>38</v>
      </c>
      <c r="E89" s="76">
        <f>SUM(E88)</f>
        <v>418</v>
      </c>
    </row>
    <row r="90" spans="1:5">
      <c r="A90" s="66" t="s">
        <v>42</v>
      </c>
      <c r="B90" s="67" t="s">
        <v>6</v>
      </c>
      <c r="C90" s="67" t="s">
        <v>7</v>
      </c>
      <c r="D90" s="67" t="s">
        <v>35</v>
      </c>
      <c r="E90" s="67" t="s">
        <v>36</v>
      </c>
    </row>
    <row r="91" spans="1:5" ht="25.5">
      <c r="A91" s="68" t="s">
        <v>62</v>
      </c>
      <c r="B91" s="69" t="s">
        <v>56</v>
      </c>
      <c r="C91" s="70">
        <v>0.4</v>
      </c>
      <c r="D91" s="71">
        <f>'[21]EQUIPOS Y HERRAMIENTAS'!$C$77</f>
        <v>593.26830474999997</v>
      </c>
      <c r="E91" s="72">
        <f>ROUND(C91*D91,0)</f>
        <v>237</v>
      </c>
    </row>
    <row r="92" spans="1:5" ht="38.25">
      <c r="A92" s="68" t="s">
        <v>59</v>
      </c>
      <c r="B92" s="69" t="s">
        <v>56</v>
      </c>
      <c r="C92" s="70">
        <v>0.24</v>
      </c>
      <c r="D92" s="71">
        <f>+'[21]EQUIPOS Y HERRAMIENTAS'!$C$19</f>
        <v>500</v>
      </c>
      <c r="E92" s="72">
        <f>ROUND(C92*D92,0)</f>
        <v>120</v>
      </c>
    </row>
    <row r="93" spans="1:5">
      <c r="A93" s="73"/>
      <c r="B93" s="74"/>
      <c r="C93" s="73"/>
      <c r="D93" s="75" t="s">
        <v>38</v>
      </c>
      <c r="E93" s="76">
        <f>SUM(E91:E92)</f>
        <v>357</v>
      </c>
    </row>
    <row r="94" spans="1:5">
      <c r="A94" s="136" t="s">
        <v>46</v>
      </c>
      <c r="B94" s="136"/>
      <c r="C94" s="136"/>
      <c r="D94" s="137">
        <f>SUM(E83,E86,E89,E93)</f>
        <v>67390</v>
      </c>
      <c r="E94" s="137"/>
    </row>
    <row r="96" spans="1:5" ht="15.75">
      <c r="A96" s="139" t="s">
        <v>32</v>
      </c>
      <c r="B96" s="139"/>
      <c r="C96" s="139"/>
      <c r="D96" s="139"/>
      <c r="E96" s="139"/>
    </row>
    <row r="97" spans="1:5">
      <c r="A97" s="138" t="s">
        <v>69</v>
      </c>
      <c r="B97" s="138"/>
      <c r="C97" s="138"/>
      <c r="D97" s="63" t="s">
        <v>33</v>
      </c>
      <c r="E97" s="63" t="s">
        <v>6</v>
      </c>
    </row>
    <row r="98" spans="1:5" ht="32.450000000000003" customHeight="1">
      <c r="A98" s="138"/>
      <c r="B98" s="138"/>
      <c r="C98" s="138"/>
      <c r="D98" s="64"/>
      <c r="E98" s="65" t="s">
        <v>25</v>
      </c>
    </row>
    <row r="99" spans="1:5" ht="25.15" customHeight="1">
      <c r="A99" s="66" t="s">
        <v>50</v>
      </c>
      <c r="B99" s="67" t="s">
        <v>6</v>
      </c>
      <c r="C99" s="67" t="s">
        <v>7</v>
      </c>
      <c r="D99" s="67" t="s">
        <v>35</v>
      </c>
      <c r="E99" s="67" t="s">
        <v>36</v>
      </c>
    </row>
    <row r="100" spans="1:5" ht="29.45" customHeight="1">
      <c r="A100" s="68" t="s">
        <v>70</v>
      </c>
      <c r="B100" s="69" t="s">
        <v>25</v>
      </c>
      <c r="C100" s="70">
        <v>1</v>
      </c>
      <c r="D100" s="71">
        <v>49500</v>
      </c>
      <c r="E100" s="72">
        <f>ROUND(C100*D100,0)</f>
        <v>49500</v>
      </c>
    </row>
    <row r="101" spans="1:5" ht="38.25">
      <c r="A101" s="68" t="s">
        <v>52</v>
      </c>
      <c r="B101" s="69" t="s">
        <v>51</v>
      </c>
      <c r="C101" s="70">
        <v>6</v>
      </c>
      <c r="D101" s="71">
        <v>250</v>
      </c>
      <c r="E101" s="72">
        <f t="shared" ref="E101:E102" si="1">ROUND(C101*D101,0)</f>
        <v>1500</v>
      </c>
    </row>
    <row r="102" spans="1:5">
      <c r="A102" s="68" t="s">
        <v>71</v>
      </c>
      <c r="B102" s="69" t="s">
        <v>60</v>
      </c>
      <c r="C102" s="70">
        <v>0.13793</v>
      </c>
      <c r="D102" s="71">
        <f>+[21]MATERIALES!$C$1858</f>
        <v>11512.4892</v>
      </c>
      <c r="E102" s="72">
        <f t="shared" si="1"/>
        <v>1588</v>
      </c>
    </row>
    <row r="103" spans="1:5">
      <c r="A103" s="73"/>
      <c r="B103" s="74"/>
      <c r="C103" s="73"/>
      <c r="D103" s="75" t="s">
        <v>38</v>
      </c>
      <c r="E103" s="76">
        <f>SUM(E100:E102)</f>
        <v>52588</v>
      </c>
    </row>
    <row r="104" spans="1:5">
      <c r="A104" s="66" t="s">
        <v>34</v>
      </c>
      <c r="B104" s="67" t="s">
        <v>6</v>
      </c>
      <c r="C104" s="67" t="s">
        <v>7</v>
      </c>
      <c r="D104" s="67" t="s">
        <v>35</v>
      </c>
      <c r="E104" s="67" t="s">
        <v>36</v>
      </c>
    </row>
    <row r="105" spans="1:5" ht="40.15" customHeight="1">
      <c r="A105" s="68" t="s">
        <v>61</v>
      </c>
      <c r="B105" s="69" t="s">
        <v>37</v>
      </c>
      <c r="C105" s="70">
        <v>1.4999999999999999E-2</v>
      </c>
      <c r="D105" s="71">
        <v>556987.77771601686</v>
      </c>
      <c r="E105" s="72">
        <f>ROUND(C105*D105,0)</f>
        <v>8355</v>
      </c>
    </row>
    <row r="106" spans="1:5">
      <c r="A106" s="73"/>
      <c r="B106" s="74"/>
      <c r="C106" s="73"/>
      <c r="D106" s="75" t="s">
        <v>38</v>
      </c>
      <c r="E106" s="76">
        <f>SUM(E105)</f>
        <v>8355</v>
      </c>
    </row>
    <row r="107" spans="1:5">
      <c r="A107" s="66" t="s">
        <v>39</v>
      </c>
      <c r="B107" s="67" t="s">
        <v>6</v>
      </c>
      <c r="C107" s="67" t="s">
        <v>7</v>
      </c>
      <c r="D107" s="67" t="s">
        <v>35</v>
      </c>
      <c r="E107" s="67" t="s">
        <v>36</v>
      </c>
    </row>
    <row r="108" spans="1:5">
      <c r="A108" s="68" t="s">
        <v>40</v>
      </c>
      <c r="B108" s="69" t="s">
        <v>41</v>
      </c>
      <c r="C108" s="70">
        <v>0.05</v>
      </c>
      <c r="D108" s="71">
        <f>+E106</f>
        <v>8355</v>
      </c>
      <c r="E108" s="72">
        <f>ROUND(C108*D108,0)</f>
        <v>418</v>
      </c>
    </row>
    <row r="109" spans="1:5">
      <c r="A109" s="73"/>
      <c r="B109" s="74"/>
      <c r="C109" s="73"/>
      <c r="D109" s="75" t="s">
        <v>38</v>
      </c>
      <c r="E109" s="76">
        <f>SUM(E108)</f>
        <v>418</v>
      </c>
    </row>
    <row r="110" spans="1:5">
      <c r="A110" s="66" t="s">
        <v>42</v>
      </c>
      <c r="B110" s="67" t="s">
        <v>6</v>
      </c>
      <c r="C110" s="67" t="s">
        <v>7</v>
      </c>
      <c r="D110" s="67" t="s">
        <v>35</v>
      </c>
      <c r="E110" s="67" t="s">
        <v>36</v>
      </c>
    </row>
    <row r="111" spans="1:5" ht="25.5">
      <c r="A111" s="68" t="s">
        <v>62</v>
      </c>
      <c r="B111" s="69" t="s">
        <v>56</v>
      </c>
      <c r="C111" s="70">
        <v>0.4</v>
      </c>
      <c r="D111" s="71">
        <f>'[21]EQUIPOS Y HERRAMIENTAS'!$C$77</f>
        <v>593.26830474999997</v>
      </c>
      <c r="E111" s="72">
        <f>ROUND(C111*D111,0)</f>
        <v>237</v>
      </c>
    </row>
    <row r="112" spans="1:5" ht="38.25">
      <c r="A112" s="68" t="s">
        <v>59</v>
      </c>
      <c r="B112" s="69" t="s">
        <v>56</v>
      </c>
      <c r="C112" s="70">
        <v>0.24</v>
      </c>
      <c r="D112" s="71">
        <f>+'[21]EQUIPOS Y HERRAMIENTAS'!$C$19</f>
        <v>500</v>
      </c>
      <c r="E112" s="72">
        <f>ROUND(C112*D112,0)</f>
        <v>120</v>
      </c>
    </row>
    <row r="113" spans="1:5">
      <c r="A113" s="73"/>
      <c r="B113" s="74"/>
      <c r="C113" s="73"/>
      <c r="D113" s="75" t="s">
        <v>38</v>
      </c>
      <c r="E113" s="76">
        <f>SUM(E111:E112)</f>
        <v>357</v>
      </c>
    </row>
    <row r="114" spans="1:5">
      <c r="A114" s="136" t="s">
        <v>46</v>
      </c>
      <c r="B114" s="136"/>
      <c r="C114" s="136"/>
      <c r="D114" s="137">
        <f>SUM(E103,E106,E109,E113)</f>
        <v>61718</v>
      </c>
      <c r="E114" s="137"/>
    </row>
    <row r="116" spans="1:5" ht="15.75">
      <c r="A116" s="139" t="s">
        <v>32</v>
      </c>
      <c r="B116" s="139"/>
      <c r="C116" s="139"/>
      <c r="D116" s="139"/>
      <c r="E116" s="139"/>
    </row>
    <row r="117" spans="1:5">
      <c r="A117" s="138" t="s">
        <v>68</v>
      </c>
      <c r="B117" s="138"/>
      <c r="C117" s="138"/>
      <c r="D117" s="63" t="s">
        <v>33</v>
      </c>
      <c r="E117" s="63" t="s">
        <v>6</v>
      </c>
    </row>
    <row r="118" spans="1:5" ht="35.450000000000003" customHeight="1">
      <c r="A118" s="138"/>
      <c r="B118" s="138"/>
      <c r="C118" s="138"/>
      <c r="D118" s="64"/>
      <c r="E118" s="65" t="s">
        <v>6</v>
      </c>
    </row>
    <row r="119" spans="1:5" ht="24" customHeight="1">
      <c r="A119" s="66" t="s">
        <v>50</v>
      </c>
      <c r="B119" s="67" t="s">
        <v>6</v>
      </c>
      <c r="C119" s="67" t="s">
        <v>7</v>
      </c>
      <c r="D119" s="67" t="s">
        <v>35</v>
      </c>
      <c r="E119" s="67" t="s">
        <v>36</v>
      </c>
    </row>
    <row r="120" spans="1:5">
      <c r="A120" s="68" t="s">
        <v>63</v>
      </c>
      <c r="B120" s="69" t="s">
        <v>24</v>
      </c>
      <c r="C120" s="70">
        <v>1.05</v>
      </c>
      <c r="D120" s="71">
        <v>25950</v>
      </c>
      <c r="E120" s="72">
        <f>ROUND(C120*D120,0)</f>
        <v>27248</v>
      </c>
    </row>
    <row r="121" spans="1:5">
      <c r="A121" s="68" t="s">
        <v>64</v>
      </c>
      <c r="B121" s="69" t="s">
        <v>51</v>
      </c>
      <c r="C121" s="70">
        <v>2</v>
      </c>
      <c r="D121" s="71">
        <v>2308.2540846000002</v>
      </c>
      <c r="E121" s="72">
        <f>ROUND(C121*D121,0)</f>
        <v>4617</v>
      </c>
    </row>
    <row r="122" spans="1:5">
      <c r="A122" s="73"/>
      <c r="B122" s="74"/>
      <c r="C122" s="73"/>
      <c r="D122" s="75" t="s">
        <v>38</v>
      </c>
      <c r="E122" s="76">
        <f>SUM(E120:E121)</f>
        <v>31865</v>
      </c>
    </row>
    <row r="123" spans="1:5">
      <c r="A123" s="66" t="s">
        <v>34</v>
      </c>
      <c r="B123" s="67" t="s">
        <v>6</v>
      </c>
      <c r="C123" s="67" t="s">
        <v>7</v>
      </c>
      <c r="D123" s="67" t="s">
        <v>35</v>
      </c>
      <c r="E123" s="67" t="s">
        <v>36</v>
      </c>
    </row>
    <row r="124" spans="1:5">
      <c r="A124" s="68" t="s">
        <v>65</v>
      </c>
      <c r="B124" s="69" t="s">
        <v>37</v>
      </c>
      <c r="C124" s="70">
        <v>0.03</v>
      </c>
      <c r="D124" s="71">
        <v>208800</v>
      </c>
      <c r="E124" s="72">
        <f>ROUND(C124*D124,0)</f>
        <v>6264</v>
      </c>
    </row>
    <row r="125" spans="1:5" ht="19.899999999999999" customHeight="1">
      <c r="A125" s="73"/>
      <c r="B125" s="74"/>
      <c r="C125" s="73"/>
      <c r="D125" s="75" t="s">
        <v>38</v>
      </c>
      <c r="E125" s="76">
        <f>SUM(E124)</f>
        <v>6264</v>
      </c>
    </row>
    <row r="126" spans="1:5">
      <c r="A126" s="66" t="s">
        <v>39</v>
      </c>
      <c r="B126" s="67" t="s">
        <v>6</v>
      </c>
      <c r="C126" s="67" t="s">
        <v>7</v>
      </c>
      <c r="D126" s="67" t="s">
        <v>35</v>
      </c>
      <c r="E126" s="67" t="s">
        <v>36</v>
      </c>
    </row>
    <row r="127" spans="1:5">
      <c r="A127" s="68" t="s">
        <v>40</v>
      </c>
      <c r="B127" s="69" t="s">
        <v>41</v>
      </c>
      <c r="C127" s="70">
        <v>0.05</v>
      </c>
      <c r="D127" s="71">
        <f>+E125</f>
        <v>6264</v>
      </c>
      <c r="E127" s="72">
        <f>ROUND(C127*D127,0)</f>
        <v>313</v>
      </c>
    </row>
    <row r="128" spans="1:5">
      <c r="A128" s="73"/>
      <c r="B128" s="74"/>
      <c r="C128" s="73"/>
      <c r="D128" s="75" t="s">
        <v>38</v>
      </c>
      <c r="E128" s="76">
        <f>SUM(E127)</f>
        <v>313</v>
      </c>
    </row>
    <row r="129" spans="1:5">
      <c r="A129" s="66" t="s">
        <v>42</v>
      </c>
      <c r="B129" s="67" t="s">
        <v>6</v>
      </c>
      <c r="C129" s="67" t="s">
        <v>7</v>
      </c>
      <c r="D129" s="67" t="s">
        <v>35</v>
      </c>
      <c r="E129" s="67" t="s">
        <v>36</v>
      </c>
    </row>
    <row r="130" spans="1:5" ht="25.5">
      <c r="A130" s="68" t="s">
        <v>62</v>
      </c>
      <c r="B130" s="69" t="s">
        <v>56</v>
      </c>
      <c r="C130" s="70">
        <v>0.2</v>
      </c>
      <c r="D130" s="71">
        <f>'[21]EQUIPOS Y HERRAMIENTAS'!$C$77</f>
        <v>593.26830474999997</v>
      </c>
      <c r="E130" s="72">
        <f>ROUND(C130*D130,0)</f>
        <v>119</v>
      </c>
    </row>
    <row r="131" spans="1:5" ht="38.25">
      <c r="A131" s="68" t="s">
        <v>59</v>
      </c>
      <c r="B131" s="69" t="s">
        <v>56</v>
      </c>
      <c r="C131" s="70">
        <v>0.2</v>
      </c>
      <c r="D131" s="71">
        <f>+'[21]EQUIPOS Y HERRAMIENTAS'!$C$19</f>
        <v>500</v>
      </c>
      <c r="E131" s="72">
        <f>ROUND(C131*D131,0)</f>
        <v>100</v>
      </c>
    </row>
    <row r="132" spans="1:5">
      <c r="A132" s="73"/>
      <c r="B132" s="74"/>
      <c r="C132" s="73"/>
      <c r="D132" s="75" t="s">
        <v>38</v>
      </c>
      <c r="E132" s="76">
        <f>SUM(E130:E131)</f>
        <v>219</v>
      </c>
    </row>
    <row r="133" spans="1:5">
      <c r="A133" s="136" t="s">
        <v>46</v>
      </c>
      <c r="B133" s="136"/>
      <c r="C133" s="136"/>
      <c r="D133" s="137">
        <f>SUM(E122,E125,E128,E132)</f>
        <v>38661</v>
      </c>
      <c r="E133" s="137"/>
    </row>
    <row r="135" spans="1:5" ht="15.75">
      <c r="A135" s="139" t="s">
        <v>32</v>
      </c>
      <c r="B135" s="139"/>
      <c r="C135" s="139"/>
      <c r="D135" s="139"/>
      <c r="E135" s="139"/>
    </row>
    <row r="136" spans="1:5">
      <c r="A136" s="138" t="s">
        <v>139</v>
      </c>
      <c r="B136" s="138"/>
      <c r="C136" s="138"/>
      <c r="D136" s="63" t="s">
        <v>33</v>
      </c>
      <c r="E136" s="63" t="s">
        <v>6</v>
      </c>
    </row>
    <row r="137" spans="1:5" ht="73.900000000000006" customHeight="1">
      <c r="A137" s="138"/>
      <c r="B137" s="138"/>
      <c r="C137" s="138"/>
      <c r="D137" s="64"/>
      <c r="E137" s="65" t="s">
        <v>25</v>
      </c>
    </row>
    <row r="138" spans="1:5" ht="16.149999999999999" customHeight="1">
      <c r="A138" s="66" t="s">
        <v>50</v>
      </c>
      <c r="B138" s="67" t="s">
        <v>6</v>
      </c>
      <c r="C138" s="67" t="s">
        <v>7</v>
      </c>
      <c r="D138" s="67" t="s">
        <v>35</v>
      </c>
      <c r="E138" s="67" t="s">
        <v>36</v>
      </c>
    </row>
    <row r="139" spans="1:5">
      <c r="A139" s="68" t="s">
        <v>102</v>
      </c>
      <c r="B139" s="69" t="s">
        <v>51</v>
      </c>
      <c r="C139" s="70">
        <v>0.4</v>
      </c>
      <c r="D139" s="71">
        <v>49600</v>
      </c>
      <c r="E139" s="72">
        <f t="shared" ref="E139:E145" si="2">ROUND(D139*C139,0)</f>
        <v>19840</v>
      </c>
    </row>
    <row r="140" spans="1:5">
      <c r="A140" s="68" t="s">
        <v>103</v>
      </c>
      <c r="B140" s="69" t="s">
        <v>54</v>
      </c>
      <c r="C140" s="70">
        <v>0.04</v>
      </c>
      <c r="D140" s="71">
        <v>43056.709607999997</v>
      </c>
      <c r="E140" s="72">
        <f t="shared" si="2"/>
        <v>1722</v>
      </c>
    </row>
    <row r="141" spans="1:5">
      <c r="A141" s="68" t="s">
        <v>104</v>
      </c>
      <c r="B141" s="69" t="s">
        <v>54</v>
      </c>
      <c r="C141" s="70">
        <v>0.04</v>
      </c>
      <c r="D141" s="71">
        <v>24375.393383160001</v>
      </c>
      <c r="E141" s="72">
        <f t="shared" si="2"/>
        <v>975</v>
      </c>
    </row>
    <row r="142" spans="1:5" ht="30.6" customHeight="1">
      <c r="A142" s="68" t="s">
        <v>105</v>
      </c>
      <c r="B142" s="69" t="s">
        <v>51</v>
      </c>
      <c r="C142" s="70">
        <v>5.2499999999999998E-2</v>
      </c>
      <c r="D142" s="71">
        <v>115124.89200000001</v>
      </c>
      <c r="E142" s="72">
        <f t="shared" si="2"/>
        <v>6044</v>
      </c>
    </row>
    <row r="143" spans="1:5" ht="20.45" customHeight="1">
      <c r="A143" s="68" t="s">
        <v>106</v>
      </c>
      <c r="B143" s="69" t="s">
        <v>25</v>
      </c>
      <c r="C143" s="70">
        <v>1</v>
      </c>
      <c r="D143" s="71">
        <v>23024.9784</v>
      </c>
      <c r="E143" s="72">
        <f t="shared" si="2"/>
        <v>23025</v>
      </c>
    </row>
    <row r="144" spans="1:5">
      <c r="A144" s="68" t="s">
        <v>73</v>
      </c>
      <c r="B144" s="69" t="s">
        <v>74</v>
      </c>
      <c r="C144" s="70">
        <v>0.2</v>
      </c>
      <c r="D144" s="71">
        <v>2944.19</v>
      </c>
      <c r="E144" s="72">
        <f t="shared" si="2"/>
        <v>589</v>
      </c>
    </row>
    <row r="145" spans="1:5">
      <c r="A145" s="68" t="s">
        <v>107</v>
      </c>
      <c r="B145" s="69" t="s">
        <v>51</v>
      </c>
      <c r="C145" s="70">
        <v>0.05</v>
      </c>
      <c r="D145" s="71">
        <v>13425.86490504</v>
      </c>
      <c r="E145" s="72">
        <f t="shared" si="2"/>
        <v>671</v>
      </c>
    </row>
    <row r="146" spans="1:5" ht="16.149999999999999" customHeight="1">
      <c r="A146" s="73"/>
      <c r="B146" s="74"/>
      <c r="C146" s="73"/>
      <c r="D146" s="75" t="s">
        <v>38</v>
      </c>
      <c r="E146" s="76">
        <f>SUM(E139:E145)</f>
        <v>52866</v>
      </c>
    </row>
    <row r="147" spans="1:5">
      <c r="A147" s="66" t="s">
        <v>34</v>
      </c>
      <c r="B147" s="67" t="s">
        <v>6</v>
      </c>
      <c r="C147" s="67" t="s">
        <v>7</v>
      </c>
      <c r="D147" s="67" t="s">
        <v>35</v>
      </c>
      <c r="E147" s="67" t="s">
        <v>36</v>
      </c>
    </row>
    <row r="148" spans="1:5">
      <c r="A148" s="68" t="s">
        <v>111</v>
      </c>
      <c r="B148" s="69" t="s">
        <v>51</v>
      </c>
      <c r="C148" s="70">
        <v>7.0000000000000001E-3</v>
      </c>
      <c r="D148" s="71">
        <v>795435.02810271305</v>
      </c>
      <c r="E148" s="72">
        <f>C148*D148</f>
        <v>5568.0451967189911</v>
      </c>
    </row>
    <row r="149" spans="1:5">
      <c r="A149" s="68" t="s">
        <v>108</v>
      </c>
      <c r="B149" s="69" t="s">
        <v>37</v>
      </c>
      <c r="C149" s="70">
        <v>0.11111</v>
      </c>
      <c r="D149" s="71">
        <v>278400</v>
      </c>
      <c r="E149" s="72">
        <f>C149*D149</f>
        <v>30933.024000000001</v>
      </c>
    </row>
    <row r="150" spans="1:5">
      <c r="A150" s="73"/>
      <c r="B150" s="74"/>
      <c r="C150" s="73"/>
      <c r="D150" s="75" t="s">
        <v>38</v>
      </c>
      <c r="E150" s="76">
        <f>SUM(E148:E149)</f>
        <v>36501.069196718992</v>
      </c>
    </row>
    <row r="151" spans="1:5">
      <c r="A151" s="66" t="s">
        <v>39</v>
      </c>
      <c r="B151" s="67" t="s">
        <v>6</v>
      </c>
      <c r="C151" s="67" t="s">
        <v>7</v>
      </c>
      <c r="D151" s="67" t="s">
        <v>35</v>
      </c>
      <c r="E151" s="67" t="s">
        <v>36</v>
      </c>
    </row>
    <row r="152" spans="1:5">
      <c r="A152" s="68" t="s">
        <v>40</v>
      </c>
      <c r="B152" s="69" t="s">
        <v>41</v>
      </c>
      <c r="C152" s="70">
        <v>0.05</v>
      </c>
      <c r="D152" s="71">
        <v>29523.105528386815</v>
      </c>
      <c r="E152" s="72">
        <f>C152*D152</f>
        <v>1476.1552764193409</v>
      </c>
    </row>
    <row r="153" spans="1:5">
      <c r="A153" s="73"/>
      <c r="B153" s="74"/>
      <c r="C153" s="73"/>
      <c r="D153" s="75" t="s">
        <v>38</v>
      </c>
      <c r="E153" s="76">
        <f>SUM(E152)</f>
        <v>1476.1552764193409</v>
      </c>
    </row>
    <row r="154" spans="1:5">
      <c r="A154" s="66" t="s">
        <v>42</v>
      </c>
      <c r="B154" s="67" t="s">
        <v>6</v>
      </c>
      <c r="C154" s="67" t="s">
        <v>7</v>
      </c>
      <c r="D154" s="67" t="s">
        <v>35</v>
      </c>
      <c r="E154" s="67" t="s">
        <v>36</v>
      </c>
    </row>
    <row r="155" spans="1:5" ht="31.15" customHeight="1">
      <c r="A155" s="68" t="s">
        <v>58</v>
      </c>
      <c r="B155" s="69" t="s">
        <v>56</v>
      </c>
      <c r="C155" s="70">
        <v>0.5</v>
      </c>
      <c r="D155" s="71">
        <v>2500</v>
      </c>
      <c r="E155" s="72">
        <f>C155*D155</f>
        <v>1250</v>
      </c>
    </row>
    <row r="156" spans="1:5" ht="34.15" customHeight="1">
      <c r="A156" s="68" t="s">
        <v>59</v>
      </c>
      <c r="B156" s="69" t="s">
        <v>56</v>
      </c>
      <c r="C156" s="70">
        <v>0.75</v>
      </c>
      <c r="D156" s="71">
        <v>1000</v>
      </c>
      <c r="E156" s="72">
        <f>C156*D156</f>
        <v>750</v>
      </c>
    </row>
    <row r="157" spans="1:5">
      <c r="A157" s="68" t="s">
        <v>109</v>
      </c>
      <c r="B157" s="69" t="s">
        <v>56</v>
      </c>
      <c r="C157" s="70">
        <v>0.16667000000000001</v>
      </c>
      <c r="D157" s="71">
        <v>35000</v>
      </c>
      <c r="E157" s="72">
        <f>C157*D157</f>
        <v>5833.4500000000007</v>
      </c>
    </row>
    <row r="158" spans="1:5">
      <c r="A158" s="68" t="s">
        <v>110</v>
      </c>
      <c r="B158" s="69" t="s">
        <v>56</v>
      </c>
      <c r="C158" s="70">
        <v>0.16667000000000001</v>
      </c>
      <c r="D158" s="71">
        <v>19200.319681000001</v>
      </c>
      <c r="E158" s="72">
        <f>C158*D158</f>
        <v>3200.1172812322702</v>
      </c>
    </row>
    <row r="159" spans="1:5">
      <c r="A159" s="73"/>
      <c r="B159" s="74"/>
      <c r="C159" s="73"/>
      <c r="D159" s="75" t="s">
        <v>38</v>
      </c>
      <c r="E159" s="76">
        <f>SUM(E155:E158)</f>
        <v>11033.56728123227</v>
      </c>
    </row>
    <row r="160" spans="1:5">
      <c r="A160" s="136" t="s">
        <v>46</v>
      </c>
      <c r="B160" s="136"/>
      <c r="C160" s="136"/>
      <c r="D160" s="137">
        <f>E146+E150+E153+E159</f>
        <v>101876.79175437061</v>
      </c>
      <c r="E160" s="137"/>
    </row>
    <row r="163" spans="1:5" ht="14.45" customHeight="1">
      <c r="A163" s="139" t="s">
        <v>32</v>
      </c>
      <c r="B163" s="139"/>
      <c r="C163" s="139"/>
      <c r="D163" s="139"/>
      <c r="E163" s="139"/>
    </row>
    <row r="164" spans="1:5">
      <c r="A164" s="138" t="s">
        <v>112</v>
      </c>
      <c r="B164" s="138"/>
      <c r="C164" s="138"/>
      <c r="D164" s="63" t="s">
        <v>33</v>
      </c>
      <c r="E164" s="63" t="s">
        <v>6</v>
      </c>
    </row>
    <row r="165" spans="1:5" ht="27" customHeight="1">
      <c r="A165" s="138"/>
      <c r="B165" s="138"/>
      <c r="C165" s="138"/>
      <c r="D165" s="64"/>
      <c r="E165" s="65" t="s">
        <v>25</v>
      </c>
    </row>
    <row r="166" spans="1:5">
      <c r="A166" s="66" t="s">
        <v>50</v>
      </c>
      <c r="B166" s="67" t="s">
        <v>6</v>
      </c>
      <c r="C166" s="67" t="s">
        <v>7</v>
      </c>
      <c r="D166" s="67" t="s">
        <v>35</v>
      </c>
      <c r="E166" s="67" t="s">
        <v>36</v>
      </c>
    </row>
    <row r="167" spans="1:5">
      <c r="A167" s="68" t="s">
        <v>75</v>
      </c>
      <c r="B167" s="69" t="s">
        <v>51</v>
      </c>
      <c r="C167" s="70">
        <v>7.6999999999999996E-4</v>
      </c>
      <c r="D167" s="71">
        <f>+[21]MATERIALES!$C$1169</f>
        <v>290114.72784000001</v>
      </c>
      <c r="E167" s="72">
        <f>ROUND(C167*D167,0)</f>
        <v>223</v>
      </c>
    </row>
    <row r="168" spans="1:5">
      <c r="A168" s="68" t="s">
        <v>76</v>
      </c>
      <c r="B168" s="69" t="s">
        <v>51</v>
      </c>
      <c r="C168" s="70">
        <v>5.9999999999999995E-4</v>
      </c>
      <c r="D168" s="71">
        <f>+[21]MATERIALES!$C$1170</f>
        <v>1364229.9702000001</v>
      </c>
      <c r="E168" s="72">
        <f>ROUND(C168*D168,0)</f>
        <v>819</v>
      </c>
    </row>
    <row r="169" spans="1:5" ht="20.45" customHeight="1">
      <c r="A169" s="73"/>
      <c r="B169" s="74"/>
      <c r="C169" s="73"/>
      <c r="D169" s="75" t="s">
        <v>38</v>
      </c>
      <c r="E169" s="76">
        <f>SUM(E167:E168)</f>
        <v>1042</v>
      </c>
    </row>
    <row r="170" spans="1:5">
      <c r="A170" s="66" t="s">
        <v>34</v>
      </c>
      <c r="B170" s="67" t="s">
        <v>6</v>
      </c>
      <c r="C170" s="67" t="s">
        <v>7</v>
      </c>
      <c r="D170" s="67" t="s">
        <v>35</v>
      </c>
      <c r="E170" s="67" t="s">
        <v>36</v>
      </c>
    </row>
    <row r="171" spans="1:5" ht="16.899999999999999" customHeight="1">
      <c r="A171" s="68" t="s">
        <v>77</v>
      </c>
      <c r="B171" s="69" t="s">
        <v>37</v>
      </c>
      <c r="C171" s="70">
        <v>0.02</v>
      </c>
      <c r="D171" s="71">
        <v>208800</v>
      </c>
      <c r="E171" s="72">
        <f>ROUND(C171*D171,0)</f>
        <v>4176</v>
      </c>
    </row>
    <row r="172" spans="1:5">
      <c r="A172" s="73"/>
      <c r="B172" s="74"/>
      <c r="C172" s="73"/>
      <c r="D172" s="75" t="s">
        <v>38</v>
      </c>
      <c r="E172" s="76">
        <f>SUM(E171)</f>
        <v>4176</v>
      </c>
    </row>
    <row r="173" spans="1:5">
      <c r="A173" s="66" t="s">
        <v>39</v>
      </c>
      <c r="B173" s="67" t="s">
        <v>6</v>
      </c>
      <c r="C173" s="67" t="s">
        <v>7</v>
      </c>
      <c r="D173" s="67" t="s">
        <v>35</v>
      </c>
      <c r="E173" s="67" t="s">
        <v>36</v>
      </c>
    </row>
    <row r="174" spans="1:5">
      <c r="A174" s="68" t="s">
        <v>40</v>
      </c>
      <c r="B174" s="69" t="s">
        <v>41</v>
      </c>
      <c r="C174" s="70">
        <v>0.05</v>
      </c>
      <c r="D174" s="71">
        <f>+E172</f>
        <v>4176</v>
      </c>
      <c r="E174" s="72">
        <f>ROUND(C174*D174,0)</f>
        <v>209</v>
      </c>
    </row>
    <row r="175" spans="1:5">
      <c r="A175" s="73"/>
      <c r="B175" s="74"/>
      <c r="C175" s="73"/>
      <c r="D175" s="75" t="s">
        <v>38</v>
      </c>
      <c r="E175" s="76">
        <f>SUM(E174)</f>
        <v>209</v>
      </c>
    </row>
    <row r="176" spans="1:5">
      <c r="A176" s="66" t="s">
        <v>42</v>
      </c>
      <c r="B176" s="67" t="s">
        <v>6</v>
      </c>
      <c r="C176" s="67" t="s">
        <v>7</v>
      </c>
      <c r="D176" s="67" t="s">
        <v>35</v>
      </c>
      <c r="E176" s="67" t="s">
        <v>36</v>
      </c>
    </row>
    <row r="177" spans="1:5" ht="25.5">
      <c r="A177" s="68" t="s">
        <v>58</v>
      </c>
      <c r="B177" s="69" t="s">
        <v>56</v>
      </c>
      <c r="C177" s="70">
        <v>0.08</v>
      </c>
      <c r="D177" s="71">
        <v>2500</v>
      </c>
      <c r="E177" s="72">
        <f>ROUND(C177*D177,0)</f>
        <v>200</v>
      </c>
    </row>
    <row r="178" spans="1:5" ht="38.25">
      <c r="A178" s="68" t="s">
        <v>59</v>
      </c>
      <c r="B178" s="69" t="s">
        <v>56</v>
      </c>
      <c r="C178" s="70">
        <v>0.08</v>
      </c>
      <c r="D178" s="71">
        <v>1000</v>
      </c>
      <c r="E178" s="72">
        <f>ROUND(C178*D178,0)</f>
        <v>80</v>
      </c>
    </row>
    <row r="179" spans="1:5">
      <c r="A179" s="73"/>
      <c r="B179" s="74"/>
      <c r="C179" s="73"/>
      <c r="D179" s="75" t="s">
        <v>38</v>
      </c>
      <c r="E179" s="76">
        <f>SUM(E177:E178)</f>
        <v>280</v>
      </c>
    </row>
    <row r="180" spans="1:5">
      <c r="A180" s="136" t="s">
        <v>46</v>
      </c>
      <c r="B180" s="136"/>
      <c r="C180" s="136"/>
      <c r="D180" s="137">
        <f>SUM(E169,E172,E175,E179)</f>
        <v>5707</v>
      </c>
      <c r="E180" s="137"/>
    </row>
    <row r="183" spans="1:5" ht="15.75">
      <c r="A183" s="139" t="s">
        <v>32</v>
      </c>
      <c r="B183" s="139"/>
      <c r="C183" s="139"/>
      <c r="D183" s="139"/>
      <c r="E183" s="139"/>
    </row>
    <row r="184" spans="1:5">
      <c r="A184" s="138" t="s">
        <v>100</v>
      </c>
      <c r="B184" s="138"/>
      <c r="C184" s="138"/>
      <c r="D184" s="63" t="s">
        <v>33</v>
      </c>
      <c r="E184" s="63" t="s">
        <v>6</v>
      </c>
    </row>
    <row r="185" spans="1:5" ht="40.15" customHeight="1">
      <c r="A185" s="138"/>
      <c r="B185" s="138"/>
      <c r="C185" s="138"/>
      <c r="D185" s="64"/>
      <c r="E185" s="65" t="s">
        <v>25</v>
      </c>
    </row>
    <row r="186" spans="1:5">
      <c r="A186" s="66" t="s">
        <v>50</v>
      </c>
      <c r="B186" s="67" t="s">
        <v>6</v>
      </c>
      <c r="C186" s="67" t="s">
        <v>7</v>
      </c>
      <c r="D186" s="67" t="s">
        <v>35</v>
      </c>
      <c r="E186" s="67" t="s">
        <v>36</v>
      </c>
    </row>
    <row r="187" spans="1:5" ht="25.5">
      <c r="A187" s="68" t="s">
        <v>86</v>
      </c>
      <c r="B187" s="69" t="s">
        <v>54</v>
      </c>
      <c r="C187" s="70">
        <v>0.05</v>
      </c>
      <c r="D187" s="71">
        <f>[21]MATERIALES!$C$286</f>
        <v>65851.438223999998</v>
      </c>
      <c r="E187" s="72">
        <f>ROUND(D187*C187,0)</f>
        <v>3293</v>
      </c>
    </row>
    <row r="188" spans="1:5">
      <c r="A188" s="68" t="s">
        <v>87</v>
      </c>
      <c r="B188" s="69" t="s">
        <v>72</v>
      </c>
      <c r="C188" s="70">
        <v>0.05</v>
      </c>
      <c r="D188" s="71">
        <f>[21]MATERIALES!$C$18</f>
        <v>12900</v>
      </c>
      <c r="E188" s="72">
        <f>ROUND(D188*C188,0)</f>
        <v>645</v>
      </c>
    </row>
    <row r="189" spans="1:5" ht="15.6" customHeight="1">
      <c r="A189" s="68" t="s">
        <v>88</v>
      </c>
      <c r="B189" s="69" t="s">
        <v>51</v>
      </c>
      <c r="C189" s="70">
        <v>0.1</v>
      </c>
      <c r="D189" s="71">
        <f>[21]MATERIALES!$C$56</f>
        <v>1100</v>
      </c>
      <c r="E189" s="72">
        <f>ROUND(D189*C189,0)</f>
        <v>110</v>
      </c>
    </row>
    <row r="190" spans="1:5">
      <c r="A190" s="73"/>
      <c r="B190" s="74"/>
      <c r="C190" s="73"/>
      <c r="D190" s="75" t="s">
        <v>38</v>
      </c>
      <c r="E190" s="76">
        <f>SUM(E187:E189)</f>
        <v>4048</v>
      </c>
    </row>
    <row r="191" spans="1:5">
      <c r="A191" s="66" t="s">
        <v>34</v>
      </c>
      <c r="B191" s="67" t="s">
        <v>6</v>
      </c>
      <c r="C191" s="67" t="s">
        <v>7</v>
      </c>
      <c r="D191" s="67" t="s">
        <v>35</v>
      </c>
      <c r="E191" s="67" t="s">
        <v>36</v>
      </c>
    </row>
    <row r="192" spans="1:5">
      <c r="A192" s="68" t="s">
        <v>77</v>
      </c>
      <c r="B192" s="69" t="s">
        <v>37</v>
      </c>
      <c r="C192" s="70">
        <v>2.5000000000000001E-2</v>
      </c>
      <c r="D192" s="71">
        <v>208800</v>
      </c>
      <c r="E192" s="72">
        <f>ROUND(D192*C192,0)</f>
        <v>5220</v>
      </c>
    </row>
    <row r="193" spans="1:5">
      <c r="A193" s="68" t="s">
        <v>89</v>
      </c>
      <c r="B193" s="69" t="s">
        <v>37</v>
      </c>
      <c r="C193" s="70">
        <v>0.02</v>
      </c>
      <c r="D193" s="71">
        <f>+[21]PERSONAL!$C$7</f>
        <v>63900</v>
      </c>
      <c r="E193" s="72">
        <f>ROUND(D193*C193,0)</f>
        <v>1278</v>
      </c>
    </row>
    <row r="194" spans="1:5">
      <c r="A194" s="73"/>
      <c r="B194" s="74"/>
      <c r="C194" s="73"/>
      <c r="D194" s="75" t="s">
        <v>38</v>
      </c>
      <c r="E194" s="76">
        <f>SUM(E192:E193)</f>
        <v>6498</v>
      </c>
    </row>
    <row r="195" spans="1:5">
      <c r="A195" s="66" t="s">
        <v>39</v>
      </c>
      <c r="B195" s="67" t="s">
        <v>6</v>
      </c>
      <c r="C195" s="67" t="s">
        <v>7</v>
      </c>
      <c r="D195" s="67" t="s">
        <v>35</v>
      </c>
      <c r="E195" s="67" t="s">
        <v>36</v>
      </c>
    </row>
    <row r="196" spans="1:5">
      <c r="A196" s="68" t="s">
        <v>40</v>
      </c>
      <c r="B196" s="69" t="s">
        <v>41</v>
      </c>
      <c r="C196" s="70">
        <v>0.05</v>
      </c>
      <c r="D196" s="71">
        <f>E194</f>
        <v>6498</v>
      </c>
      <c r="E196" s="72">
        <f>ROUND(D196*C196,0)</f>
        <v>325</v>
      </c>
    </row>
    <row r="197" spans="1:5">
      <c r="A197" s="73"/>
      <c r="B197" s="74"/>
      <c r="C197" s="73"/>
      <c r="D197" s="75" t="s">
        <v>38</v>
      </c>
      <c r="E197" s="76">
        <f>SUM(E196)</f>
        <v>325</v>
      </c>
    </row>
    <row r="198" spans="1:5">
      <c r="A198" s="66" t="s">
        <v>42</v>
      </c>
      <c r="B198" s="67" t="s">
        <v>6</v>
      </c>
      <c r="C198" s="67" t="s">
        <v>7</v>
      </c>
      <c r="D198" s="67" t="s">
        <v>35</v>
      </c>
      <c r="E198" s="67" t="s">
        <v>36</v>
      </c>
    </row>
    <row r="199" spans="1:5" ht="26.25" customHeight="1">
      <c r="A199" s="68" t="s">
        <v>58</v>
      </c>
      <c r="B199" s="69" t="s">
        <v>56</v>
      </c>
      <c r="C199" s="70">
        <v>1.5</v>
      </c>
      <c r="D199" s="71">
        <v>2500</v>
      </c>
      <c r="E199" s="72">
        <f>ROUND(D199*C199,0)</f>
        <v>3750</v>
      </c>
    </row>
    <row r="200" spans="1:5">
      <c r="A200" s="68" t="s">
        <v>90</v>
      </c>
      <c r="B200" s="69" t="s">
        <v>56</v>
      </c>
      <c r="C200" s="70">
        <v>0.32</v>
      </c>
      <c r="D200" s="71">
        <f>'[21]EQUIPOS Y HERRAMIENTAS'!$C$129</f>
        <v>1057.0962520999999</v>
      </c>
      <c r="E200" s="72">
        <f>ROUND(D200*C200,0)</f>
        <v>338</v>
      </c>
    </row>
    <row r="201" spans="1:5" ht="38.25">
      <c r="A201" s="68" t="s">
        <v>59</v>
      </c>
      <c r="B201" s="69" t="s">
        <v>56</v>
      </c>
      <c r="C201" s="70">
        <v>5.7000000000000002E-2</v>
      </c>
      <c r="D201" s="71">
        <v>1000</v>
      </c>
      <c r="E201" s="72">
        <f>ROUND(D201*C201,0)</f>
        <v>57</v>
      </c>
    </row>
    <row r="202" spans="1:5">
      <c r="A202" s="68" t="s">
        <v>91</v>
      </c>
      <c r="B202" s="69" t="s">
        <v>56</v>
      </c>
      <c r="C202" s="70">
        <v>7.0000000000000007E-2</v>
      </c>
      <c r="D202" s="71">
        <f>'[21]EQUIPOS Y HERRAMIENTAS'!$C$112</f>
        <v>4273.6891334900001</v>
      </c>
      <c r="E202" s="72">
        <f>ROUND(D202*C202,0)</f>
        <v>299</v>
      </c>
    </row>
    <row r="203" spans="1:5">
      <c r="A203" s="73"/>
      <c r="B203" s="74"/>
      <c r="C203" s="73"/>
      <c r="D203" s="75" t="s">
        <v>38</v>
      </c>
      <c r="E203" s="76">
        <f>SUM(E199:E202)</f>
        <v>4444</v>
      </c>
    </row>
    <row r="204" spans="1:5">
      <c r="A204" s="136" t="s">
        <v>46</v>
      </c>
      <c r="B204" s="136"/>
      <c r="C204" s="136"/>
      <c r="D204" s="141">
        <f>SUM(E190,E194,E197,E203)</f>
        <v>15315</v>
      </c>
      <c r="E204" s="141"/>
    </row>
    <row r="206" spans="1:5" ht="15.75">
      <c r="A206" s="139" t="s">
        <v>32</v>
      </c>
      <c r="B206" s="139"/>
      <c r="C206" s="139"/>
      <c r="D206" s="139"/>
      <c r="E206" s="139"/>
    </row>
    <row r="207" spans="1:5">
      <c r="A207" s="140" t="s">
        <v>138</v>
      </c>
      <c r="B207" s="140"/>
      <c r="C207" s="140"/>
      <c r="D207" s="63" t="s">
        <v>33</v>
      </c>
      <c r="E207" s="63" t="s">
        <v>6</v>
      </c>
    </row>
    <row r="208" spans="1:5" ht="102" customHeight="1">
      <c r="A208" s="140"/>
      <c r="B208" s="140"/>
      <c r="C208" s="140"/>
      <c r="D208" s="64"/>
      <c r="E208" s="65" t="s">
        <v>25</v>
      </c>
    </row>
    <row r="209" spans="1:7">
      <c r="A209" s="66" t="s">
        <v>50</v>
      </c>
      <c r="B209" s="67" t="s">
        <v>6</v>
      </c>
      <c r="C209" s="67" t="s">
        <v>7</v>
      </c>
      <c r="D209" s="67" t="s">
        <v>35</v>
      </c>
      <c r="E209" s="67" t="s">
        <v>36</v>
      </c>
    </row>
    <row r="210" spans="1:7" ht="25.5">
      <c r="A210" s="68" t="s">
        <v>116</v>
      </c>
      <c r="B210" s="69" t="s">
        <v>26</v>
      </c>
      <c r="C210" s="70">
        <v>8.5000000000000006E-2</v>
      </c>
      <c r="D210" s="71">
        <v>451541</v>
      </c>
      <c r="E210" s="72">
        <f t="shared" ref="E210:E217" si="3">ROUND(D210*C210,0)</f>
        <v>38381</v>
      </c>
    </row>
    <row r="211" spans="1:7">
      <c r="A211" s="68" t="s">
        <v>124</v>
      </c>
      <c r="B211" s="69" t="s">
        <v>25</v>
      </c>
      <c r="C211" s="70">
        <v>1</v>
      </c>
      <c r="D211" s="71">
        <v>6807</v>
      </c>
      <c r="E211" s="72">
        <f t="shared" si="3"/>
        <v>6807</v>
      </c>
    </row>
    <row r="212" spans="1:7">
      <c r="A212" s="68" t="s">
        <v>117</v>
      </c>
      <c r="B212" s="69" t="s">
        <v>72</v>
      </c>
      <c r="C212" s="70">
        <v>0.3</v>
      </c>
      <c r="D212" s="71">
        <f>[21]MATERIALES!$C$32</f>
        <v>3100</v>
      </c>
      <c r="E212" s="72">
        <f t="shared" si="3"/>
        <v>930</v>
      </c>
    </row>
    <row r="213" spans="1:7">
      <c r="A213" s="68" t="s">
        <v>73</v>
      </c>
      <c r="B213" s="69" t="s">
        <v>74</v>
      </c>
      <c r="C213" s="70">
        <v>0.105</v>
      </c>
      <c r="D213" s="71">
        <f>[21]MATERIALES!$C$130</f>
        <v>2944.19</v>
      </c>
      <c r="E213" s="72">
        <f t="shared" si="3"/>
        <v>309</v>
      </c>
    </row>
    <row r="214" spans="1:7" ht="25.5">
      <c r="A214" s="68" t="s">
        <v>118</v>
      </c>
      <c r="B214" s="69" t="s">
        <v>51</v>
      </c>
      <c r="C214" s="70">
        <v>0.16667000000000001</v>
      </c>
      <c r="D214" s="71">
        <f>[21]MATERIALES!$C$33</f>
        <v>9900</v>
      </c>
      <c r="E214" s="72">
        <f t="shared" si="3"/>
        <v>1650</v>
      </c>
    </row>
    <row r="215" spans="1:7" ht="30.6" customHeight="1">
      <c r="A215" s="68" t="s">
        <v>119</v>
      </c>
      <c r="B215" s="69" t="s">
        <v>51</v>
      </c>
      <c r="C215" s="70">
        <v>0.59399999999999997</v>
      </c>
      <c r="D215" s="71">
        <f>+[21]MATERIALES!$C$7</f>
        <v>10966.0153125</v>
      </c>
      <c r="E215" s="72">
        <f t="shared" si="3"/>
        <v>6514</v>
      </c>
    </row>
    <row r="216" spans="1:7">
      <c r="A216" s="68" t="s">
        <v>120</v>
      </c>
      <c r="B216" s="69" t="s">
        <v>24</v>
      </c>
      <c r="C216" s="70">
        <v>1.43</v>
      </c>
      <c r="D216" s="71">
        <f>[21]MATERIALES!$C$35</f>
        <v>915.50128401725465</v>
      </c>
      <c r="E216" s="72">
        <f t="shared" si="3"/>
        <v>1309</v>
      </c>
    </row>
    <row r="217" spans="1:7" ht="58.5" customHeight="1">
      <c r="A217" s="68" t="s">
        <v>121</v>
      </c>
      <c r="B217" s="69" t="s">
        <v>51</v>
      </c>
      <c r="C217" s="70">
        <v>1E-3</v>
      </c>
      <c r="D217" s="71">
        <f>[21]MATERIALES!$C$90</f>
        <v>260610</v>
      </c>
      <c r="E217" s="72">
        <f t="shared" si="3"/>
        <v>261</v>
      </c>
      <c r="G217" s="87">
        <f>1160000*28</f>
        <v>32480000</v>
      </c>
    </row>
    <row r="218" spans="1:7">
      <c r="A218" s="73"/>
      <c r="B218" s="74"/>
      <c r="C218" s="73"/>
      <c r="D218" s="75" t="s">
        <v>38</v>
      </c>
      <c r="E218" s="76">
        <f>SUM(E210:E217)</f>
        <v>56161</v>
      </c>
    </row>
    <row r="219" spans="1:7">
      <c r="A219" s="66" t="s">
        <v>34</v>
      </c>
      <c r="B219" s="67" t="s">
        <v>6</v>
      </c>
      <c r="C219" s="67" t="s">
        <v>7</v>
      </c>
      <c r="D219" s="67" t="s">
        <v>35</v>
      </c>
      <c r="E219" s="67" t="s">
        <v>36</v>
      </c>
    </row>
    <row r="220" spans="1:7" ht="14.45" customHeight="1">
      <c r="A220" s="68" t="s">
        <v>77</v>
      </c>
      <c r="B220" s="69" t="s">
        <v>37</v>
      </c>
      <c r="C220" s="70">
        <v>0.18556</v>
      </c>
      <c r="D220" s="71">
        <v>208800</v>
      </c>
      <c r="E220" s="72">
        <f>ROUND(D220*C220,0)</f>
        <v>38745</v>
      </c>
    </row>
    <row r="221" spans="1:7">
      <c r="A221" s="73"/>
      <c r="B221" s="74"/>
      <c r="C221" s="73"/>
      <c r="D221" s="75" t="s">
        <v>38</v>
      </c>
      <c r="E221" s="76">
        <f>E220</f>
        <v>38745</v>
      </c>
    </row>
    <row r="222" spans="1:7">
      <c r="A222" s="66" t="s">
        <v>39</v>
      </c>
      <c r="B222" s="67" t="s">
        <v>6</v>
      </c>
      <c r="C222" s="67" t="s">
        <v>7</v>
      </c>
      <c r="D222" s="67" t="s">
        <v>35</v>
      </c>
      <c r="E222" s="67" t="s">
        <v>36</v>
      </c>
    </row>
    <row r="223" spans="1:7">
      <c r="A223" s="68" t="s">
        <v>40</v>
      </c>
      <c r="B223" s="69" t="s">
        <v>41</v>
      </c>
      <c r="C223" s="70">
        <v>0.05</v>
      </c>
      <c r="D223" s="71">
        <f>E221</f>
        <v>38745</v>
      </c>
      <c r="E223" s="72">
        <f>ROUND(D223*C223,0)</f>
        <v>1937</v>
      </c>
    </row>
    <row r="224" spans="1:7">
      <c r="A224" s="73"/>
      <c r="B224" s="74"/>
      <c r="C224" s="73"/>
      <c r="D224" s="75" t="s">
        <v>38</v>
      </c>
      <c r="E224" s="76">
        <f>E223</f>
        <v>1937</v>
      </c>
    </row>
    <row r="225" spans="1:5">
      <c r="A225" s="66" t="s">
        <v>42</v>
      </c>
      <c r="B225" s="67" t="s">
        <v>6</v>
      </c>
      <c r="C225" s="67" t="s">
        <v>7</v>
      </c>
      <c r="D225" s="67" t="s">
        <v>35</v>
      </c>
      <c r="E225" s="67" t="s">
        <v>36</v>
      </c>
    </row>
    <row r="226" spans="1:5" ht="25.5">
      <c r="A226" s="68" t="s">
        <v>122</v>
      </c>
      <c r="B226" s="69" t="s">
        <v>56</v>
      </c>
      <c r="C226" s="70">
        <v>0.02</v>
      </c>
      <c r="D226" s="71">
        <f>'[21]EQUIPOS Y HERRAMIENTAS'!$C$38</f>
        <v>53900</v>
      </c>
      <c r="E226" s="72">
        <f t="shared" ref="E226:E228" si="4">ROUND(D226*C226,0)</f>
        <v>1078</v>
      </c>
    </row>
    <row r="227" spans="1:5">
      <c r="A227" s="68" t="s">
        <v>123</v>
      </c>
      <c r="B227" s="69" t="s">
        <v>56</v>
      </c>
      <c r="C227" s="70">
        <v>17.283950000000001</v>
      </c>
      <c r="D227" s="71">
        <f>'[21]EQUIPOS Y HERRAMIENTAS'!$C$74</f>
        <v>545.69472722783576</v>
      </c>
      <c r="E227" s="72">
        <f t="shared" si="4"/>
        <v>9432</v>
      </c>
    </row>
    <row r="228" spans="1:5" ht="47.45" customHeight="1">
      <c r="A228" s="68" t="s">
        <v>59</v>
      </c>
      <c r="B228" s="69" t="s">
        <v>56</v>
      </c>
      <c r="C228" s="70">
        <v>4</v>
      </c>
      <c r="D228" s="71">
        <v>1000</v>
      </c>
      <c r="E228" s="72">
        <f t="shared" si="4"/>
        <v>4000</v>
      </c>
    </row>
    <row r="229" spans="1:5">
      <c r="A229" s="73"/>
      <c r="B229" s="74"/>
      <c r="C229" s="73"/>
      <c r="D229" s="75" t="s">
        <v>38</v>
      </c>
      <c r="E229" s="76">
        <f>SUM(E226:E228)</f>
        <v>14510</v>
      </c>
    </row>
    <row r="230" spans="1:5">
      <c r="A230" s="66" t="s">
        <v>43</v>
      </c>
      <c r="B230" s="67" t="s">
        <v>6</v>
      </c>
      <c r="C230" s="67" t="s">
        <v>7</v>
      </c>
      <c r="D230" s="67" t="s">
        <v>35</v>
      </c>
      <c r="E230" s="67" t="s">
        <v>36</v>
      </c>
    </row>
    <row r="231" spans="1:5">
      <c r="A231" s="68" t="s">
        <v>49</v>
      </c>
      <c r="B231" s="69" t="s">
        <v>26</v>
      </c>
      <c r="C231" s="70">
        <v>0.105</v>
      </c>
      <c r="D231" s="71">
        <f>+'[21]EQUIPOS Y HERRAMIENTAS'!$C$10</f>
        <v>8981.7404999999999</v>
      </c>
      <c r="E231" s="72">
        <f>ROUND(D231*C231,0)</f>
        <v>943</v>
      </c>
    </row>
    <row r="232" spans="1:5">
      <c r="A232" s="73"/>
      <c r="B232" s="74"/>
      <c r="C232" s="73"/>
      <c r="D232" s="75" t="s">
        <v>38</v>
      </c>
      <c r="E232" s="76">
        <f>E231</f>
        <v>943</v>
      </c>
    </row>
    <row r="233" spans="1:5">
      <c r="A233" s="136" t="s">
        <v>46</v>
      </c>
      <c r="B233" s="136"/>
      <c r="C233" s="136"/>
      <c r="D233" s="141">
        <f>SUM(E218,E221,E224,E229,E232)</f>
        <v>112296</v>
      </c>
      <c r="E233" s="141"/>
    </row>
    <row r="235" spans="1:5" ht="15.75">
      <c r="A235" s="139" t="s">
        <v>32</v>
      </c>
      <c r="B235" s="139"/>
      <c r="C235" s="139"/>
      <c r="D235" s="139"/>
      <c r="E235" s="139"/>
    </row>
    <row r="236" spans="1:5">
      <c r="A236" s="138" t="s">
        <v>154</v>
      </c>
      <c r="B236" s="138"/>
      <c r="C236" s="138"/>
      <c r="D236" s="63" t="s">
        <v>33</v>
      </c>
      <c r="E236" s="63" t="s">
        <v>6</v>
      </c>
    </row>
    <row r="237" spans="1:5" ht="93" customHeight="1">
      <c r="A237" s="138"/>
      <c r="B237" s="138"/>
      <c r="C237" s="138"/>
      <c r="D237" s="64"/>
      <c r="E237" s="65" t="s">
        <v>24</v>
      </c>
    </row>
    <row r="238" spans="1:5">
      <c r="A238" s="66" t="s">
        <v>50</v>
      </c>
      <c r="B238" s="78" t="s">
        <v>6</v>
      </c>
      <c r="C238" s="78" t="s">
        <v>7</v>
      </c>
      <c r="D238" s="78" t="s">
        <v>35</v>
      </c>
      <c r="E238" s="78" t="s">
        <v>36</v>
      </c>
    </row>
    <row r="239" spans="1:5" ht="14.45" customHeight="1">
      <c r="A239" s="68" t="s">
        <v>126</v>
      </c>
      <c r="B239" s="69" t="s">
        <v>25</v>
      </c>
      <c r="C239" s="70">
        <v>2</v>
      </c>
      <c r="D239" s="71">
        <v>20125</v>
      </c>
      <c r="E239" s="72">
        <f t="shared" ref="E239:E245" si="5">ROUND(D239*C239,0)</f>
        <v>40250</v>
      </c>
    </row>
    <row r="240" spans="1:5" ht="25.5">
      <c r="A240" s="68" t="s">
        <v>127</v>
      </c>
      <c r="B240" s="69" t="s">
        <v>72</v>
      </c>
      <c r="C240" s="70">
        <v>0.22727</v>
      </c>
      <c r="D240" s="71">
        <f>+[21]MATERIALES!$C$1337</f>
        <v>4662.5581259999999</v>
      </c>
      <c r="E240" s="72">
        <f t="shared" si="5"/>
        <v>1060</v>
      </c>
    </row>
    <row r="241" spans="1:5" ht="34.15" customHeight="1">
      <c r="A241" s="68" t="s">
        <v>131</v>
      </c>
      <c r="B241" s="69" t="s">
        <v>26</v>
      </c>
      <c r="C241" s="70">
        <v>0.05</v>
      </c>
      <c r="D241" s="71">
        <v>350500</v>
      </c>
      <c r="E241" s="72">
        <f t="shared" si="5"/>
        <v>17525</v>
      </c>
    </row>
    <row r="242" spans="1:5">
      <c r="A242" s="68" t="s">
        <v>133</v>
      </c>
      <c r="B242" s="69" t="s">
        <v>54</v>
      </c>
      <c r="C242" s="70">
        <v>1.6799999999999999E-2</v>
      </c>
      <c r="D242" s="71">
        <f>+[21]MATERIALES!$C$1339</f>
        <v>80702.549291999996</v>
      </c>
      <c r="E242" s="72">
        <f>ROUND(D242*C242,0)</f>
        <v>1356</v>
      </c>
    </row>
    <row r="243" spans="1:5">
      <c r="A243" s="68" t="s">
        <v>153</v>
      </c>
      <c r="B243" s="69" t="s">
        <v>51</v>
      </c>
      <c r="C243" s="70">
        <v>0.5</v>
      </c>
      <c r="D243" s="71">
        <v>50900</v>
      </c>
      <c r="E243" s="72">
        <f t="shared" si="5"/>
        <v>25450</v>
      </c>
    </row>
    <row r="244" spans="1:5">
      <c r="A244" s="68" t="s">
        <v>137</v>
      </c>
      <c r="B244" s="69" t="s">
        <v>51</v>
      </c>
      <c r="C244" s="70">
        <v>11</v>
      </c>
      <c r="D244" s="71">
        <f>+[21]MATERIALES!$C$1336</f>
        <v>72.52868196</v>
      </c>
      <c r="E244" s="72">
        <f>ROUND(D244*C244,0)</f>
        <v>798</v>
      </c>
    </row>
    <row r="245" spans="1:5">
      <c r="A245" s="68" t="s">
        <v>148</v>
      </c>
      <c r="B245" s="69" t="s">
        <v>72</v>
      </c>
      <c r="C245" s="70">
        <v>0.56000000000000005</v>
      </c>
      <c r="D245" s="71">
        <f>[21]MATERIALES!$C$169</f>
        <v>3199.3207486800002</v>
      </c>
      <c r="E245" s="72">
        <f t="shared" si="5"/>
        <v>1792</v>
      </c>
    </row>
    <row r="246" spans="1:5" ht="31.9" customHeight="1">
      <c r="A246" s="73"/>
      <c r="B246" s="79"/>
      <c r="C246" s="73"/>
      <c r="D246" s="75" t="s">
        <v>38</v>
      </c>
      <c r="E246" s="76">
        <f>SUM(E239:E245)</f>
        <v>88231</v>
      </c>
    </row>
    <row r="247" spans="1:5">
      <c r="A247" s="66" t="s">
        <v>34</v>
      </c>
      <c r="B247" s="78" t="s">
        <v>6</v>
      </c>
      <c r="C247" s="78" t="s">
        <v>7</v>
      </c>
      <c r="D247" s="78" t="s">
        <v>35</v>
      </c>
      <c r="E247" s="78" t="s">
        <v>36</v>
      </c>
    </row>
    <row r="248" spans="1:5">
      <c r="A248" s="68" t="s">
        <v>130</v>
      </c>
      <c r="B248" s="69" t="s">
        <v>37</v>
      </c>
      <c r="C248" s="70">
        <v>0.3</v>
      </c>
      <c r="D248" s="71">
        <v>208800</v>
      </c>
      <c r="E248" s="72">
        <f>ROUND(D248*C248,0)</f>
        <v>62640</v>
      </c>
    </row>
    <row r="249" spans="1:5">
      <c r="A249" s="73"/>
      <c r="B249" s="79"/>
      <c r="C249" s="73"/>
      <c r="D249" s="75" t="s">
        <v>38</v>
      </c>
      <c r="E249" s="76">
        <f>SUM(E248)</f>
        <v>62640</v>
      </c>
    </row>
    <row r="250" spans="1:5">
      <c r="A250" s="66" t="s">
        <v>39</v>
      </c>
      <c r="B250" s="78" t="s">
        <v>6</v>
      </c>
      <c r="C250" s="78" t="s">
        <v>7</v>
      </c>
      <c r="D250" s="78" t="s">
        <v>35</v>
      </c>
      <c r="E250" s="78" t="s">
        <v>36</v>
      </c>
    </row>
    <row r="251" spans="1:5">
      <c r="A251" s="68" t="s">
        <v>40</v>
      </c>
      <c r="B251" s="69" t="s">
        <v>41</v>
      </c>
      <c r="C251" s="70">
        <v>0.05</v>
      </c>
      <c r="D251" s="71">
        <f>+E249</f>
        <v>62640</v>
      </c>
      <c r="E251" s="72">
        <f>ROUND(D251*C251,0)</f>
        <v>3132</v>
      </c>
    </row>
    <row r="252" spans="1:5">
      <c r="A252" s="73"/>
      <c r="B252" s="79"/>
      <c r="C252" s="73"/>
      <c r="D252" s="75" t="s">
        <v>38</v>
      </c>
      <c r="E252" s="76">
        <f>SUM(E251)</f>
        <v>3132</v>
      </c>
    </row>
    <row r="253" spans="1:5">
      <c r="A253" s="136" t="s">
        <v>46</v>
      </c>
      <c r="B253" s="136"/>
      <c r="C253" s="136"/>
      <c r="D253" s="137">
        <f>SUM(E239,E240,E241,E243,E244,E245,E248,E251)</f>
        <v>152647</v>
      </c>
      <c r="E253" s="137"/>
    </row>
    <row r="255" spans="1:5" ht="15.75">
      <c r="A255" s="139" t="s">
        <v>32</v>
      </c>
      <c r="B255" s="139"/>
      <c r="C255" s="139"/>
      <c r="D255" s="139"/>
      <c r="E255" s="139"/>
    </row>
    <row r="256" spans="1:5">
      <c r="A256" s="138" t="s">
        <v>132</v>
      </c>
      <c r="B256" s="138"/>
      <c r="C256" s="138"/>
      <c r="D256" s="63" t="s">
        <v>33</v>
      </c>
      <c r="E256" s="63" t="s">
        <v>6</v>
      </c>
    </row>
    <row r="257" spans="1:5" ht="53.25" customHeight="1">
      <c r="A257" s="138"/>
      <c r="B257" s="138"/>
      <c r="C257" s="138"/>
      <c r="D257" s="64"/>
      <c r="E257" s="65" t="s">
        <v>25</v>
      </c>
    </row>
    <row r="258" spans="1:5">
      <c r="A258" s="66" t="s">
        <v>50</v>
      </c>
      <c r="B258" s="78" t="s">
        <v>6</v>
      </c>
      <c r="C258" s="78" t="s">
        <v>7</v>
      </c>
      <c r="D258" s="78" t="s">
        <v>35</v>
      </c>
      <c r="E258" s="78" t="s">
        <v>36</v>
      </c>
    </row>
    <row r="259" spans="1:5" ht="14.45" customHeight="1">
      <c r="A259" s="68" t="s">
        <v>126</v>
      </c>
      <c r="B259" s="69" t="s">
        <v>25</v>
      </c>
      <c r="C259" s="70">
        <v>1.03</v>
      </c>
      <c r="D259" s="71">
        <f>+D239</f>
        <v>20125</v>
      </c>
      <c r="E259" s="72">
        <f t="shared" ref="E259:E260" si="6">ROUND(D259*C259,0)</f>
        <v>20729</v>
      </c>
    </row>
    <row r="260" spans="1:5" ht="25.5">
      <c r="A260" s="68" t="s">
        <v>127</v>
      </c>
      <c r="B260" s="69" t="s">
        <v>72</v>
      </c>
      <c r="C260" s="70">
        <v>0.22727</v>
      </c>
      <c r="D260" s="71">
        <v>4662.5581259999999</v>
      </c>
      <c r="E260" s="72">
        <f t="shared" si="6"/>
        <v>1060</v>
      </c>
    </row>
    <row r="261" spans="1:5">
      <c r="A261" s="68" t="s">
        <v>134</v>
      </c>
      <c r="B261" s="69" t="s">
        <v>24</v>
      </c>
      <c r="C261" s="70">
        <v>1.80017</v>
      </c>
      <c r="D261" s="71">
        <v>5250</v>
      </c>
      <c r="E261" s="72">
        <f t="shared" ref="E261:E266" si="7">ROUND(D261*C261,0)</f>
        <v>9451</v>
      </c>
    </row>
    <row r="262" spans="1:5">
      <c r="A262" s="68" t="s">
        <v>135</v>
      </c>
      <c r="B262" s="69" t="s">
        <v>51</v>
      </c>
      <c r="C262" s="70">
        <v>0.66152</v>
      </c>
      <c r="D262" s="71">
        <v>2429.1352212000002</v>
      </c>
      <c r="E262" s="72">
        <f t="shared" si="7"/>
        <v>1607</v>
      </c>
    </row>
    <row r="263" spans="1:5">
      <c r="A263" s="68" t="s">
        <v>53</v>
      </c>
      <c r="B263" s="69" t="s">
        <v>54</v>
      </c>
      <c r="C263" s="70">
        <v>3.3329999999999999E-2</v>
      </c>
      <c r="D263" s="71">
        <v>42400</v>
      </c>
      <c r="E263" s="72">
        <f t="shared" si="7"/>
        <v>1413</v>
      </c>
    </row>
    <row r="264" spans="1:5">
      <c r="A264" s="68" t="s">
        <v>136</v>
      </c>
      <c r="B264" s="69" t="s">
        <v>72</v>
      </c>
      <c r="C264" s="70">
        <v>0.52500000000000002</v>
      </c>
      <c r="D264" s="71">
        <v>11443.766050215683</v>
      </c>
      <c r="E264" s="72">
        <f t="shared" si="7"/>
        <v>6008</v>
      </c>
    </row>
    <row r="265" spans="1:5" ht="25.5">
      <c r="A265" s="68" t="s">
        <v>55</v>
      </c>
      <c r="B265" s="69" t="s">
        <v>54</v>
      </c>
      <c r="C265" s="70">
        <v>5.5559999999999998E-2</v>
      </c>
      <c r="D265" s="71">
        <v>64900</v>
      </c>
      <c r="E265" s="72">
        <f t="shared" si="7"/>
        <v>3606</v>
      </c>
    </row>
    <row r="266" spans="1:5" ht="25.5">
      <c r="A266" s="68" t="s">
        <v>128</v>
      </c>
      <c r="B266" s="69" t="s">
        <v>72</v>
      </c>
      <c r="C266" s="70">
        <v>0.56000000000000005</v>
      </c>
      <c r="D266" s="71">
        <v>3199.3207486800002</v>
      </c>
      <c r="E266" s="72">
        <f t="shared" si="7"/>
        <v>1792</v>
      </c>
    </row>
    <row r="267" spans="1:5" ht="17.45" customHeight="1">
      <c r="A267" s="73"/>
      <c r="B267" s="79"/>
      <c r="C267" s="73"/>
      <c r="D267" s="75" t="s">
        <v>38</v>
      </c>
      <c r="E267" s="76">
        <f>SUM(E259:E266)</f>
        <v>45666</v>
      </c>
    </row>
    <row r="268" spans="1:5">
      <c r="A268" s="66" t="s">
        <v>34</v>
      </c>
      <c r="B268" s="78" t="s">
        <v>6</v>
      </c>
      <c r="C268" s="78" t="s">
        <v>7</v>
      </c>
      <c r="D268" s="78" t="s">
        <v>35</v>
      </c>
      <c r="E268" s="78" t="s">
        <v>36</v>
      </c>
    </row>
    <row r="269" spans="1:5">
      <c r="A269" s="68" t="s">
        <v>130</v>
      </c>
      <c r="B269" s="69" t="s">
        <v>37</v>
      </c>
      <c r="C269" s="70">
        <v>0.3</v>
      </c>
      <c r="D269" s="71">
        <v>208800</v>
      </c>
      <c r="E269" s="72">
        <f>ROUND(D269*C269,0)</f>
        <v>62640</v>
      </c>
    </row>
    <row r="270" spans="1:5">
      <c r="A270" s="73"/>
      <c r="B270" s="79"/>
      <c r="C270" s="73"/>
      <c r="D270" s="75" t="s">
        <v>38</v>
      </c>
      <c r="E270" s="76">
        <f>SUM(E269)</f>
        <v>62640</v>
      </c>
    </row>
    <row r="271" spans="1:5">
      <c r="A271" s="66" t="s">
        <v>39</v>
      </c>
      <c r="B271" s="78" t="s">
        <v>6</v>
      </c>
      <c r="C271" s="78" t="s">
        <v>7</v>
      </c>
      <c r="D271" s="78" t="s">
        <v>35</v>
      </c>
      <c r="E271" s="78" t="s">
        <v>36</v>
      </c>
    </row>
    <row r="272" spans="1:5">
      <c r="A272" s="68" t="s">
        <v>40</v>
      </c>
      <c r="B272" s="69" t="s">
        <v>41</v>
      </c>
      <c r="C272" s="70">
        <v>0.05</v>
      </c>
      <c r="D272" s="71">
        <f>+E270</f>
        <v>62640</v>
      </c>
      <c r="E272" s="72">
        <f>ROUND(D272*C272,0)</f>
        <v>3132</v>
      </c>
    </row>
    <row r="273" spans="1:5">
      <c r="A273" s="73"/>
      <c r="B273" s="79"/>
      <c r="C273" s="73"/>
      <c r="D273" s="75" t="s">
        <v>38</v>
      </c>
      <c r="E273" s="76">
        <f>SUM(E272)</f>
        <v>3132</v>
      </c>
    </row>
    <row r="274" spans="1:5">
      <c r="A274" s="136" t="s">
        <v>46</v>
      </c>
      <c r="B274" s="136"/>
      <c r="C274" s="136"/>
      <c r="D274" s="137">
        <f>SUM(E267,E270,E273)</f>
        <v>111438</v>
      </c>
      <c r="E274" s="137"/>
    </row>
    <row r="276" spans="1:5" ht="15.75">
      <c r="A276" s="139" t="s">
        <v>32</v>
      </c>
      <c r="B276" s="139"/>
      <c r="C276" s="139"/>
      <c r="D276" s="139"/>
      <c r="E276" s="139"/>
    </row>
    <row r="277" spans="1:5">
      <c r="A277" s="138" t="s">
        <v>151</v>
      </c>
      <c r="B277" s="138"/>
      <c r="C277" s="138"/>
      <c r="D277" s="63" t="s">
        <v>33</v>
      </c>
      <c r="E277" s="63" t="s">
        <v>6</v>
      </c>
    </row>
    <row r="278" spans="1:5" ht="101.25" customHeight="1">
      <c r="A278" s="138"/>
      <c r="B278" s="138"/>
      <c r="C278" s="138"/>
      <c r="D278" s="64"/>
      <c r="E278" s="65" t="s">
        <v>51</v>
      </c>
    </row>
    <row r="279" spans="1:5">
      <c r="A279" s="66" t="s">
        <v>50</v>
      </c>
      <c r="B279" s="67" t="s">
        <v>6</v>
      </c>
      <c r="C279" s="67" t="s">
        <v>7</v>
      </c>
      <c r="D279" s="67" t="s">
        <v>35</v>
      </c>
      <c r="E279" s="67" t="s">
        <v>36</v>
      </c>
    </row>
    <row r="280" spans="1:5" ht="17.45" customHeight="1">
      <c r="A280" s="68" t="s">
        <v>140</v>
      </c>
      <c r="B280" s="69" t="s">
        <v>25</v>
      </c>
      <c r="C280" s="70">
        <v>0.24</v>
      </c>
      <c r="D280" s="71">
        <v>112113.22482528001</v>
      </c>
      <c r="E280" s="72">
        <f t="shared" ref="E280:E288" si="8">ROUND(D280*C280,0)</f>
        <v>26907</v>
      </c>
    </row>
    <row r="281" spans="1:5">
      <c r="A281" s="68" t="s">
        <v>141</v>
      </c>
      <c r="B281" s="69" t="s">
        <v>51</v>
      </c>
      <c r="C281" s="70">
        <v>6</v>
      </c>
      <c r="D281" s="71">
        <v>2198.8854372000001</v>
      </c>
      <c r="E281" s="72">
        <f t="shared" si="8"/>
        <v>13193</v>
      </c>
    </row>
    <row r="282" spans="1:5">
      <c r="A282" s="68" t="s">
        <v>149</v>
      </c>
      <c r="B282" s="69" t="s">
        <v>25</v>
      </c>
      <c r="C282" s="70">
        <v>2.2000000000000002</v>
      </c>
      <c r="D282" s="71">
        <v>28090.473647999999</v>
      </c>
      <c r="E282" s="72">
        <f t="shared" si="8"/>
        <v>61799</v>
      </c>
    </row>
    <row r="283" spans="1:5">
      <c r="A283" s="68" t="s">
        <v>136</v>
      </c>
      <c r="B283" s="69" t="s">
        <v>72</v>
      </c>
      <c r="C283" s="70">
        <v>3</v>
      </c>
      <c r="D283" s="71">
        <v>11443.766050215683</v>
      </c>
      <c r="E283" s="72">
        <f t="shared" si="8"/>
        <v>34331</v>
      </c>
    </row>
    <row r="284" spans="1:5">
      <c r="A284" s="68" t="s">
        <v>142</v>
      </c>
      <c r="B284" s="69" t="s">
        <v>54</v>
      </c>
      <c r="C284" s="70">
        <v>0.23</v>
      </c>
      <c r="D284" s="71">
        <v>197554.31467200001</v>
      </c>
      <c r="E284" s="72">
        <f t="shared" si="8"/>
        <v>45437</v>
      </c>
    </row>
    <row r="285" spans="1:5">
      <c r="A285" s="68" t="s">
        <v>143</v>
      </c>
      <c r="B285" s="69" t="s">
        <v>54</v>
      </c>
      <c r="C285" s="70">
        <v>0.15</v>
      </c>
      <c r="D285" s="71">
        <v>122492.885088</v>
      </c>
      <c r="E285" s="72">
        <f t="shared" si="8"/>
        <v>18374</v>
      </c>
    </row>
    <row r="286" spans="1:5" ht="19.899999999999999" customHeight="1">
      <c r="A286" s="68" t="s">
        <v>144</v>
      </c>
      <c r="B286" s="69" t="s">
        <v>54</v>
      </c>
      <c r="C286" s="70">
        <v>0.15</v>
      </c>
      <c r="D286" s="71">
        <v>241071.52384800001</v>
      </c>
      <c r="E286" s="72">
        <f t="shared" si="8"/>
        <v>36161</v>
      </c>
    </row>
    <row r="287" spans="1:5">
      <c r="A287" s="68" t="s">
        <v>134</v>
      </c>
      <c r="B287" s="69" t="s">
        <v>24</v>
      </c>
      <c r="C287" s="70">
        <v>10</v>
      </c>
      <c r="D287" s="71">
        <v>3307.5381471599999</v>
      </c>
      <c r="E287" s="72">
        <f t="shared" si="8"/>
        <v>33075</v>
      </c>
    </row>
    <row r="288" spans="1:5">
      <c r="A288" s="68" t="s">
        <v>145</v>
      </c>
      <c r="B288" s="69" t="s">
        <v>24</v>
      </c>
      <c r="C288" s="70">
        <v>7</v>
      </c>
      <c r="D288" s="71">
        <v>23028.432146759998</v>
      </c>
      <c r="E288" s="72">
        <f t="shared" si="8"/>
        <v>161199</v>
      </c>
    </row>
    <row r="289" spans="1:5">
      <c r="A289" s="73"/>
      <c r="B289" s="74"/>
      <c r="C289" s="73"/>
      <c r="D289" s="75" t="s">
        <v>38</v>
      </c>
      <c r="E289" s="76">
        <f>SUM(E280:E288)</f>
        <v>430476</v>
      </c>
    </row>
    <row r="290" spans="1:5">
      <c r="A290" s="66" t="s">
        <v>34</v>
      </c>
      <c r="B290" s="67" t="s">
        <v>6</v>
      </c>
      <c r="C290" s="67" t="s">
        <v>7</v>
      </c>
      <c r="D290" s="67" t="s">
        <v>35</v>
      </c>
      <c r="E290" s="67" t="s">
        <v>36</v>
      </c>
    </row>
    <row r="291" spans="1:5">
      <c r="A291" s="68" t="s">
        <v>146</v>
      </c>
      <c r="B291" s="69" t="s">
        <v>37</v>
      </c>
      <c r="C291" s="70">
        <v>0.8</v>
      </c>
      <c r="D291" s="71">
        <v>208800</v>
      </c>
      <c r="E291" s="72">
        <f>ROUND(D291*C291,0)</f>
        <v>167040</v>
      </c>
    </row>
    <row r="292" spans="1:5">
      <c r="A292" s="68" t="s">
        <v>65</v>
      </c>
      <c r="B292" s="69" t="s">
        <v>37</v>
      </c>
      <c r="C292" s="70">
        <v>0.5</v>
      </c>
      <c r="D292" s="71">
        <v>208800</v>
      </c>
      <c r="E292" s="72">
        <f>ROUND(D292*C292,0)</f>
        <v>104400</v>
      </c>
    </row>
    <row r="293" spans="1:5">
      <c r="A293" s="73"/>
      <c r="B293" s="74"/>
      <c r="C293" s="73"/>
      <c r="D293" s="75" t="s">
        <v>38</v>
      </c>
      <c r="E293" s="76">
        <f>SUM(E291:E292)</f>
        <v>271440</v>
      </c>
    </row>
    <row r="294" spans="1:5">
      <c r="A294" s="66" t="s">
        <v>39</v>
      </c>
      <c r="B294" s="67" t="s">
        <v>6</v>
      </c>
      <c r="C294" s="67" t="s">
        <v>7</v>
      </c>
      <c r="D294" s="67" t="s">
        <v>35</v>
      </c>
      <c r="E294" s="67" t="s">
        <v>36</v>
      </c>
    </row>
    <row r="295" spans="1:5">
      <c r="A295" s="68" t="s">
        <v>40</v>
      </c>
      <c r="B295" s="69" t="s">
        <v>41</v>
      </c>
      <c r="C295" s="70">
        <v>0.05</v>
      </c>
      <c r="D295" s="71">
        <f>+E293</f>
        <v>271440</v>
      </c>
      <c r="E295" s="72">
        <f>ROUND(D295*C295,0)</f>
        <v>13572</v>
      </c>
    </row>
    <row r="296" spans="1:5">
      <c r="A296" s="73"/>
      <c r="B296" s="74"/>
      <c r="C296" s="73"/>
      <c r="D296" s="75" t="s">
        <v>38</v>
      </c>
      <c r="E296" s="76">
        <f>SUM(E295)</f>
        <v>13572</v>
      </c>
    </row>
    <row r="297" spans="1:5">
      <c r="A297" s="136" t="s">
        <v>46</v>
      </c>
      <c r="B297" s="136"/>
      <c r="C297" s="136"/>
      <c r="D297" s="137">
        <f>SUM(E280,E281,E282,E283,E284,E285,E286,E287,E288,E291,E292,E295)</f>
        <v>715488</v>
      </c>
      <c r="E297" s="137"/>
    </row>
    <row r="304" spans="1:5" ht="14.45" customHeight="1"/>
    <row r="312" ht="14.45" customHeight="1"/>
    <row r="318" ht="18.600000000000001" customHeight="1"/>
    <row r="324" ht="12.6" customHeight="1"/>
    <row r="343" ht="18.600000000000001" customHeight="1"/>
    <row r="391" ht="30.6" customHeight="1"/>
    <row r="392" ht="88.15" customHeight="1"/>
    <row r="420" ht="20.45" customHeight="1"/>
    <row r="422" ht="45" customHeight="1"/>
    <row r="428" ht="21" customHeight="1"/>
    <row r="441" ht="16.899999999999999" customHeight="1"/>
    <row r="442" ht="21.6" customHeight="1"/>
    <row r="443" ht="87" customHeight="1"/>
    <row r="449" ht="18.600000000000001" customHeight="1"/>
  </sheetData>
  <mergeCells count="58">
    <mergeCell ref="A73:C73"/>
    <mergeCell ref="D73:E73"/>
    <mergeCell ref="A56:E56"/>
    <mergeCell ref="A76:E76"/>
    <mergeCell ref="A94:C94"/>
    <mergeCell ref="D94:E94"/>
    <mergeCell ref="A39:E39"/>
    <mergeCell ref="A40:C41"/>
    <mergeCell ref="A53:C53"/>
    <mergeCell ref="D53:E53"/>
    <mergeCell ref="A57:C58"/>
    <mergeCell ref="A22:E22"/>
    <mergeCell ref="A23:C24"/>
    <mergeCell ref="A1:A6"/>
    <mergeCell ref="B1:E6"/>
    <mergeCell ref="A8:E8"/>
    <mergeCell ref="A9:C10"/>
    <mergeCell ref="A20:C20"/>
    <mergeCell ref="D20:E20"/>
    <mergeCell ref="A117:C118"/>
    <mergeCell ref="A96:E96"/>
    <mergeCell ref="A97:C98"/>
    <mergeCell ref="A114:C114"/>
    <mergeCell ref="D114:E114"/>
    <mergeCell ref="A116:E116"/>
    <mergeCell ref="A206:E206"/>
    <mergeCell ref="A164:C165"/>
    <mergeCell ref="A180:C180"/>
    <mergeCell ref="D180:E180"/>
    <mergeCell ref="A163:E163"/>
    <mergeCell ref="A204:C204"/>
    <mergeCell ref="D204:E204"/>
    <mergeCell ref="A183:E183"/>
    <mergeCell ref="A184:C185"/>
    <mergeCell ref="A297:C297"/>
    <mergeCell ref="D297:E297"/>
    <mergeCell ref="A253:C253"/>
    <mergeCell ref="D253:E253"/>
    <mergeCell ref="A255:E255"/>
    <mergeCell ref="A256:C257"/>
    <mergeCell ref="A274:C274"/>
    <mergeCell ref="D274:E274"/>
    <mergeCell ref="A37:C37"/>
    <mergeCell ref="D37:E37"/>
    <mergeCell ref="A236:C237"/>
    <mergeCell ref="A276:E276"/>
    <mergeCell ref="A277:C278"/>
    <mergeCell ref="A77:C78"/>
    <mergeCell ref="A207:C208"/>
    <mergeCell ref="A233:C233"/>
    <mergeCell ref="D233:E233"/>
    <mergeCell ref="A235:E235"/>
    <mergeCell ref="A133:C133"/>
    <mergeCell ref="D133:E133"/>
    <mergeCell ref="A135:E135"/>
    <mergeCell ref="A136:C137"/>
    <mergeCell ref="A160:C160"/>
    <mergeCell ref="D160:E16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vt:lpstr>
      <vt:lpstr>APUs</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JAIRO MEJIA MARTINEZ</dc:creator>
  <cp:lastModifiedBy>Paola Andrea Sanchez</cp:lastModifiedBy>
  <cp:lastPrinted>2022-05-12T19:36:34Z</cp:lastPrinted>
  <dcterms:created xsi:type="dcterms:W3CDTF">2015-06-02T13:53:18Z</dcterms:created>
  <dcterms:modified xsi:type="dcterms:W3CDTF">2023-08-14T16:19:47Z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1" linkTarget="Prop_1">
    <vt:lpwstr>#¡REF!</vt:lpwstr>
  </property>
  <property fmtid="{D5CDD505-2E9C-101B-9397-08002B2CF9AE}" pid="3" name="2" linkTarget="Prop_2">
    <vt:lpwstr>#¡REF!</vt:lpwstr>
  </property>
  <property fmtid="{D5CDD505-2E9C-101B-9397-08002B2CF9AE}" pid="4" name="3" linkTarget="Prop_3">
    <vt:lpwstr>#¡REF!</vt:lpwstr>
  </property>
  <property fmtid="{D5CDD505-2E9C-101B-9397-08002B2CF9AE}" pid="5" name="4" linkTarget="Prop_4">
    <vt:lpwstr>#¡REF!</vt:lpwstr>
  </property>
  <property fmtid="{D5CDD505-2E9C-101B-9397-08002B2CF9AE}" pid="6" name="5" linkTarget="Prop_5">
    <vt:lpwstr>#¡REF!</vt:lpwstr>
  </property>
  <property fmtid="{D5CDD505-2E9C-101B-9397-08002B2CF9AE}" pid="7" name="6" linkTarget="Prop_6">
    <vt:lpwstr>#¡REF!</vt:lpwstr>
  </property>
  <property fmtid="{D5CDD505-2E9C-101B-9397-08002B2CF9AE}" pid="8" name="7" linkTarget="Prop_7">
    <vt:lpwstr>#¡REF!</vt:lpwstr>
  </property>
  <property fmtid="{D5CDD505-2E9C-101B-9397-08002B2CF9AE}" pid="9" name="8" linkTarget="Prop_8">
    <vt:lpwstr>#¡REF!</vt:lpwstr>
  </property>
  <property fmtid="{D5CDD505-2E9C-101B-9397-08002B2CF9AE}" pid="10" name="9" linkTarget="Prop_9">
    <vt:lpwstr>#¡REF!</vt:lpwstr>
  </property>
</Properties>
</file>