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mc:AlternateContent xmlns:mc="http://schemas.openxmlformats.org/markup-compatibility/2006">
    <mc:Choice Requires="x15">
      <x15ac:absPath xmlns:x15ac="http://schemas.microsoft.com/office/spreadsheetml/2010/11/ac" url="C:\Users\AUXJURIDICA56\Desktop\GOBERNACION 2023\MINIMAS\29. CAE LA PRIMAVERA 02\"/>
    </mc:Choice>
  </mc:AlternateContent>
  <xr:revisionPtr revIDLastSave="0" documentId="8_{78EE862E-527C-4A7B-BFA7-E59A16778853}" xr6:coauthVersionLast="36" xr6:coauthVersionMax="36" xr10:uidLastSave="{00000000-0000-0000-0000-000000000000}"/>
  <bookViews>
    <workbookView xWindow="0" yWindow="0" windowWidth="28800" windowHeight="11325" activeTab="1" xr2:uid="{00000000-000D-0000-FFFF-FFFF00000000}"/>
  </bookViews>
  <sheets>
    <sheet name="CONSOLIDADO" sheetId="14" r:id="rId1"/>
    <sheet name="P1" sheetId="9" r:id="rId2"/>
    <sheet name="ANEXO P1" sheetId="10" r:id="rId3"/>
  </sheets>
  <externalReferences>
    <externalReference r:id="rId4"/>
  </externalReferences>
  <definedNames>
    <definedName name="_xlnm._FilterDatabase" localSheetId="1" hidden="1">'P1'!$A$11:$K$17</definedName>
    <definedName name="_Hlk63442821" localSheetId="0">CONSOLIDADO!#REF!</definedName>
    <definedName name="_xlnm.Print_Area" localSheetId="1">'P1'!$A$1:$N$99</definedName>
    <definedName name="ASD" localSheetId="0">#REF!</definedName>
    <definedName name="ASD">#REF!</definedName>
    <definedName name="CALI7" localSheetId="2">#REF!</definedName>
    <definedName name="CALI7" localSheetId="0">#REF!</definedName>
    <definedName name="CALI7" localSheetId="1">#REF!</definedName>
    <definedName name="CALI7">#REF!</definedName>
    <definedName name="CELDA" localSheetId="1">'P1'!$D$51</definedName>
    <definedName name="CRITERIO" localSheetId="1">'P1'!$R$5:$R$10</definedName>
    <definedName name="CRITERIO">'[1]0'!$AA$2:$AA$3</definedName>
    <definedName name="CRITERIO2" localSheetId="1">'P1'!$R$12:$R$13</definedName>
    <definedName name="CUMPLE" localSheetId="1">'P1'!$D$51</definedName>
    <definedName name="METAAFPDCC" localSheetId="2">#REF!</definedName>
    <definedName name="METAAFPDCC" localSheetId="0">#REF!</definedName>
    <definedName name="METAAFPDCC" localSheetId="1">#REF!</definedName>
    <definedName name="METAAFPDCC">#REF!</definedName>
    <definedName name="METAPDCC" localSheetId="2">#REF!</definedName>
    <definedName name="METAPDCC" localSheetId="0">#REF!</definedName>
    <definedName name="METAPDCC" localSheetId="1">#REF!</definedName>
    <definedName name="METAPDCC">#REF!</definedName>
    <definedName name="NOMBRE" localSheetId="1">'P1'!$A$21:$C$24</definedName>
    <definedName name="P" localSheetId="1">'P1'!#REF!</definedName>
    <definedName name="PERSONA" localSheetId="1">'P1'!$S$5:$S$10</definedName>
    <definedName name="PERSONA">'[1]0'!$AB$2:$AB$3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10" l="1"/>
  <c r="G6" i="10"/>
  <c r="H6" i="10" s="1"/>
  <c r="G5" i="10"/>
  <c r="G4" i="10"/>
  <c r="H4" i="10" s="1"/>
  <c r="H5" i="10" l="1"/>
  <c r="G24" i="10"/>
  <c r="H24" i="10" s="1"/>
  <c r="G23" i="10"/>
  <c r="E23" i="10"/>
  <c r="H22" i="10"/>
  <c r="G22" i="10"/>
  <c r="H23" i="10" l="1"/>
  <c r="H9" i="10"/>
  <c r="J55" i="9"/>
  <c r="J8" i="9"/>
  <c r="H27" i="10" l="1"/>
  <c r="H18" i="10"/>
  <c r="T51" i="9" l="1"/>
  <c r="T42" i="9"/>
  <c r="T41" i="9"/>
  <c r="A90" i="9"/>
  <c r="S86" i="9"/>
  <c r="R86" i="9"/>
  <c r="T86" i="9" s="1"/>
  <c r="S85" i="9"/>
  <c r="R85" i="9"/>
  <c r="T85" i="9" s="1"/>
  <c r="A84" i="9"/>
  <c r="F76" i="9"/>
  <c r="Y55" i="9"/>
  <c r="X55" i="9"/>
  <c r="W55" i="9"/>
  <c r="V55" i="9"/>
  <c r="U55" i="9"/>
  <c r="T55" i="9"/>
  <c r="Y53" i="9"/>
  <c r="X53" i="9"/>
  <c r="W53" i="9"/>
  <c r="V53" i="9"/>
  <c r="U53" i="9"/>
  <c r="T53" i="9"/>
  <c r="Y51" i="9"/>
  <c r="X51" i="9"/>
  <c r="W51" i="9"/>
  <c r="V51" i="9"/>
  <c r="U51" i="9"/>
  <c r="Y50" i="9"/>
  <c r="X50" i="9"/>
  <c r="W50" i="9"/>
  <c r="V50" i="9"/>
  <c r="U50" i="9"/>
  <c r="Y47" i="9"/>
  <c r="X47" i="9"/>
  <c r="W47" i="9"/>
  <c r="V47" i="9"/>
  <c r="U47" i="9"/>
  <c r="T47" i="9"/>
  <c r="BJ45" i="9"/>
  <c r="Y42" i="9"/>
  <c r="X42" i="9"/>
  <c r="W42" i="9"/>
  <c r="V42" i="9"/>
  <c r="U42" i="9"/>
  <c r="BJ41" i="9"/>
  <c r="Y41" i="9"/>
  <c r="X41" i="9"/>
  <c r="W41" i="9"/>
  <c r="V41" i="9"/>
  <c r="U41" i="9"/>
  <c r="Y40" i="9"/>
  <c r="X40" i="9"/>
  <c r="W40" i="9"/>
  <c r="V40" i="9"/>
  <c r="U40" i="9"/>
  <c r="T40" i="9"/>
  <c r="R19" i="9"/>
  <c r="R18" i="9"/>
  <c r="R17" i="9"/>
  <c r="R16" i="9"/>
  <c r="R15" i="9"/>
  <c r="R3" i="9"/>
  <c r="T3" i="9" s="1"/>
  <c r="T57" i="9" l="1"/>
  <c r="Y48" i="9"/>
  <c r="D54" i="9"/>
  <c r="J53" i="9"/>
  <c r="J54" i="9" s="1"/>
  <c r="U57" i="9"/>
  <c r="V57" i="9"/>
  <c r="X48" i="9"/>
  <c r="Y57" i="9"/>
  <c r="V48" i="9"/>
  <c r="W57" i="9"/>
  <c r="W48" i="9"/>
  <c r="X57" i="9"/>
  <c r="U48" i="9"/>
  <c r="T48" i="9"/>
  <c r="T5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D20" authorId="0" shapeId="0" xr:uid="{00000000-0006-0000-0100-000001000000}">
      <text>
        <r>
          <rPr>
            <b/>
            <sz val="9"/>
            <color indexed="81"/>
            <rFont val="Tahoma"/>
            <family val="2"/>
          </rPr>
          <t>usuario:</t>
        </r>
        <r>
          <rPr>
            <sz val="9"/>
            <color indexed="81"/>
            <rFont val="Tahoma"/>
            <family val="2"/>
          </rPr>
          <t xml:space="preserve">
En virtud de lo previsto en la Ley 842 de 2003 y con el fin de no permitir el ejercicio ilegal de la Ingeniería, la persona natural (proponente individual o integrante de la estructura plural) que pretenda participar en el presente proceso, debe acreditar que posee título como ingeniero civil, para lo cual deberá adjuntar copia de la tarjeta profesional y copia del certificado de vigencia de matrícula profesional expedida por el Consejo Profesional Nacional de Ingeniería - COPNIA, vigente a la fecha de cierre de este proceso de selección.</t>
        </r>
      </text>
    </comment>
    <comment ref="G20" authorId="0" shapeId="0" xr:uid="{00000000-0006-0000-0100-000002000000}">
      <text>
        <r>
          <rPr>
            <b/>
            <sz val="9"/>
            <color indexed="81"/>
            <rFont val="Tahoma"/>
            <family val="2"/>
          </rPr>
          <t xml:space="preserve">usuario:
Para naturales: </t>
        </r>
        <r>
          <rPr>
            <sz val="9"/>
            <color indexed="81"/>
            <rFont val="Tahoma"/>
            <family val="2"/>
          </rPr>
          <t xml:space="preserve">Las personas naturales deberán acreditar el título profesional en Ingeniería Civil y/o arquitectura. Las personas naturales deberán acreditar una experiencia general de CINCO (05) años.
</t>
        </r>
        <r>
          <rPr>
            <b/>
            <sz val="9"/>
            <color indexed="81"/>
            <rFont val="Tahoma"/>
            <family val="2"/>
          </rPr>
          <t>Para juridicas</t>
        </r>
        <r>
          <rPr>
            <sz val="9"/>
            <color indexed="81"/>
            <rFont val="Tahoma"/>
            <family val="2"/>
          </rPr>
          <t>: Las personas jurídicas nacionales y extranjeras deberán acreditar el tiempo de constitución mayor o igual a DOS (02) AÑOS a la fecha de cierre del presente proceso de selección y su duración no será inferior a la del plazo de ejecución del contrato y por un año más. Deberán anexar el certificado de existencia y representación legal expedido por la Cámara de Comercio con fecha de expedición máxima de 30 días.el objeto social de la persona jurídica deberá permitir la ejecución de contratos de consultoría que se encuentren relacionados con el objeto del proceso de contratación</t>
        </r>
      </text>
    </comment>
    <comment ref="H20" authorId="0" shapeId="0" xr:uid="{00000000-0006-0000-0100-000003000000}">
      <text>
        <r>
          <rPr>
            <b/>
            <sz val="9"/>
            <color indexed="81"/>
            <rFont val="Tahoma"/>
            <family val="2"/>
          </rPr>
          <t xml:space="preserve">usuario:
Para naturales: </t>
        </r>
        <r>
          <rPr>
            <sz val="9"/>
            <color indexed="81"/>
            <rFont val="Tahoma"/>
            <family val="2"/>
          </rPr>
          <t xml:space="preserve">matricula profesional y COPNIA NO MAYOR A 6 MESES
</t>
        </r>
        <r>
          <rPr>
            <b/>
            <sz val="9"/>
            <color indexed="81"/>
            <rFont val="Tahoma"/>
            <family val="2"/>
          </rPr>
          <t>Para juridicas:</t>
        </r>
        <r>
          <rPr>
            <sz val="9"/>
            <color indexed="81"/>
            <rFont val="Tahoma"/>
            <family val="2"/>
          </rPr>
          <t xml:space="preserve">OBJETO ejecucion consultorías relacionadas con el objeto presente. Anexar certificado de existencia y  representacion legal </t>
        </r>
      </text>
    </comment>
    <comment ref="I20" authorId="0" shapeId="0" xr:uid="{00000000-0006-0000-0100-000004000000}">
      <text>
        <r>
          <rPr>
            <sz val="9"/>
            <color indexed="81"/>
            <rFont val="Tahoma"/>
            <family val="2"/>
          </rPr>
          <t xml:space="preserve">NATURALES Fecha de matrícula
jJURIDICAS Fecha de constitucion </t>
        </r>
      </text>
    </comment>
  </commentList>
</comments>
</file>

<file path=xl/sharedStrings.xml><?xml version="1.0" encoding="utf-8"?>
<sst xmlns="http://schemas.openxmlformats.org/spreadsheetml/2006/main" count="296" uniqueCount="159">
  <si>
    <t xml:space="preserve">VALORES OFICIALES </t>
  </si>
  <si>
    <t>PRESUPUESTO OFICIAL</t>
  </si>
  <si>
    <t xml:space="preserve">FECHA DE CIERRE </t>
  </si>
  <si>
    <t xml:space="preserve">NO CUMPLE </t>
  </si>
  <si>
    <t>JURIDICA</t>
  </si>
  <si>
    <t xml:space="preserve">CRITERIOS GENERALES </t>
  </si>
  <si>
    <t>CUMPLE</t>
  </si>
  <si>
    <t>PROPONENTE :</t>
  </si>
  <si>
    <t xml:space="preserve">CUMPLE </t>
  </si>
  <si>
    <t xml:space="preserve">NATURAL </t>
  </si>
  <si>
    <t>REPRESENTANTE LEGAL:</t>
  </si>
  <si>
    <t>C.C</t>
  </si>
  <si>
    <t>NO CUMPLE</t>
  </si>
  <si>
    <t xml:space="preserve">QUIEN AVALA: </t>
  </si>
  <si>
    <t>NA</t>
  </si>
  <si>
    <t xml:space="preserve">NOMBRE </t>
  </si>
  <si>
    <t xml:space="preserve">PROFESION : </t>
  </si>
  <si>
    <t xml:space="preserve">COPIA TARJ. PROFESIONAL: </t>
  </si>
  <si>
    <t xml:space="preserve">MATRICULA VIGENTE: </t>
  </si>
  <si>
    <t xml:space="preserve">INTEGRANTES </t>
  </si>
  <si>
    <t xml:space="preserve">PERSONA </t>
  </si>
  <si>
    <t xml:space="preserve">% PARTICIPACION </t>
  </si>
  <si>
    <t>MATRICULA - 
CERTIFICADO</t>
  </si>
  <si>
    <t>MATRICULA -
OBJETO SOCIAL</t>
  </si>
  <si>
    <t>FECHA            MATRICULA        CERTIFICADO</t>
  </si>
  <si>
    <t xml:space="preserve">CONTRATO 1 </t>
  </si>
  <si>
    <t>CONTRATO 2</t>
  </si>
  <si>
    <t xml:space="preserve"> NO CUMPLE - FORMATO 7B</t>
  </si>
  <si>
    <t>j</t>
  </si>
  <si>
    <t>CONTRATO 3</t>
  </si>
  <si>
    <t>CONTRATO 4</t>
  </si>
  <si>
    <t>CONTRATO 5</t>
  </si>
  <si>
    <t>4.3.1 EXPERIENCIA GENERAL-PROPONENTE</t>
  </si>
  <si>
    <t xml:space="preserve">CONTRATO 6 </t>
  </si>
  <si>
    <t>Acredita condicion de emprendimiento y empresa de Mujeres:</t>
  </si>
  <si>
    <t>Acredita condicion Mipyme:</t>
  </si>
  <si>
    <t>4.3.2 EXPERENCIA ESPECIFICA-PROPONENTE</t>
  </si>
  <si>
    <t xml:space="preserve">INFORMACION BASE </t>
  </si>
  <si>
    <t>SUBCONTRATO 2</t>
  </si>
  <si>
    <t xml:space="preserve">INTEGRANTE QUE APORTA EXPERIENCIA </t>
  </si>
  <si>
    <t>SUBCONTRATO 3</t>
  </si>
  <si>
    <t>No CONTRATO/ OBJETO/ENTIDAD CONTRATANTE</t>
  </si>
  <si>
    <t>% PARTICIPACION EN EL CONTRATO</t>
  </si>
  <si>
    <t>SUBCONTRATO 4</t>
  </si>
  <si>
    <t>VALOR DEL CONTRATO ($)</t>
  </si>
  <si>
    <t>SUBCONTRATO 5</t>
  </si>
  <si>
    <t xml:space="preserve">AÑO DE TERMINACION </t>
  </si>
  <si>
    <t>SUBCONTRATO 6</t>
  </si>
  <si>
    <t>ING CIVIL</t>
  </si>
  <si>
    <t>VALOR DEL SMMLV EN EL AÑO DE TERMINACION</t>
  </si>
  <si>
    <t>ING SANITARIO</t>
  </si>
  <si>
    <t xml:space="preserve">VALOR DEL CONTRATO EN SMMLV </t>
  </si>
  <si>
    <t>CRITERIO FINAL</t>
  </si>
  <si>
    <t>EXP. GEN</t>
  </si>
  <si>
    <t>OBJETO DE LA  CERTIFICACION VALIDA LA  EXPERIENCIA ESPECIFICA</t>
  </si>
  <si>
    <t>RUP</t>
  </si>
  <si>
    <t>FE</t>
  </si>
  <si>
    <t>INFORMACION RUP</t>
  </si>
  <si>
    <t>FR</t>
  </si>
  <si>
    <t>FECHA DE RENOVACIÓN:</t>
  </si>
  <si>
    <t>RESULT</t>
  </si>
  <si>
    <t>FECHA EXPEDICION:</t>
  </si>
  <si>
    <t>SMMLV</t>
  </si>
  <si>
    <t xml:space="preserve">CONTRATO REGISTRADO EN RUP </t>
  </si>
  <si>
    <t>VALOR EN SMMLV CONTRATO</t>
  </si>
  <si>
    <t>C1</t>
  </si>
  <si>
    <t xml:space="preserve">SMMLV EN EL RUP/CON % PARTICIPACION </t>
  </si>
  <si>
    <t>% PARTICIPACION</t>
  </si>
  <si>
    <t>C2</t>
  </si>
  <si>
    <t xml:space="preserve">CONSECUTIVO/PAGINA  EN RUP </t>
  </si>
  <si>
    <t>CLASIFICACION UNSPSC</t>
  </si>
  <si>
    <t>4.4.1 PERSONAL MINIMO REQUERIDO</t>
  </si>
  <si>
    <t>PROFESION</t>
  </si>
  <si>
    <t>EXPERIENCIA GENERAL</t>
  </si>
  <si>
    <t>FOTOCOPIA CEDULA CIUDADANIA</t>
  </si>
  <si>
    <t xml:space="preserve">FOTOCOPIA MATRICULA </t>
  </si>
  <si>
    <t>DIPLOMA Y/O ACTA DE GRADO DE LA PROFESION</t>
  </si>
  <si>
    <t>COPNIA VIGENTE</t>
  </si>
  <si>
    <t>EXPERIENCIA ESPECIFICA</t>
  </si>
  <si>
    <t xml:space="preserve">OBSERVACIONES </t>
  </si>
  <si>
    <r>
      <rPr>
        <b/>
        <sz val="14"/>
        <color theme="1"/>
        <rFont val="Calibri"/>
        <family val="2"/>
        <scheme val="minor"/>
      </rPr>
      <t>PROPONENTE</t>
    </r>
    <r>
      <rPr>
        <sz val="14"/>
        <color theme="1"/>
        <rFont val="Calibri"/>
        <family val="2"/>
        <scheme val="minor"/>
      </rPr>
      <t xml:space="preserve">                                                             </t>
    </r>
  </si>
  <si>
    <t xml:space="preserve">COMITÉ EVALUADOR </t>
  </si>
  <si>
    <t>Fecha Expedición Matrícula:</t>
  </si>
  <si>
    <t>DOCUMENTACION CUMPLE/NO CUMPLE</t>
  </si>
  <si>
    <t>PROPONENTE</t>
  </si>
  <si>
    <t>PUNTAJE TOTAL</t>
  </si>
  <si>
    <t>REPRESENTANTE LEGAL</t>
  </si>
  <si>
    <t>EXPERIENCIA GENERAL PROPONENTE</t>
  </si>
  <si>
    <t>EXPERIENCIA ESPECIFICA PROPONENTE</t>
  </si>
  <si>
    <t>RESUMEN</t>
  </si>
  <si>
    <t>APOYO A INDUSTRIA NACIONAL (10 puntos)</t>
  </si>
  <si>
    <t>PUNTAJE ADICIONAL ARTICULO 2.2.1.2.4.2.15 DECRETO 1082 DE 2015 ADICIONADO POR EL DECRETO 1860 DE 2021 (0,25 puntos)</t>
  </si>
  <si>
    <t>OBSERVACIONES</t>
  </si>
  <si>
    <t xml:space="preserve"> SMMLV 2023</t>
  </si>
  <si>
    <t>PRESUPUESTO  OFICIAL EN SMMLV 2023</t>
  </si>
  <si>
    <t>INGENIERA VANESSA KATHERINE RINCÓN GAVIRIA</t>
  </si>
  <si>
    <t>EXPERIENCIA ESPECIFICA EN SMMLV</t>
  </si>
  <si>
    <t xml:space="preserve">CARTA DE INTENCION SUSCRITA POR EL PROFESIONAL O PERSONA PROPUESTA PARA EL CARGO DONDE SE COMPROMETA CON EL 100% DEDICACION DEL CARGO </t>
  </si>
  <si>
    <t>CRITERIO DE CALIDAD (29,75)</t>
  </si>
  <si>
    <t>RESIDENTE OBRA</t>
  </si>
  <si>
    <t>SISO</t>
  </si>
  <si>
    <t>m3</t>
  </si>
  <si>
    <t>72101500
72103300
72102900</t>
  </si>
  <si>
    <t>ITEM REPRESENTATIVOS</t>
  </si>
  <si>
    <t>CONTRATO CUMPLE 50% ITEM REPRESENTATIVOS</t>
  </si>
  <si>
    <t>CERTIFICADO DE TRABAJO EN ALTURAS</t>
  </si>
  <si>
    <t>No CERTIFICACION</t>
  </si>
  <si>
    <t>CONTRATANTE</t>
  </si>
  <si>
    <t>OBJETO</t>
  </si>
  <si>
    <t>VALOR DEL CONTRATO</t>
  </si>
  <si>
    <t>AÑO DE TERMINACION</t>
  </si>
  <si>
    <t>CARGO</t>
  </si>
  <si>
    <t>EXPERIENCIA VALIDA</t>
  </si>
  <si>
    <t>OBSERVACION</t>
  </si>
  <si>
    <t>CERTIFICACION 1</t>
  </si>
  <si>
    <t>CERTIFICACION 2</t>
  </si>
  <si>
    <t>EXPERIENCIA ESPECIFICA RESIDENTE OBRA</t>
  </si>
  <si>
    <t>EXPERIENCIA ESPECIFICA INGENIERO ELECTRICO Y/O INGENIERO ELECTRICISTA</t>
  </si>
  <si>
    <t>NO</t>
  </si>
  <si>
    <t xml:space="preserve">CANTIDAD DE CONTRATOS VALIDADOS </t>
  </si>
  <si>
    <t>MATRICULA VIGENTE</t>
  </si>
  <si>
    <t>SEGURIDAD Y SALUD EN EL TRABAJO</t>
  </si>
  <si>
    <t>EXPERIENCIA ESPECIFICA SISO</t>
  </si>
  <si>
    <t>EXPERIENCIA RESIDENTE DE OBRA</t>
  </si>
  <si>
    <t>EXPERIENCIA SISO</t>
  </si>
  <si>
    <t>MEJORAMIENTO Y/O MANTENIMIENTO Y/O ADECUACION DEL CAE LA PRIMAVERA DEL MUNICIPIO DE MONTENEGRO, QUINDIO</t>
  </si>
  <si>
    <r>
      <rPr>
        <b/>
        <sz val="11"/>
        <color theme="1"/>
        <rFont val="Calibri"/>
        <family val="2"/>
        <scheme val="minor"/>
      </rPr>
      <t>PERSONA JURIDICA</t>
    </r>
    <r>
      <rPr>
        <sz val="11"/>
        <color theme="1"/>
        <rFont val="Calibri"/>
        <family val="2"/>
        <scheme val="minor"/>
      </rPr>
      <t>: Tratándose de personas jurídicas, el representante legal o quien avala su oferta, deberá acreditar su profesión de INGENIERO CIVIL Y/O ARQUITECTO, adicional a esto, el objeto social de la persona jurídica DEBERÁ PERMITIR O ESTAR RELACIONADO CON LA EJECUCIÓN DE OBRAS CIVILES, lo cual será verificado con el certificado de existencia y representación legal. 
El perfil del representante legal o de quien avala la oferta, deberá ser acreditado con copia de la tarjeta o matricula profesional y certificado de vigencia expedida por la autoridad competente con una vigencia máxima de seis (06) meses, contados a partir de la fecha de cierre del presente proceso de selección.
Cuando el representante legal de la persona jurídica no acredite el título requerido, la propuesta deberá ser avalada por un profesional que acredite título de INGENIERO CIVIL Y/O ARQUITECTO con experiencia general de DOS (2) AÑOS contada a partir de la expedición de la tarjeta y/o matricula profesional del respectivo profesional, copia de la matricula profesional y certificado de vigencia expedida por la autoridad competente con una vigencia máxima de seis (06) meses, contados a partir de la fecha de cierre del presente proceso de selección), en virtud de lo previsto en la Ley 842 de 2003. 
Las personas jurídicas nacionales y extranjeras deberán acreditar el tiempo de constitución mayor o igual DOS (2) AÑOS a la fecha de cierre del presente proceso de selección y su duración no será inferior a la del plazo de ejecución del contrato y por un año más. Deberán anexar el certificado de existencia y representación legal expedido por la Cámara de Comercio con fecha de expedición máxima de 30 días.</t>
    </r>
  </si>
  <si>
    <r>
      <t xml:space="preserve">CONSORCIOS O UNIONES TEMPORALES: 
</t>
    </r>
    <r>
      <rPr>
        <sz val="11"/>
        <color theme="1"/>
        <rFont val="Calibri"/>
        <family val="2"/>
        <scheme val="minor"/>
      </rPr>
      <t xml:space="preserve">Para el caso de Consorcios y/o Uniones temporales, si uno o varios de los integrantes son personas jurídicas deberá acreditar como mínimo DOS (02) AÑOS de constitución acorde al literal 5.1.1, con aclaración de que los integrantes que son personas naturales del consorcio o unión temporal deberán acreditar como mínimo seis (6) meses de expedición de la matricula profesional acorde al literal 5.1.2. La cual será contada a partir de la expedición de la tarjeta o matricula profesional del respectivo profesional o del registro mercantil o el certificado de existencia y representación legal para personas jurídicas.
La representación del Consorcio o Unión Temporal es diferente e independiente de quien avala la propuesta. En tal sentido, si el representante del Consorcio o unión temporal es quien avala la propuesta de un integrante, deberá manifestarlo así en la propuesta y acreditar el título profesional de INGENIERO CIVIL Y/O ARQUITECTO con experiencia general de DOS (2) AÑOS contada a partir de la expedición de la tarjeta y/o matricula profesional del respectivo profesional, copia de la matricula profesional y certificado de vigencia expedida por la autoridad competente con una vigencia máxima de seis (06) meses, contados a partir de la fecha de cierre del presente proceso de selección). 
Los integrantes del Consorcio o Unión Temporal deberán acreditar su profesión de Ingeniero Civil y/o Arquitecto. Para acreditar este requisito deberán aportar copia del diploma y/o acta de grado y fotocopia de la matrícula y/o tarjeta profesional y certificado de vigencia expedida por la autoridad competente con una vigencia máxima de seis (06) meses contados a partir de la fecha de cierre del presente proceso de selección.  
deberá acreditar su profesión de Ingeniero Civil y/o Arquitecto, para lo cual debe aportar copia de la matricula profesional y certificado de vigencia expedida por la autoridad competente con una vigencia máxima de seis (06) meses y deberán acreditar como seis (6) meses de expedición de la matricula profesional acorde al literal 2.4.2.1.1.
</t>
    </r>
  </si>
  <si>
    <t>VALOR CONTRATOS CUMPLE 100% PO 45 SMMLV E ITEM REPRESENTATIVOS</t>
  </si>
  <si>
    <t>EVALUACIÓN TÉCNICA SELECCIÓN MENOR CUANTIA 016 DE 2023</t>
  </si>
  <si>
    <t>CONSTRUCCIONES, MONTAJES Y PARTES ELECTRICAS SAS - CONSMOELEC</t>
  </si>
  <si>
    <t>MANTENIMIENTO, REPARACIÓN, Y ADECUACION DE LA CUBIERTA Y CIELO RASO DEL PRIMER PISO DE LA SEDE CENTRAL DEL INSTITUTO NACIONAL PARA CIEGOS – INCI EN LA CIUDAD DE BOGOTÁ DC, durante el 27 de octubre al 26 de noviembre del 2022</t>
  </si>
  <si>
    <t>MANTENIMIENTO DE CUBIERTA Y TECHO DE LA RAMPA UBICADA EN EL BLOQUE A EXTENSION FACATATIVÁ, para la UNIVERSIDAD DE CUNDINAMARCA durante el 16 de enero al 16 de marzo del 2023.</t>
  </si>
  <si>
    <t>CERTIFICACION 3</t>
  </si>
  <si>
    <t>ADECUACION, MANTENIMIENTO Y SAF DE LAS OFICINAS LOCAL DE TIIBU NORTE DE SANTANDER”, para el instituto colombiano de agricultura durante el 25 de noviembre del 2022 al 16 de diciembre de 2022.</t>
  </si>
  <si>
    <t>INGENIERO SUPERVISOR</t>
  </si>
  <si>
    <t>SI</t>
  </si>
  <si>
    <t>COORDINADOR HSEQ</t>
  </si>
  <si>
    <t>N/A</t>
  </si>
  <si>
    <t>COMITÉ EVALUADOR</t>
  </si>
  <si>
    <t>OSCAR FABIAN RODRIGUEZ RIVERA</t>
  </si>
  <si>
    <t xml:space="preserve"> GUSTAVO GIRALDO MUÑOZ</t>
  </si>
  <si>
    <t>EXPERIENCIA GENERAL: 37 AÑOS</t>
  </si>
  <si>
    <t>FECHA EXPEDICION MATRICULA: 03-JULIO-1986</t>
  </si>
  <si>
    <t>FECHA EXPEDICION COPNIA: 03-07-1986</t>
  </si>
  <si>
    <t>OBRAS CIVILES OARA PARA EL
MEJORAMIENTO DE CUBIERTAS
EN DIFERENTES EDIFICIOS
PERTENECIENTES A LA
UNIVERSIDAD DEL QUINDÍO</t>
  </si>
  <si>
    <t>ANEXA EXPERIENCIA</t>
  </si>
  <si>
    <t>IMPERMEABILIZACION DE LOZA
DE LABORATORIO CLINICO,
RADIOTERAPIA Y CENTRO POST
MORTEM DEL HOSPITAL
UNIVERSITARIO DEL VALLE</t>
  </si>
  <si>
    <t xml:space="preserve"> CUMPLE</t>
  </si>
  <si>
    <t xml:space="preserve"> ANEXA EXPERIENCIA</t>
  </si>
  <si>
    <t>JAVIER CARDONA OSPINA</t>
  </si>
  <si>
    <t xml:space="preserve"> CUMPLE </t>
  </si>
  <si>
    <t>LUZ MERCY DURANGO GUTIERREZ</t>
  </si>
  <si>
    <t>HABILITADO</t>
  </si>
  <si>
    <r>
      <t xml:space="preserve">Experiencia especifica 
</t>
    </r>
    <r>
      <rPr>
        <sz val="11"/>
        <color theme="1"/>
        <rFont val="Calibri"/>
        <family val="2"/>
        <scheme val="minor"/>
      </rPr>
      <t xml:space="preserve">El proponente deberá acreditar en máximo tres (3) certificados de obra, cuyo objeto u alcance del objeto, y/o actividades tenga relación con el MANTENIMIENTO, Y/O REMODELACIÓN,  Y/O MEJORAMIENTO, Y/O ADECUACIÓN, Y/O REHABILITACIÓN DE INFRESTRUCTURA EN EDIFICACIONES PÚBLICAS, TODA VEZ QUE LA NATURALEZA DE DICHAS INSTITUCIONES REQUIEREN UNAS CONDICIONES DE TRABAJO ESPECIALES EN RAZÓN A LOS LINEAMIENTOS PROPIOS DE SEGURIDAD REGLAMENTARIOS ESTABLECIDOS; cuya sumatoria sea mayor o igual al 100% del valor del presente proceso de selección en Salarios Mínimos Mensuales Legales Vigentes para el presente año.  Adicional a esto, en uno de los contratos aportados deberán acreditar el 50 % de los ítems representativo así:  
</t>
    </r>
    <r>
      <rPr>
        <b/>
        <sz val="11"/>
        <color theme="1"/>
        <rFont val="Calibri"/>
        <family val="2"/>
        <scheme val="minor"/>
      </rPr>
      <t xml:space="preserve">
ACTIVIDAD
- Instalación de cubierta teja policarbonato 
</t>
    </r>
    <r>
      <rPr>
        <sz val="11"/>
        <color theme="1"/>
        <rFont val="Calibri"/>
        <family val="2"/>
        <scheme val="minor"/>
      </rPr>
      <t xml:space="preserve">CANTIDAD (100%) = 560 M2
CANTIDAD (50%) = 280 M2
</t>
    </r>
    <r>
      <rPr>
        <b/>
        <sz val="11"/>
        <color theme="1"/>
        <rFont val="Calibri"/>
        <family val="2"/>
        <scheme val="minor"/>
      </rPr>
      <t xml:space="preserve">- Suministo e instalación de manto asfáltico para cubierta
</t>
    </r>
    <r>
      <rPr>
        <sz val="11"/>
        <color theme="1"/>
        <rFont val="Calibri"/>
        <family val="2"/>
        <scheme val="minor"/>
      </rPr>
      <t>CANTIDAD (100%) = 258 M2
CANTIDAD (50%) = 179 M2</t>
    </r>
    <r>
      <rPr>
        <u/>
        <sz val="11"/>
        <color theme="1"/>
        <rFont val="Calibri"/>
        <family val="2"/>
        <scheme val="minor"/>
      </rPr>
      <t xml:space="preserve">
</t>
    </r>
    <r>
      <rPr>
        <b/>
        <sz val="11"/>
        <color theme="1"/>
        <rFont val="Calibri"/>
        <family val="2"/>
        <scheme val="minor"/>
      </rPr>
      <t xml:space="preserve">
CRITERIOS DIFERENCIALES  
A favor de la Mipymes y Emprendimientos y empresas de mujeres con domicilio en el territorio nacional:</t>
    </r>
    <r>
      <rPr>
        <sz val="11"/>
        <color theme="1"/>
        <rFont val="Calibri"/>
        <family val="2"/>
        <scheme val="minor"/>
      </rPr>
      <t xml:space="preserve"> deberán acreditar experiencia con máximo cuatro (4) certificados una experiencia específica en la ejecución del 75% de las cantidades representativas de acuerdo requerimiento de la experiencia específica y en uno de ellos (contrato) deberá acreditar como mínimo haber ejecutado el 50% de las mismas. Al mismo tiempo, las certificaciones a que se refiere el presente numeral, deberán relacionar dentro de su objeto contractual y/o actividades y/o alcance sea o estén relacionadas con el MANTENIMIENTO, Y/O REMODELACIÓN,  Y/O MEJORAMIENTO, Y/O ADECUACIÓN, Y/O REHABILITACIÓN DE INFRESTRUCTURA EN EDIFICACIONES PÚBLICAS, TODA VEZ QUE LA NATURALEZA DE DICHAS INSTITUCIONES REQUIEREN UNAS CONDICIONES DE TRABAJO ESPECIALES EN RAZÓN A LOS LINEAMIENTOS PROPIOS DE SEGURIDAD REGLAMENTARIOS ESTABLECIDOS.</t>
    </r>
  </si>
  <si>
    <t>El oferente debe contar como mínimo con un (1) “RESIDENTE DE OBRA, TECNOLOGO EN OBRAS CIVILES” con una disponibilidad del 100% para la obra, quien deberá acreditar una Experiencia en calidad de “Residente de Obras” en máximo tres (3) contratos suscritos y ejecutados cuyo objeto y/o alcance y/o actividades sean MANTENIMIENTO, Y/O REMODELACIÓN,  Y/O MEJORAMIENTO, Y/O ADECUACIÓN, Y/O REHABILITACIÓN DE INFRESTRUCTURA EN EDIFICACIONES PÚBLICAS y que sumados sean iguales o superen el 100% del presupuesto oficial actualizado mediante equivalencia de S.M.M.L.V, este personal de obra debe acreditar curso de alturas vigente.</t>
  </si>
  <si>
    <t xml:space="preserve">El oferente debe contar como mínimo con un (1) “TECNOLOGO EN SEGURIDAD Y SALUD EN EL TRABAJO” con una disponibilidad del 100% para la obra, quien deberá acreditar una Experiencia en calidad de “profesional en salud ocupacional” en máximo tres (3) contratos suscritos y ejecutados, cuyo objeto y/o alcance y/o actividades sea el MANTENIMIENTO, Y/O REMODELACIÓN,  Y/O MEJORAMIENTO, Y/O ADECUACIÓN, Y/O REHABILITACIÓN DE INFRESTRUCTURA EN EDIFICACIONES PÚBLICAS, que sumados sean iguales o superen el 100% del presupuesto oficial actualizado mediante equivalencia de S.M.M.L.V. El profesional en Seguridad y Salud en el Trabajo, deberá acreditar certificación como Coordinador de Trabajo en Alturas vigente. </t>
  </si>
  <si>
    <r>
      <rPr>
        <b/>
        <sz val="11"/>
        <color theme="1"/>
        <rFont val="Calibri"/>
        <family val="2"/>
        <scheme val="minor"/>
      </rPr>
      <t>PERSONA NATURAL</t>
    </r>
    <r>
      <rPr>
        <sz val="11"/>
        <color theme="1"/>
        <rFont val="Calibri"/>
        <family val="2"/>
        <scheme val="minor"/>
      </rPr>
      <t>: Las personas naturales plenamente capaces deberán acreditar el título profesional de INGENIERO CIVIL Y/O ARQUITECTO. Para acreditar este requisito deberá aportar copia de tarjeta o la matricula profesional y certificado de vigencia expedida por la autoridad competente con una vigencia máxima de seis (06) meses, contados a partir de la fecha de cierre del presente proceso de selección.
Las personas naturales deberán acreditar una experiencia general de dos (2) años contada a partir de la expedición de la tarjeta y/o matricula profesional del respectivo profesional, a la fecha de cierre del presente proceso. Si el proponente es persona natural y no acredita el título requerido, la propuesta NO podrá ser avalada.                                                                                                                                                                                                                                    Adicional a lo anterior, el proponente deberá acreditar experiencia en calidad de “Contratista” en máximo tres (3) contratos suscritos y ejecutados con entidades públicas y/o privadas, cuyo objeto y/o alcance y/o actividades sea la " MEJORAMIENTO Y/O MANTENIMIENTO Y/O ADECUACION DE: EDIFICACIONES PÚBLICAS"	 y que sumados sean iguales o superen el 100% del presupuesto oficial actualizado mediante equivalencia de S.M.M.L.V</t>
    </r>
  </si>
  <si>
    <r>
      <t xml:space="preserve">EL PROPONENTE DA CLARIDAD A LA SOLICITUD DE OBSERCIONES Y SUBSANA CON DOCUMENTOS  FIRMADOS POR LA INTERVENTORIA Y ENCARGADO DE LA ENTIDAD CONTRATANTE  ACTA FINAL DE OBRA Y ACTA DE LIQUIDACION  DEACUERDO AL NUMERAL 2,7,5 REGLAS PARA VALORAR LA EXPERIENCIA </t>
    </r>
    <r>
      <rPr>
        <b/>
        <sz val="12"/>
        <rFont val="Calibri"/>
        <family val="2"/>
        <scheme val="minor"/>
      </rPr>
      <t>CUMPLE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</si>
</sst>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0_-;\-&quot;$&quot;* #,##0_-;_-&quot;$&quot;* &quot;-&quot;_-;_-@_-"/>
    <numFmt numFmtId="165" formatCode="&quot;$&quot;\ #,##0.00"/>
    <numFmt numFmtId="166" formatCode="0.000"/>
    <numFmt numFmtId="167" formatCode="0.0%"/>
    <numFmt numFmtId="168" formatCode="&quot;$&quot;\ #,##0.00;[Red]&quot;$&quot;\ #,##0.00"/>
    <numFmt numFmtId="169" formatCode="[$$]\ #,##0.00;\-[$$]\ #,##0.00"/>
  </numFmts>
  <fonts count="42"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4"/>
      <color theme="1"/>
      <name val="Calibri"/>
      <family val="2"/>
      <scheme val="minor"/>
    </font>
    <font>
      <b/>
      <sz val="22"/>
      <color theme="1"/>
      <name val="Calibri"/>
      <family val="2"/>
      <scheme val="minor"/>
    </font>
    <font>
      <sz val="22"/>
      <color theme="1"/>
      <name val="Calibri"/>
      <family val="2"/>
      <scheme val="minor"/>
    </font>
    <font>
      <sz val="12"/>
      <color theme="0"/>
      <name val="Calibri"/>
      <family val="2"/>
      <scheme val="minor"/>
    </font>
    <font>
      <sz val="13"/>
      <color theme="1"/>
      <name val="Calibri"/>
      <family val="2"/>
      <scheme val="minor"/>
    </font>
    <font>
      <b/>
      <u/>
      <sz val="14"/>
      <color theme="1"/>
      <name val="Calibri"/>
      <family val="2"/>
      <scheme val="minor"/>
    </font>
    <font>
      <b/>
      <sz val="12"/>
      <color theme="1"/>
      <name val="Calibri"/>
      <family val="2"/>
      <scheme val="minor"/>
    </font>
    <font>
      <b/>
      <i/>
      <sz val="16"/>
      <color theme="1"/>
      <name val="Calibri"/>
      <family val="2"/>
      <scheme val="minor"/>
    </font>
    <font>
      <sz val="10"/>
      <color theme="1"/>
      <name val="Calibri"/>
      <family val="2"/>
      <scheme val="minor"/>
    </font>
    <font>
      <b/>
      <u/>
      <sz val="12"/>
      <color theme="1"/>
      <name val="Calibri"/>
      <family val="2"/>
      <scheme val="minor"/>
    </font>
    <font>
      <b/>
      <u/>
      <sz val="16"/>
      <color theme="1"/>
      <name val="Calibri"/>
      <family val="2"/>
      <scheme val="minor"/>
    </font>
    <font>
      <sz val="14"/>
      <color theme="1"/>
      <name val="Calibri"/>
      <family val="2"/>
      <scheme val="minor"/>
    </font>
    <font>
      <sz val="12"/>
      <name val="Calibri"/>
      <family val="2"/>
      <scheme val="minor"/>
    </font>
    <font>
      <sz val="11"/>
      <color theme="1"/>
      <name val="Calibri"/>
      <family val="2"/>
    </font>
    <font>
      <sz val="10"/>
      <color theme="1"/>
      <name val="Arial"/>
      <family val="2"/>
    </font>
    <font>
      <b/>
      <sz val="9"/>
      <color indexed="81"/>
      <name val="Tahoma"/>
      <family val="2"/>
    </font>
    <font>
      <sz val="9"/>
      <color indexed="81"/>
      <name val="Tahoma"/>
      <family val="2"/>
    </font>
    <font>
      <b/>
      <sz val="10"/>
      <color theme="1"/>
      <name val="Calibri"/>
      <family val="2"/>
      <scheme val="minor"/>
    </font>
    <font>
      <b/>
      <sz val="12"/>
      <color rgb="FFFF0000"/>
      <name val="Calibri"/>
      <family val="2"/>
      <scheme val="minor"/>
    </font>
    <font>
      <sz val="12"/>
      <color rgb="FFFF0000"/>
      <name val="Calibri"/>
      <family val="2"/>
      <scheme val="minor"/>
    </font>
    <font>
      <u/>
      <sz val="11"/>
      <color theme="1"/>
      <name val="Calibri"/>
      <family val="2"/>
      <scheme val="minor"/>
    </font>
    <font>
      <b/>
      <sz val="12"/>
      <name val="Calibri"/>
      <family val="2"/>
      <scheme val="minor"/>
    </font>
    <font>
      <sz val="10"/>
      <name val="Calibri"/>
      <family val="2"/>
      <scheme val="minor"/>
    </font>
    <font>
      <b/>
      <sz val="10"/>
      <name val="Calibri"/>
      <family val="2"/>
      <scheme val="minor"/>
    </font>
    <font>
      <sz val="10"/>
      <color rgb="FFFF0000"/>
      <name val="Calibri"/>
      <family val="2"/>
      <scheme val="minor"/>
    </font>
    <font>
      <b/>
      <sz val="10"/>
      <color rgb="FFFF0000"/>
      <name val="Calibri"/>
      <family val="2"/>
      <scheme val="minor"/>
    </font>
    <font>
      <sz val="8"/>
      <name val="Calibri"/>
      <family val="2"/>
      <scheme val="minor"/>
    </font>
    <font>
      <sz val="16"/>
      <color theme="1"/>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tint="0.59999389629810485"/>
        <bgColor indexed="64"/>
      </patternFill>
    </fill>
    <fill>
      <patternFill patternType="solid">
        <fgColor theme="8" tint="0.59999389629810485"/>
        <bgColor indexed="64"/>
      </patternFill>
    </fill>
  </fills>
  <borders count="60">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rgb="FF979991"/>
      </left>
      <right/>
      <top style="thin">
        <color rgb="FF979991"/>
      </top>
      <bottom style="thin">
        <color rgb="FF979991"/>
      </bottom>
      <diagonal/>
    </border>
    <border>
      <left style="thin">
        <color rgb="FF979991"/>
      </left>
      <right/>
      <top/>
      <bottom/>
      <diagonal/>
    </border>
    <border>
      <left/>
      <right style="medium">
        <color indexed="64"/>
      </right>
      <top style="thin">
        <color indexed="64"/>
      </top>
      <bottom/>
      <diagonal/>
    </border>
    <border>
      <left/>
      <right style="medium">
        <color indexed="64"/>
      </right>
      <top/>
      <bottom style="thin">
        <color indexed="64"/>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medium">
        <color indexed="64"/>
      </right>
      <top style="thin">
        <color indexed="64"/>
      </top>
      <bottom style="thin">
        <color indexed="64"/>
      </bottom>
      <diagonal/>
    </border>
  </borders>
  <cellStyleXfs count="7">
    <xf numFmtId="0" fontId="0" fillId="0" borderId="0"/>
    <xf numFmtId="164" fontId="13" fillId="0" borderId="0" applyFont="0" applyFill="0" applyBorder="0" applyAlignment="0" applyProtection="0"/>
    <xf numFmtId="0" fontId="27" fillId="0" borderId="0"/>
    <xf numFmtId="0" fontId="11" fillId="0" borderId="0"/>
    <xf numFmtId="44" fontId="13" fillId="0" borderId="0" applyFont="0" applyFill="0" applyBorder="0" applyAlignment="0" applyProtection="0"/>
    <xf numFmtId="0" fontId="8" fillId="0" borderId="0"/>
    <xf numFmtId="9" fontId="13" fillId="0" borderId="0" applyFont="0" applyFill="0" applyBorder="0" applyAlignment="0" applyProtection="0"/>
  </cellStyleXfs>
  <cellXfs count="435">
    <xf numFmtId="0" fontId="0" fillId="0" borderId="0" xfId="0"/>
    <xf numFmtId="0" fontId="15" fillId="0" borderId="0" xfId="0" applyFont="1" applyAlignment="1">
      <alignment vertical="center"/>
    </xf>
    <xf numFmtId="0" fontId="16" fillId="0" borderId="0" xfId="0" applyFont="1" applyAlignment="1">
      <alignment vertical="center"/>
    </xf>
    <xf numFmtId="0" fontId="15" fillId="0" borderId="0" xfId="0" applyFont="1" applyAlignment="1">
      <alignment vertical="center" wrapText="1"/>
    </xf>
    <xf numFmtId="14" fontId="0" fillId="0" borderId="0" xfId="0" applyNumberFormat="1"/>
    <xf numFmtId="1" fontId="0" fillId="0" borderId="0" xfId="0" applyNumberFormat="1"/>
    <xf numFmtId="0" fontId="0" fillId="2" borderId="0" xfId="0" applyFill="1"/>
    <xf numFmtId="0" fontId="14" fillId="0" borderId="0" xfId="0" applyFont="1"/>
    <xf numFmtId="0" fontId="17" fillId="2" borderId="0" xfId="0" applyFont="1" applyFill="1"/>
    <xf numFmtId="165" fontId="0" fillId="0" borderId="0" xfId="0" applyNumberFormat="1"/>
    <xf numFmtId="4" fontId="0" fillId="0" borderId="0" xfId="0" applyNumberFormat="1"/>
    <xf numFmtId="0" fontId="17" fillId="0" borderId="0" xfId="0" applyFont="1"/>
    <xf numFmtId="0" fontId="0" fillId="0" borderId="8" xfId="0" applyBorder="1"/>
    <xf numFmtId="2" fontId="0" fillId="0" borderId="0" xfId="0" applyNumberFormat="1"/>
    <xf numFmtId="0" fontId="0" fillId="0" borderId="3" xfId="0" applyBorder="1" applyAlignment="1">
      <alignment horizontal="center" vertical="center" wrapText="1"/>
    </xf>
    <xf numFmtId="0" fontId="0" fillId="0" borderId="16" xfId="0" applyBorder="1" applyAlignment="1">
      <alignment horizontal="center" vertical="center" wrapText="1"/>
    </xf>
    <xf numFmtId="2" fontId="18" fillId="0" borderId="0" xfId="0" applyNumberFormat="1" applyFont="1" applyAlignment="1">
      <alignment horizontal="center" vertical="center"/>
    </xf>
    <xf numFmtId="166" fontId="18" fillId="0" borderId="0" xfId="0" applyNumberFormat="1" applyFont="1" applyAlignment="1">
      <alignment vertical="center"/>
    </xf>
    <xf numFmtId="0" fontId="0" fillId="0" borderId="0" xfId="0" applyProtection="1">
      <protection locked="0"/>
    </xf>
    <xf numFmtId="0" fontId="0" fillId="0" borderId="0" xfId="0" applyAlignment="1" applyProtection="1">
      <alignment horizontal="center" vertical="center"/>
      <protection locked="0"/>
    </xf>
    <xf numFmtId="0" fontId="0" fillId="0" borderId="0" xfId="0" applyAlignment="1" applyProtection="1">
      <alignment horizontal="center"/>
      <protection locked="0"/>
    </xf>
    <xf numFmtId="0" fontId="14" fillId="0" borderId="0" xfId="0" applyFont="1" applyAlignment="1">
      <alignment horizontal="center"/>
    </xf>
    <xf numFmtId="0" fontId="0" fillId="0" borderId="0" xfId="0" applyAlignment="1">
      <alignment wrapText="1"/>
    </xf>
    <xf numFmtId="0" fontId="0" fillId="0" borderId="0" xfId="0" applyAlignment="1">
      <alignment horizontal="center" wrapText="1"/>
    </xf>
    <xf numFmtId="0" fontId="12" fillId="0" borderId="35" xfId="0" applyFont="1" applyBorder="1" applyAlignment="1">
      <alignment horizontal="center" vertical="center" wrapText="1"/>
    </xf>
    <xf numFmtId="0" fontId="0" fillId="0" borderId="38" xfId="0" applyBorder="1"/>
    <xf numFmtId="0" fontId="0" fillId="0" borderId="0" xfId="0" applyAlignment="1">
      <alignment horizontal="center"/>
    </xf>
    <xf numFmtId="0" fontId="14" fillId="0" borderId="0" xfId="0" applyFont="1" applyAlignment="1">
      <alignment horizontal="center" vertical="center" wrapText="1"/>
    </xf>
    <xf numFmtId="2" fontId="21" fillId="0" borderId="0" xfId="0" applyNumberFormat="1" applyFont="1" applyAlignment="1">
      <alignment horizontal="center" vertical="center"/>
    </xf>
    <xf numFmtId="1" fontId="0" fillId="0" borderId="0" xfId="1" applyNumberFormat="1" applyFont="1" applyFill="1" applyBorder="1" applyAlignment="1">
      <alignment horizontal="center" vertical="center" wrapText="1"/>
    </xf>
    <xf numFmtId="9" fontId="0" fillId="0" borderId="0" xfId="0" applyNumberFormat="1" applyAlignment="1">
      <alignment horizontal="center" vertical="center" wrapText="1"/>
    </xf>
    <xf numFmtId="0" fontId="0" fillId="6" borderId="0" xfId="0" applyFill="1"/>
    <xf numFmtId="0" fontId="0" fillId="6" borderId="44" xfId="0" applyFill="1" applyBorder="1"/>
    <xf numFmtId="0" fontId="0" fillId="6" borderId="8" xfId="0" applyFill="1" applyBorder="1"/>
    <xf numFmtId="14" fontId="0" fillId="6" borderId="44" xfId="0" applyNumberFormat="1" applyFill="1" applyBorder="1"/>
    <xf numFmtId="14" fontId="0" fillId="6" borderId="0" xfId="0" applyNumberFormat="1" applyFill="1"/>
    <xf numFmtId="0" fontId="0" fillId="6" borderId="44" xfId="0" applyFill="1" applyBorder="1" applyAlignment="1">
      <alignment wrapText="1"/>
    </xf>
    <xf numFmtId="0" fontId="0" fillId="0" borderId="6" xfId="0" applyBorder="1" applyAlignment="1">
      <alignment horizontal="center"/>
    </xf>
    <xf numFmtId="0" fontId="0" fillId="0" borderId="45" xfId="0" applyBorder="1" applyAlignment="1">
      <alignment horizontal="center"/>
    </xf>
    <xf numFmtId="0" fontId="23" fillId="0" borderId="0" xfId="0" applyFont="1" applyAlignment="1">
      <alignment vertical="center"/>
    </xf>
    <xf numFmtId="0" fontId="23" fillId="0" borderId="0" xfId="0" applyFont="1" applyAlignment="1">
      <alignment horizontal="center" vertical="center"/>
    </xf>
    <xf numFmtId="0" fontId="0" fillId="0" borderId="30" xfId="0" applyBorder="1"/>
    <xf numFmtId="165" fontId="0" fillId="0" borderId="31" xfId="0" applyNumberFormat="1" applyBorder="1"/>
    <xf numFmtId="165" fontId="0" fillId="0" borderId="32" xfId="0" applyNumberFormat="1" applyBorder="1"/>
    <xf numFmtId="0" fontId="0" fillId="0" borderId="17" xfId="0" applyBorder="1"/>
    <xf numFmtId="165" fontId="0" fillId="0" borderId="8" xfId="0" applyNumberFormat="1" applyBorder="1"/>
    <xf numFmtId="165" fontId="0" fillId="0" borderId="33" xfId="0" applyNumberFormat="1" applyBorder="1"/>
    <xf numFmtId="1" fontId="28" fillId="8" borderId="50" xfId="2" applyNumberFormat="1" applyFont="1" applyFill="1" applyBorder="1" applyAlignment="1">
      <alignment horizontal="left" vertical="center" wrapText="1"/>
    </xf>
    <xf numFmtId="169" fontId="28" fillId="9" borderId="50" xfId="2" applyNumberFormat="1" applyFont="1" applyFill="1" applyBorder="1" applyAlignment="1">
      <alignment horizontal="right" vertical="center" wrapText="1"/>
    </xf>
    <xf numFmtId="1" fontId="28" fillId="10" borderId="50" xfId="2" applyNumberFormat="1" applyFont="1" applyFill="1" applyBorder="1" applyAlignment="1">
      <alignment horizontal="left" vertical="center" wrapText="1"/>
    </xf>
    <xf numFmtId="169" fontId="28" fillId="10" borderId="50" xfId="2" applyNumberFormat="1" applyFont="1" applyFill="1" applyBorder="1" applyAlignment="1">
      <alignment horizontal="right" vertical="center" wrapText="1"/>
    </xf>
    <xf numFmtId="1" fontId="28" fillId="10" borderId="51" xfId="2" applyNumberFormat="1" applyFont="1" applyFill="1" applyBorder="1" applyAlignment="1">
      <alignment horizontal="left" vertical="center" wrapText="1"/>
    </xf>
    <xf numFmtId="169" fontId="28" fillId="10" borderId="51" xfId="2" applyNumberFormat="1" applyFont="1" applyFill="1" applyBorder="1" applyAlignment="1">
      <alignment horizontal="right" vertical="center" wrapText="1"/>
    </xf>
    <xf numFmtId="0" fontId="0" fillId="0" borderId="8" xfId="0" applyBorder="1" applyAlignment="1">
      <alignment horizontal="center" vertical="center" wrapText="1"/>
    </xf>
    <xf numFmtId="0" fontId="0" fillId="0" borderId="46" xfId="0" applyBorder="1" applyAlignment="1">
      <alignment vertical="center" wrapText="1"/>
    </xf>
    <xf numFmtId="0" fontId="0" fillId="0" borderId="27" xfId="0" applyBorder="1" applyAlignment="1">
      <alignment vertical="center" wrapText="1"/>
    </xf>
    <xf numFmtId="0" fontId="19" fillId="5" borderId="0" xfId="0" applyFont="1" applyFill="1" applyAlignment="1" applyProtection="1">
      <alignment vertical="center"/>
      <protection locked="0"/>
    </xf>
    <xf numFmtId="165" fontId="20" fillId="0" borderId="0" xfId="0" applyNumberFormat="1" applyFont="1" applyAlignment="1" applyProtection="1">
      <alignment wrapText="1"/>
      <protection locked="0"/>
    </xf>
    <xf numFmtId="167" fontId="0" fillId="0" borderId="0" xfId="0" applyNumberFormat="1" applyProtection="1">
      <protection locked="0"/>
    </xf>
    <xf numFmtId="165" fontId="0" fillId="0" borderId="0" xfId="0" applyNumberFormat="1" applyProtection="1">
      <protection locked="0"/>
    </xf>
    <xf numFmtId="168" fontId="0" fillId="0" borderId="0" xfId="0" applyNumberFormat="1" applyProtection="1">
      <protection locked="0"/>
    </xf>
    <xf numFmtId="0" fontId="20" fillId="0" borderId="0" xfId="0" applyFont="1" applyAlignment="1" applyProtection="1">
      <alignment vertical="center"/>
      <protection locked="0"/>
    </xf>
    <xf numFmtId="0" fontId="0" fillId="0" borderId="0" xfId="0" applyAlignment="1" applyProtection="1">
      <alignment vertical="center"/>
      <protection locked="0"/>
    </xf>
    <xf numFmtId="0" fontId="0" fillId="7" borderId="0" xfId="0" applyFill="1"/>
    <xf numFmtId="14" fontId="0" fillId="0" borderId="0" xfId="0" applyNumberFormat="1" applyAlignment="1" applyProtection="1">
      <alignment vertical="center"/>
      <protection locked="0"/>
    </xf>
    <xf numFmtId="0" fontId="20" fillId="0" borderId="0" xfId="0" applyFont="1" applyAlignment="1">
      <alignment vertical="center"/>
    </xf>
    <xf numFmtId="2" fontId="20" fillId="0" borderId="0" xfId="0" applyNumberFormat="1" applyFont="1" applyAlignment="1" applyProtection="1">
      <alignment vertical="center"/>
      <protection locked="0"/>
    </xf>
    <xf numFmtId="2" fontId="20" fillId="0" borderId="0" xfId="0" applyNumberFormat="1" applyFont="1" applyAlignment="1" applyProtection="1">
      <alignment vertical="center" wrapText="1"/>
      <protection locked="0"/>
    </xf>
    <xf numFmtId="0" fontId="0" fillId="0" borderId="0" xfId="0" applyAlignment="1">
      <alignment horizontal="center" vertical="center" wrapText="1"/>
    </xf>
    <xf numFmtId="0" fontId="25" fillId="11" borderId="0" xfId="0" applyFont="1" applyFill="1" applyAlignment="1">
      <alignment horizontal="center" vertical="center" wrapText="1"/>
    </xf>
    <xf numFmtId="0" fontId="0" fillId="12" borderId="55" xfId="0" applyFill="1" applyBorder="1" applyAlignment="1">
      <alignment horizontal="center" vertical="center" wrapText="1"/>
    </xf>
    <xf numFmtId="0" fontId="0" fillId="11" borderId="55" xfId="0" applyFill="1" applyBorder="1" applyAlignment="1">
      <alignment horizontal="center" vertical="center" wrapText="1"/>
    </xf>
    <xf numFmtId="0" fontId="12" fillId="11" borderId="55" xfId="0" applyFont="1" applyFill="1" applyBorder="1" applyAlignment="1">
      <alignment horizontal="center" vertical="center" wrapText="1"/>
    </xf>
    <xf numFmtId="0" fontId="0" fillId="3" borderId="55" xfId="0" applyFill="1" applyBorder="1" applyAlignment="1">
      <alignment horizontal="center" vertical="center" wrapText="1"/>
    </xf>
    <xf numFmtId="0" fontId="12" fillId="5" borderId="55" xfId="0" applyFont="1" applyFill="1" applyBorder="1" applyAlignment="1">
      <alignment horizontal="center" vertical="center" wrapText="1"/>
    </xf>
    <xf numFmtId="0" fontId="0" fillId="5" borderId="55" xfId="0" applyFill="1" applyBorder="1" applyAlignment="1">
      <alignment horizontal="center" vertical="center" wrapText="1"/>
    </xf>
    <xf numFmtId="2" fontId="0" fillId="5" borderId="55" xfId="0" applyNumberFormat="1" applyFill="1" applyBorder="1" applyAlignment="1">
      <alignment horizontal="center" vertical="center" wrapText="1"/>
    </xf>
    <xf numFmtId="2" fontId="20" fillId="5" borderId="58" xfId="0" applyNumberFormat="1" applyFont="1" applyFill="1" applyBorder="1" applyAlignment="1">
      <alignment horizontal="center" vertical="center" wrapText="1"/>
    </xf>
    <xf numFmtId="0" fontId="0" fillId="2" borderId="0" xfId="0" applyFill="1" applyAlignment="1">
      <alignment horizontal="center" vertical="center" wrapText="1"/>
    </xf>
    <xf numFmtId="0" fontId="0" fillId="0" borderId="8" xfId="0" applyBorder="1" applyAlignment="1" applyProtection="1">
      <alignment horizontal="center" vertical="center"/>
      <protection locked="0"/>
    </xf>
    <xf numFmtId="0" fontId="0" fillId="0" borderId="8" xfId="0" applyBorder="1" applyProtection="1">
      <protection locked="0"/>
    </xf>
    <xf numFmtId="0" fontId="10" fillId="0" borderId="0" xfId="0" applyFont="1" applyAlignment="1">
      <alignment vertical="center" wrapText="1"/>
    </xf>
    <xf numFmtId="165" fontId="10" fillId="0" borderId="0" xfId="0" applyNumberFormat="1" applyFont="1" applyAlignment="1" applyProtection="1">
      <alignment vertical="center" wrapText="1"/>
      <protection locked="0"/>
    </xf>
    <xf numFmtId="0" fontId="10" fillId="0" borderId="0" xfId="0" applyFont="1" applyAlignment="1">
      <alignment horizontal="center" vertical="center" wrapText="1"/>
    </xf>
    <xf numFmtId="0" fontId="0" fillId="0" borderId="12" xfId="0" applyBorder="1" applyProtection="1">
      <protection locked="0"/>
    </xf>
    <xf numFmtId="0" fontId="0" fillId="0" borderId="18" xfId="0" applyBorder="1" applyAlignment="1">
      <alignment horizontal="center"/>
    </xf>
    <xf numFmtId="0" fontId="0" fillId="0" borderId="8" xfId="0" applyBorder="1" applyAlignment="1" applyProtection="1">
      <alignment horizontal="center" vertical="center" wrapText="1"/>
      <protection locked="0"/>
    </xf>
    <xf numFmtId="0" fontId="0" fillId="0" borderId="27" xfId="0" applyBorder="1" applyAlignment="1" applyProtection="1">
      <alignment horizontal="center" vertical="center" wrapText="1"/>
      <protection locked="0"/>
    </xf>
    <xf numFmtId="0" fontId="26" fillId="0" borderId="8" xfId="0" applyFont="1" applyBorder="1" applyAlignment="1">
      <alignment horizontal="center" wrapText="1"/>
    </xf>
    <xf numFmtId="14" fontId="26" fillId="0" borderId="8" xfId="0" applyNumberFormat="1" applyFont="1" applyBorder="1" applyAlignment="1">
      <alignment horizontal="center" vertical="center" wrapText="1"/>
    </xf>
    <xf numFmtId="0" fontId="22" fillId="0" borderId="0" xfId="0" applyFont="1"/>
    <xf numFmtId="0" fontId="31" fillId="0" borderId="8" xfId="0" applyFont="1" applyBorder="1" applyAlignment="1">
      <alignment vertical="center"/>
    </xf>
    <xf numFmtId="0" fontId="31" fillId="0" borderId="8" xfId="0" applyFont="1" applyBorder="1" applyAlignment="1">
      <alignment horizontal="center" vertical="center"/>
    </xf>
    <xf numFmtId="0" fontId="31" fillId="0" borderId="8" xfId="0" applyFont="1" applyBorder="1" applyAlignment="1">
      <alignment horizontal="center" vertical="center" wrapText="1"/>
    </xf>
    <xf numFmtId="0" fontId="31" fillId="0" borderId="8" xfId="0" applyFont="1" applyBorder="1"/>
    <xf numFmtId="0" fontId="36" fillId="0" borderId="0" xfId="0" applyFont="1"/>
    <xf numFmtId="0" fontId="36" fillId="0" borderId="8" xfId="0" applyFont="1" applyBorder="1" applyAlignment="1">
      <alignment vertical="center"/>
    </xf>
    <xf numFmtId="0" fontId="36" fillId="0" borderId="8" xfId="0" applyFont="1" applyBorder="1" applyAlignment="1">
      <alignment vertical="center" wrapText="1"/>
    </xf>
    <xf numFmtId="44" fontId="36" fillId="0" borderId="8" xfId="4" applyFont="1" applyBorder="1" applyAlignment="1">
      <alignment vertical="center"/>
    </xf>
    <xf numFmtId="1" fontId="36" fillId="0" borderId="8" xfId="0" applyNumberFormat="1" applyFont="1" applyBorder="1" applyAlignment="1">
      <alignment horizontal="center" vertical="center"/>
    </xf>
    <xf numFmtId="2" fontId="36" fillId="0" borderId="8" xfId="4" applyNumberFormat="1" applyFont="1" applyBorder="1" applyAlignment="1">
      <alignment horizontal="center" vertical="center"/>
    </xf>
    <xf numFmtId="2" fontId="36" fillId="0" borderId="8" xfId="0" applyNumberFormat="1" applyFont="1" applyBorder="1" applyAlignment="1">
      <alignment horizontal="center" vertical="center" wrapText="1"/>
    </xf>
    <xf numFmtId="0" fontId="37" fillId="0" borderId="8" xfId="0" applyFont="1" applyBorder="1" applyAlignment="1">
      <alignment horizontal="center" vertical="center"/>
    </xf>
    <xf numFmtId="0" fontId="38" fillId="0" borderId="8" xfId="0" applyFont="1" applyBorder="1" applyAlignment="1">
      <alignment vertical="center"/>
    </xf>
    <xf numFmtId="0" fontId="38" fillId="0" borderId="8" xfId="0" applyFont="1" applyBorder="1" applyAlignment="1">
      <alignment wrapText="1"/>
    </xf>
    <xf numFmtId="1" fontId="38" fillId="0" borderId="8" xfId="0" applyNumberFormat="1" applyFont="1" applyBorder="1" applyAlignment="1">
      <alignment vertical="center"/>
    </xf>
    <xf numFmtId="0" fontId="38" fillId="0" borderId="8" xfId="0" applyFont="1" applyBorder="1"/>
    <xf numFmtId="0" fontId="39" fillId="0" borderId="8" xfId="0" applyFont="1" applyBorder="1" applyAlignment="1">
      <alignment horizontal="center"/>
    </xf>
    <xf numFmtId="14" fontId="38" fillId="0" borderId="8" xfId="0" applyNumberFormat="1" applyFont="1" applyBorder="1"/>
    <xf numFmtId="2" fontId="38" fillId="0" borderId="8" xfId="0" applyNumberFormat="1" applyFont="1" applyBorder="1" applyAlignment="1">
      <alignment horizontal="center"/>
    </xf>
    <xf numFmtId="0" fontId="22" fillId="0" borderId="8" xfId="0" applyFont="1" applyBorder="1" applyAlignment="1">
      <alignment wrapText="1"/>
    </xf>
    <xf numFmtId="0" fontId="38" fillId="0" borderId="18" xfId="0" applyFont="1" applyBorder="1" applyAlignment="1">
      <alignment wrapText="1"/>
    </xf>
    <xf numFmtId="2" fontId="37" fillId="0" borderId="44" xfId="0" applyNumberFormat="1" applyFont="1" applyBorder="1" applyAlignment="1">
      <alignment horizontal="center"/>
    </xf>
    <xf numFmtId="2" fontId="39" fillId="0" borderId="8" xfId="0" applyNumberFormat="1" applyFont="1" applyBorder="1" applyAlignment="1">
      <alignment horizontal="center"/>
    </xf>
    <xf numFmtId="0" fontId="22" fillId="0" borderId="8" xfId="0" applyFont="1" applyBorder="1"/>
    <xf numFmtId="0" fontId="38" fillId="0" borderId="0" xfId="0" applyFont="1"/>
    <xf numFmtId="14" fontId="36" fillId="0" borderId="0" xfId="0" applyNumberFormat="1" applyFont="1"/>
    <xf numFmtId="0" fontId="37" fillId="0" borderId="8" xfId="0" applyFont="1" applyBorder="1" applyAlignment="1">
      <alignment vertical="center"/>
    </xf>
    <xf numFmtId="0" fontId="37" fillId="0" borderId="8" xfId="0" applyFont="1" applyBorder="1" applyAlignment="1">
      <alignment horizontal="center" vertical="center" wrapText="1"/>
    </xf>
    <xf numFmtId="0" fontId="37" fillId="0" borderId="8" xfId="0" applyFont="1" applyBorder="1"/>
    <xf numFmtId="14" fontId="22" fillId="0" borderId="8" xfId="0" applyNumberFormat="1" applyFont="1" applyBorder="1"/>
    <xf numFmtId="1" fontId="22" fillId="0" borderId="8" xfId="0" applyNumberFormat="1" applyFont="1" applyBorder="1"/>
    <xf numFmtId="2" fontId="22" fillId="0" borderId="8" xfId="0" applyNumberFormat="1" applyFont="1" applyBorder="1" applyAlignment="1">
      <alignment horizontal="center"/>
    </xf>
    <xf numFmtId="0" fontId="22" fillId="0" borderId="18" xfId="0" applyFont="1" applyBorder="1" applyAlignment="1">
      <alignment wrapText="1"/>
    </xf>
    <xf numFmtId="14" fontId="22" fillId="0" borderId="18" xfId="0" applyNumberFormat="1" applyFont="1" applyBorder="1"/>
    <xf numFmtId="14" fontId="22" fillId="0" borderId="27" xfId="0" applyNumberFormat="1" applyFont="1" applyBorder="1"/>
    <xf numFmtId="1" fontId="22" fillId="0" borderId="44" xfId="0" applyNumberFormat="1" applyFont="1" applyBorder="1"/>
    <xf numFmtId="0" fontId="22" fillId="0" borderId="18" xfId="0" applyFont="1" applyBorder="1"/>
    <xf numFmtId="2" fontId="31" fillId="0" borderId="8" xfId="0" applyNumberFormat="1" applyFont="1" applyBorder="1" applyAlignment="1">
      <alignment horizontal="center"/>
    </xf>
    <xf numFmtId="0" fontId="38" fillId="0" borderId="8" xfId="0" applyFont="1" applyBorder="1" applyAlignment="1">
      <alignment vertical="center" wrapText="1"/>
    </xf>
    <xf numFmtId="44" fontId="38" fillId="0" borderId="8" xfId="4" applyFont="1" applyBorder="1" applyAlignment="1">
      <alignment vertical="center"/>
    </xf>
    <xf numFmtId="1" fontId="38" fillId="0" borderId="8" xfId="0" applyNumberFormat="1" applyFont="1" applyBorder="1" applyAlignment="1">
      <alignment horizontal="center" vertical="center"/>
    </xf>
    <xf numFmtId="2" fontId="38" fillId="0" borderId="8" xfId="4" applyNumberFormat="1" applyFont="1" applyBorder="1" applyAlignment="1">
      <alignment horizontal="center" vertical="center"/>
    </xf>
    <xf numFmtId="2" fontId="38" fillId="0" borderId="8" xfId="0" applyNumberFormat="1" applyFont="1" applyBorder="1" applyAlignment="1">
      <alignment horizontal="center" vertical="center" wrapText="1"/>
    </xf>
    <xf numFmtId="0" fontId="39" fillId="0" borderId="8" xfId="0" applyFont="1" applyBorder="1" applyAlignment="1">
      <alignment horizontal="center" vertical="center"/>
    </xf>
    <xf numFmtId="44" fontId="38" fillId="0" borderId="8" xfId="4" applyFont="1" applyFill="1" applyBorder="1" applyAlignment="1">
      <alignment vertical="center"/>
    </xf>
    <xf numFmtId="2" fontId="38" fillId="0" borderId="8" xfId="4" applyNumberFormat="1" applyFont="1" applyFill="1" applyBorder="1" applyAlignment="1">
      <alignment horizontal="center" vertical="center"/>
    </xf>
    <xf numFmtId="0" fontId="36" fillId="0" borderId="8" xfId="0" applyFont="1" applyBorder="1" applyAlignment="1">
      <alignment wrapText="1"/>
    </xf>
    <xf numFmtId="0" fontId="0" fillId="6" borderId="0" xfId="0" applyFill="1" applyAlignment="1">
      <alignment wrapText="1"/>
    </xf>
    <xf numFmtId="0" fontId="8" fillId="0" borderId="0" xfId="0" applyFont="1" applyAlignment="1">
      <alignment horizontal="center" vertical="center" wrapText="1"/>
    </xf>
    <xf numFmtId="0" fontId="8" fillId="11" borderId="54" xfId="0" applyFont="1" applyFill="1" applyBorder="1" applyAlignment="1">
      <alignment horizontal="center" vertical="center" wrapText="1"/>
    </xf>
    <xf numFmtId="0" fontId="8" fillId="12" borderId="55" xfId="0" applyFont="1" applyFill="1" applyBorder="1" applyAlignment="1">
      <alignment horizontal="center" vertical="center" wrapText="1"/>
    </xf>
    <xf numFmtId="0" fontId="8" fillId="5" borderId="55" xfId="5" applyFill="1" applyBorder="1" applyAlignment="1">
      <alignment horizontal="center" vertical="center" wrapText="1"/>
    </xf>
    <xf numFmtId="0" fontId="5" fillId="5" borderId="55" xfId="0" applyFont="1" applyFill="1" applyBorder="1" applyAlignment="1">
      <alignment horizontal="center" vertical="center" wrapText="1"/>
    </xf>
    <xf numFmtId="0" fontId="4" fillId="5" borderId="55" xfId="0" applyFont="1" applyFill="1" applyBorder="1" applyAlignment="1">
      <alignment horizontal="center" vertical="center" wrapText="1"/>
    </xf>
    <xf numFmtId="0" fontId="26" fillId="2" borderId="8" xfId="0" applyFont="1" applyFill="1" applyBorder="1" applyAlignment="1">
      <alignment horizontal="center" wrapText="1"/>
    </xf>
    <xf numFmtId="14" fontId="26" fillId="2" borderId="8" xfId="0" applyNumberFormat="1" applyFont="1" applyFill="1" applyBorder="1" applyAlignment="1">
      <alignment horizontal="center" vertical="center" wrapText="1"/>
    </xf>
    <xf numFmtId="0" fontId="2" fillId="5" borderId="55" xfId="5" applyFont="1" applyFill="1" applyBorder="1" applyAlignment="1">
      <alignment horizontal="center" vertical="center" wrapText="1"/>
    </xf>
    <xf numFmtId="0" fontId="2" fillId="5" borderId="55" xfId="0" applyFont="1" applyFill="1" applyBorder="1" applyAlignment="1">
      <alignment horizontal="center" vertical="center" wrapText="1"/>
    </xf>
    <xf numFmtId="0" fontId="0" fillId="11" borderId="0" xfId="0" applyFill="1" applyAlignment="1">
      <alignment horizontal="center" vertical="center" wrapText="1"/>
    </xf>
    <xf numFmtId="0" fontId="0" fillId="11" borderId="54" xfId="0" applyFill="1" applyBorder="1" applyAlignment="1">
      <alignment horizontal="center" vertical="center" wrapText="1"/>
    </xf>
    <xf numFmtId="0" fontId="20" fillId="12" borderId="56" xfId="0" applyFont="1" applyFill="1" applyBorder="1" applyAlignment="1">
      <alignment horizontal="center" vertical="center" wrapText="1"/>
    </xf>
    <xf numFmtId="0" fontId="20" fillId="12" borderId="57" xfId="0" applyFont="1" applyFill="1" applyBorder="1" applyAlignment="1">
      <alignment horizontal="center" vertical="center" wrapText="1"/>
    </xf>
    <xf numFmtId="0" fontId="0" fillId="0" borderId="17" xfId="0" applyBorder="1" applyAlignment="1">
      <alignment horizontal="center"/>
    </xf>
    <xf numFmtId="0" fontId="0" fillId="0" borderId="8" xfId="0" applyBorder="1" applyAlignment="1">
      <alignment horizontal="center"/>
    </xf>
    <xf numFmtId="165" fontId="0" fillId="0" borderId="8" xfId="0" applyNumberFormat="1" applyBorder="1" applyAlignment="1">
      <alignment horizontal="center"/>
    </xf>
    <xf numFmtId="165" fontId="0" fillId="0" borderId="33" xfId="0" applyNumberFormat="1" applyBorder="1" applyAlignment="1">
      <alignment horizontal="center"/>
    </xf>
    <xf numFmtId="2" fontId="0" fillId="0" borderId="8" xfId="0" applyNumberFormat="1" applyBorder="1" applyAlignment="1">
      <alignment horizontal="center"/>
    </xf>
    <xf numFmtId="2" fontId="0" fillId="0" borderId="33" xfId="0" applyNumberFormat="1" applyBorder="1" applyAlignment="1">
      <alignment horizontal="center"/>
    </xf>
    <xf numFmtId="0" fontId="0" fillId="0" borderId="19" xfId="0" applyBorder="1" applyAlignment="1">
      <alignment horizontal="center"/>
    </xf>
    <xf numFmtId="0" fontId="0" fillId="0" borderId="12" xfId="0" applyBorder="1" applyAlignment="1">
      <alignment horizontal="center"/>
    </xf>
    <xf numFmtId="14" fontId="0" fillId="0" borderId="12" xfId="0" applyNumberFormat="1" applyBorder="1" applyAlignment="1">
      <alignment horizontal="center"/>
    </xf>
    <xf numFmtId="14" fontId="0" fillId="0" borderId="34" xfId="0" applyNumberFormat="1" applyBorder="1" applyAlignment="1">
      <alignment horizontal="center"/>
    </xf>
    <xf numFmtId="0" fontId="0" fillId="2" borderId="1" xfId="0" applyFill="1" applyBorder="1" applyAlignment="1">
      <alignment horizontal="center"/>
    </xf>
    <xf numFmtId="0" fontId="0" fillId="2" borderId="2"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14" fillId="3" borderId="3"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35" xfId="0" applyFont="1" applyFill="1" applyBorder="1" applyAlignment="1">
      <alignment horizontal="center" vertical="center"/>
    </xf>
    <xf numFmtId="0" fontId="15" fillId="3" borderId="9" xfId="0" applyFont="1" applyFill="1" applyBorder="1" applyAlignment="1">
      <alignment horizontal="center" vertical="center"/>
    </xf>
    <xf numFmtId="0" fontId="15" fillId="3" borderId="45" xfId="0" applyFont="1" applyFill="1" applyBorder="1" applyAlignment="1">
      <alignment horizontal="center" vertical="center"/>
    </xf>
    <xf numFmtId="0" fontId="15" fillId="3" borderId="13" xfId="0" applyFont="1" applyFill="1" applyBorder="1" applyAlignment="1">
      <alignment horizontal="center" vertical="center"/>
    </xf>
    <xf numFmtId="0" fontId="15" fillId="3" borderId="48" xfId="0" applyFont="1" applyFill="1" applyBorder="1" applyAlignment="1">
      <alignment horizontal="center" vertical="center"/>
    </xf>
    <xf numFmtId="0" fontId="14" fillId="3" borderId="8"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4" fillId="4" borderId="15" xfId="0" applyFont="1" applyFill="1" applyBorder="1" applyAlignment="1">
      <alignment horizontal="center"/>
    </xf>
    <xf numFmtId="0" fontId="14" fillId="4" borderId="3" xfId="0" applyFont="1" applyFill="1" applyBorder="1" applyAlignment="1">
      <alignment horizontal="center"/>
    </xf>
    <xf numFmtId="0" fontId="14" fillId="4" borderId="49" xfId="0" applyFont="1" applyFill="1" applyBorder="1" applyAlignment="1">
      <alignment horizontal="center"/>
    </xf>
    <xf numFmtId="0" fontId="33" fillId="6" borderId="8" xfId="0" applyFont="1" applyFill="1" applyBorder="1" applyAlignment="1" applyProtection="1">
      <alignment horizontal="center"/>
      <protection locked="0"/>
    </xf>
    <xf numFmtId="0" fontId="33" fillId="6" borderId="12" xfId="0" applyFont="1" applyFill="1" applyBorder="1" applyAlignment="1" applyProtection="1">
      <alignment horizontal="center"/>
      <protection locked="0"/>
    </xf>
    <xf numFmtId="0" fontId="14" fillId="0" borderId="20" xfId="0" applyFont="1" applyBorder="1" applyAlignment="1">
      <alignment horizontal="center"/>
    </xf>
    <xf numFmtId="0" fontId="14" fillId="0" borderId="21" xfId="0" applyFont="1" applyBorder="1" applyAlignment="1">
      <alignment horizontal="center"/>
    </xf>
    <xf numFmtId="0" fontId="14" fillId="0" borderId="22" xfId="0" applyFont="1" applyBorder="1" applyAlignment="1">
      <alignment horizontal="center"/>
    </xf>
    <xf numFmtId="0" fontId="0" fillId="0" borderId="26" xfId="0" applyBorder="1" applyAlignment="1">
      <alignment horizontal="center" vertical="center"/>
    </xf>
    <xf numFmtId="0" fontId="0" fillId="0" borderId="23" xfId="0" applyBorder="1" applyAlignment="1">
      <alignment horizontal="center" vertical="center"/>
    </xf>
    <xf numFmtId="0" fontId="0" fillId="0" borderId="28" xfId="0" applyBorder="1" applyAlignment="1">
      <alignment horizontal="center" vertical="center"/>
    </xf>
    <xf numFmtId="0" fontId="14" fillId="0" borderId="8" xfId="0" applyFont="1" applyBorder="1" applyAlignment="1" applyProtection="1">
      <alignment horizontal="center" wrapText="1"/>
      <protection locked="0"/>
    </xf>
    <xf numFmtId="0" fontId="20" fillId="0" borderId="8" xfId="0" applyFont="1" applyBorder="1" applyAlignment="1" applyProtection="1">
      <alignment horizontal="center" wrapText="1"/>
      <protection locked="0"/>
    </xf>
    <xf numFmtId="0" fontId="0" fillId="0" borderId="8" xfId="0" applyBorder="1" applyAlignment="1" applyProtection="1">
      <alignment horizontal="center" wrapText="1"/>
      <protection locked="0"/>
    </xf>
    <xf numFmtId="3" fontId="0" fillId="0" borderId="27" xfId="0" applyNumberFormat="1" applyBorder="1" applyAlignment="1">
      <alignment horizontal="center"/>
    </xf>
    <xf numFmtId="0" fontId="0" fillId="0" borderId="44" xfId="0" applyBorder="1" applyAlignment="1">
      <alignment horizontal="center"/>
    </xf>
    <xf numFmtId="0" fontId="33" fillId="6" borderId="8" xfId="0" applyFont="1" applyFill="1" applyBorder="1" applyAlignment="1" applyProtection="1">
      <alignment horizontal="center" vertical="center" wrapText="1"/>
      <protection locked="0"/>
    </xf>
    <xf numFmtId="15" fontId="0" fillId="0" borderId="18" xfId="0" applyNumberFormat="1" applyBorder="1" applyAlignment="1" applyProtection="1">
      <alignment horizontal="center" vertical="center" wrapText="1"/>
      <protection locked="0"/>
    </xf>
    <xf numFmtId="15" fontId="0" fillId="0" borderId="59" xfId="0" applyNumberFormat="1" applyBorder="1" applyAlignment="1" applyProtection="1">
      <alignment horizontal="center" vertical="center" wrapText="1"/>
      <protection locked="0"/>
    </xf>
    <xf numFmtId="0" fontId="0" fillId="0" borderId="17" xfId="0" applyBorder="1" applyAlignment="1" applyProtection="1">
      <alignment horizontal="center"/>
      <protection locked="0"/>
    </xf>
    <xf numFmtId="0" fontId="0" fillId="0" borderId="8" xfId="0" applyBorder="1" applyAlignment="1" applyProtection="1">
      <alignment horizontal="center"/>
      <protection locked="0"/>
    </xf>
    <xf numFmtId="9" fontId="0" fillId="0" borderId="8" xfId="0" applyNumberFormat="1" applyBorder="1" applyAlignment="1" applyProtection="1">
      <alignment horizontal="center"/>
      <protection locked="0"/>
    </xf>
    <xf numFmtId="0" fontId="0" fillId="0" borderId="0" xfId="0" applyAlignment="1" applyProtection="1">
      <alignment horizontal="center" wrapText="1"/>
      <protection locked="0"/>
    </xf>
    <xf numFmtId="9" fontId="0" fillId="0" borderId="0" xfId="0" applyNumberFormat="1" applyAlignment="1" applyProtection="1">
      <alignment horizontal="center"/>
      <protection locked="0"/>
    </xf>
    <xf numFmtId="0" fontId="0" fillId="0" borderId="0" xfId="0" applyAlignment="1">
      <alignment horizontal="center"/>
    </xf>
    <xf numFmtId="0" fontId="14" fillId="0" borderId="24" xfId="0" applyFont="1" applyBorder="1" applyAlignment="1">
      <alignment horizontal="center"/>
    </xf>
    <xf numFmtId="0" fontId="14" fillId="0" borderId="25" xfId="0" applyFont="1" applyBorder="1" applyAlignment="1">
      <alignment horizontal="center"/>
    </xf>
    <xf numFmtId="0" fontId="0" fillId="0" borderId="15" xfId="0" applyBorder="1" applyAlignment="1">
      <alignment horizontal="center" vertical="center" wrapText="1"/>
    </xf>
    <xf numFmtId="0" fontId="0" fillId="0" borderId="3" xfId="0" applyBorder="1" applyAlignment="1">
      <alignment horizontal="center" vertical="center" wrapText="1"/>
    </xf>
    <xf numFmtId="0" fontId="0" fillId="0" borderId="16" xfId="0" applyBorder="1" applyAlignment="1">
      <alignment horizontal="center" vertical="center" wrapText="1"/>
    </xf>
    <xf numFmtId="0" fontId="41" fillId="0" borderId="17" xfId="0" applyFont="1"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9" fontId="0" fillId="0" borderId="8" xfId="0" applyNumberFormat="1" applyBorder="1" applyAlignment="1" applyProtection="1">
      <alignment horizontal="center" vertical="center" wrapText="1"/>
      <protection locked="0"/>
    </xf>
    <xf numFmtId="9" fontId="0" fillId="0" borderId="8" xfId="0" applyNumberFormat="1" applyBorder="1" applyAlignment="1" applyProtection="1">
      <alignment horizontal="center" vertical="center"/>
      <protection locked="0"/>
    </xf>
    <xf numFmtId="15" fontId="0" fillId="0" borderId="8" xfId="0" applyNumberFormat="1" applyBorder="1" applyAlignment="1" applyProtection="1">
      <alignment horizontal="center" vertical="center" wrapText="1"/>
      <protection locked="0"/>
    </xf>
    <xf numFmtId="0" fontId="0" fillId="0" borderId="18"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9" fontId="0" fillId="0" borderId="8" xfId="6" applyFont="1" applyBorder="1" applyAlignment="1" applyProtection="1">
      <alignment horizontal="center" vertical="center"/>
      <protection locked="0"/>
    </xf>
    <xf numFmtId="0" fontId="7" fillId="0" borderId="17" xfId="0" applyFont="1" applyBorder="1" applyAlignment="1">
      <alignment horizontal="left" vertical="top" wrapText="1"/>
    </xf>
    <xf numFmtId="0" fontId="8" fillId="0" borderId="8" xfId="0" applyFont="1" applyBorder="1" applyAlignment="1">
      <alignment horizontal="left" vertical="top" wrapText="1"/>
    </xf>
    <xf numFmtId="0" fontId="8" fillId="0" borderId="8" xfId="0" applyFont="1" applyBorder="1" applyAlignment="1">
      <alignment horizontal="center" vertical="center" wrapText="1"/>
    </xf>
    <xf numFmtId="0" fontId="8" fillId="0" borderId="33" xfId="0" applyFont="1" applyBorder="1" applyAlignment="1">
      <alignment horizontal="center" vertical="center" wrapText="1"/>
    </xf>
    <xf numFmtId="0" fontId="12" fillId="0" borderId="19" xfId="0" applyFont="1" applyBorder="1" applyAlignment="1">
      <alignment horizontal="left" vertical="top" wrapText="1"/>
    </xf>
    <xf numFmtId="0" fontId="8" fillId="0" borderId="12" xfId="0" applyFont="1" applyBorder="1" applyAlignment="1">
      <alignment horizontal="left" vertical="top" wrapText="1"/>
    </xf>
    <xf numFmtId="0" fontId="5" fillId="0" borderId="12" xfId="0" applyFont="1" applyBorder="1" applyAlignment="1">
      <alignment horizontal="center" vertical="center" wrapText="1"/>
    </xf>
    <xf numFmtId="0" fontId="8" fillId="0" borderId="34" xfId="0" applyFont="1" applyBorder="1" applyAlignment="1">
      <alignment horizontal="center" vertical="center" wrapText="1"/>
    </xf>
    <xf numFmtId="0" fontId="0" fillId="0" borderId="46" xfId="0" applyBorder="1" applyAlignment="1">
      <alignment horizontal="center"/>
    </xf>
    <xf numFmtId="0" fontId="0" fillId="0" borderId="27" xfId="0" applyBorder="1" applyAlignment="1">
      <alignment horizontal="center"/>
    </xf>
    <xf numFmtId="165" fontId="26" fillId="0" borderId="8" xfId="0" applyNumberFormat="1" applyFont="1" applyBorder="1" applyAlignment="1" applyProtection="1">
      <alignment horizontal="center"/>
      <protection locked="0"/>
    </xf>
    <xf numFmtId="0" fontId="0" fillId="0" borderId="46" xfId="0" applyBorder="1" applyAlignment="1">
      <alignment horizontal="center" vertical="center" wrapText="1"/>
    </xf>
    <xf numFmtId="0" fontId="0" fillId="0" borderId="27" xfId="0" applyBorder="1" applyAlignment="1">
      <alignment horizontal="center" vertical="center" wrapText="1"/>
    </xf>
    <xf numFmtId="0" fontId="0" fillId="0" borderId="44" xfId="0" applyBorder="1" applyAlignment="1">
      <alignment horizontal="center" vertical="center" wrapText="1"/>
    </xf>
    <xf numFmtId="165" fontId="35" fillId="0" borderId="8" xfId="0" applyNumberFormat="1" applyFont="1" applyBorder="1" applyAlignment="1" applyProtection="1">
      <alignment horizontal="center" vertical="center" wrapText="1"/>
      <protection locked="0"/>
    </xf>
    <xf numFmtId="0" fontId="35" fillId="0" borderId="18" xfId="0" applyFont="1" applyBorder="1" applyAlignment="1">
      <alignment horizontal="center" vertical="center" wrapText="1"/>
    </xf>
    <xf numFmtId="0" fontId="35" fillId="0" borderId="27" xfId="0" applyFont="1" applyBorder="1" applyAlignment="1">
      <alignment horizontal="center" vertical="center" wrapText="1"/>
    </xf>
    <xf numFmtId="0" fontId="35" fillId="0" borderId="44" xfId="0" applyFont="1" applyBorder="1" applyAlignment="1">
      <alignment horizontal="center" vertical="center" wrapText="1"/>
    </xf>
    <xf numFmtId="167" fontId="26" fillId="0" borderId="8" xfId="0" applyNumberFormat="1" applyFont="1" applyBorder="1" applyAlignment="1" applyProtection="1">
      <alignment horizontal="center"/>
      <protection locked="0"/>
    </xf>
    <xf numFmtId="0" fontId="26" fillId="0" borderId="27" xfId="0" applyFont="1" applyBorder="1" applyAlignment="1">
      <alignment horizontal="center" vertical="center" wrapText="1"/>
    </xf>
    <xf numFmtId="0" fontId="26" fillId="0" borderId="44" xfId="0" applyFont="1" applyBorder="1" applyAlignment="1">
      <alignment horizontal="center" vertical="center" wrapText="1"/>
    </xf>
    <xf numFmtId="167" fontId="26" fillId="0" borderId="18" xfId="0" applyNumberFormat="1" applyFont="1" applyBorder="1" applyAlignment="1" applyProtection="1">
      <alignment horizontal="center" wrapText="1"/>
      <protection locked="0"/>
    </xf>
    <xf numFmtId="167" fontId="26" fillId="0" borderId="27" xfId="0" applyNumberFormat="1" applyFont="1" applyBorder="1" applyAlignment="1" applyProtection="1">
      <alignment horizontal="center" wrapText="1"/>
      <protection locked="0"/>
    </xf>
    <xf numFmtId="167" fontId="26" fillId="0" borderId="44" xfId="0" applyNumberFormat="1" applyFont="1" applyBorder="1" applyAlignment="1" applyProtection="1">
      <alignment horizontal="center" wrapText="1"/>
      <protection locked="0"/>
    </xf>
    <xf numFmtId="0" fontId="10" fillId="0" borderId="1" xfId="0" applyFont="1" applyBorder="1" applyAlignment="1">
      <alignment horizontal="center" vertical="center" wrapText="1"/>
    </xf>
    <xf numFmtId="0" fontId="10" fillId="0" borderId="5" xfId="0" applyFont="1" applyBorder="1" applyAlignment="1">
      <alignment horizontal="center" vertical="center" wrapText="1"/>
    </xf>
    <xf numFmtId="0" fontId="14" fillId="5" borderId="24" xfId="0" applyFont="1" applyFill="1" applyBorder="1" applyAlignment="1">
      <alignment horizontal="center"/>
    </xf>
    <xf numFmtId="0" fontId="14" fillId="5" borderId="25" xfId="0" applyFont="1" applyFill="1" applyBorder="1" applyAlignment="1">
      <alignment horizontal="center"/>
    </xf>
    <xf numFmtId="0" fontId="12" fillId="0" borderId="36" xfId="0" applyFont="1" applyBorder="1" applyAlignment="1">
      <alignment horizontal="left" vertical="top" wrapText="1"/>
    </xf>
    <xf numFmtId="0" fontId="12" fillId="0" borderId="37" xfId="0" applyFont="1" applyBorder="1" applyAlignment="1">
      <alignment horizontal="left" vertical="top" wrapText="1"/>
    </xf>
    <xf numFmtId="0" fontId="14" fillId="5" borderId="46" xfId="0" applyFont="1" applyFill="1" applyBorder="1" applyAlignment="1">
      <alignment horizontal="center" vertical="center"/>
    </xf>
    <xf numFmtId="0" fontId="14" fillId="5" borderId="27" xfId="0" applyFont="1" applyFill="1" applyBorder="1" applyAlignment="1">
      <alignment horizontal="center" vertical="center"/>
    </xf>
    <xf numFmtId="0" fontId="14" fillId="5" borderId="44" xfId="0" applyFont="1" applyFill="1" applyBorder="1" applyAlignment="1">
      <alignment horizontal="center" vertical="center"/>
    </xf>
    <xf numFmtId="0" fontId="0" fillId="0" borderId="47"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43" xfId="0" applyBorder="1" applyAlignment="1">
      <alignment horizontal="center" vertical="center" wrapText="1"/>
    </xf>
    <xf numFmtId="0" fontId="0" fillId="0" borderId="46" xfId="0" applyBorder="1" applyAlignment="1">
      <alignment horizontal="center" vertical="center"/>
    </xf>
    <xf numFmtId="0" fontId="0" fillId="0" borderId="27" xfId="0" applyBorder="1" applyAlignment="1">
      <alignment horizontal="center" vertical="center"/>
    </xf>
    <xf numFmtId="0" fontId="0" fillId="0" borderId="44" xfId="0" applyBorder="1" applyAlignment="1">
      <alignment horizontal="center" vertical="center"/>
    </xf>
    <xf numFmtId="0" fontId="35" fillId="0" borderId="8" xfId="0" applyFont="1" applyBorder="1" applyAlignment="1" applyProtection="1">
      <alignment horizontal="center" vertical="center"/>
      <protection locked="0"/>
    </xf>
    <xf numFmtId="2" fontId="35" fillId="0" borderId="8" xfId="0" applyNumberFormat="1" applyFont="1" applyBorder="1" applyAlignment="1" applyProtection="1">
      <alignment horizontal="center" vertical="center" wrapText="1"/>
      <protection locked="0"/>
    </xf>
    <xf numFmtId="0" fontId="14" fillId="5" borderId="29" xfId="0" applyFont="1" applyFill="1" applyBorder="1" applyAlignment="1">
      <alignment horizontal="center"/>
    </xf>
    <xf numFmtId="0" fontId="19" fillId="5" borderId="8" xfId="0" applyFont="1" applyFill="1" applyBorder="1" applyAlignment="1" applyProtection="1">
      <alignment horizontal="center" vertical="center"/>
      <protection locked="0"/>
    </xf>
    <xf numFmtId="14" fontId="26" fillId="0" borderId="8" xfId="0" applyNumberFormat="1" applyFont="1" applyBorder="1" applyAlignment="1" applyProtection="1">
      <alignment horizontal="center"/>
      <protection locked="0"/>
    </xf>
    <xf numFmtId="0" fontId="26" fillId="0" borderId="8" xfId="0" applyFont="1" applyBorder="1" applyAlignment="1" applyProtection="1">
      <alignment horizontal="center"/>
      <protection locked="0"/>
    </xf>
    <xf numFmtId="0" fontId="26" fillId="0" borderId="8" xfId="0" applyFont="1" applyBorder="1" applyAlignment="1" applyProtection="1">
      <alignment horizontal="center" vertical="center"/>
      <protection locked="0"/>
    </xf>
    <xf numFmtId="0" fontId="20" fillId="0" borderId="18" xfId="0" applyFont="1" applyBorder="1" applyAlignment="1" applyProtection="1">
      <alignment horizontal="center" vertical="center"/>
      <protection locked="0"/>
    </xf>
    <xf numFmtId="0" fontId="20" fillId="0" borderId="27" xfId="0" applyFont="1" applyBorder="1" applyAlignment="1" applyProtection="1">
      <alignment horizontal="center" vertical="center"/>
      <protection locked="0"/>
    </xf>
    <xf numFmtId="0" fontId="20" fillId="0" borderId="44" xfId="0" applyFont="1" applyBorder="1" applyAlignment="1" applyProtection="1">
      <alignment horizontal="center" vertical="center"/>
      <protection locked="0"/>
    </xf>
    <xf numFmtId="168" fontId="26" fillId="0" borderId="8" xfId="0" applyNumberFormat="1" applyFont="1" applyBorder="1" applyAlignment="1" applyProtection="1">
      <alignment horizontal="center" vertical="center"/>
      <protection locked="0"/>
    </xf>
    <xf numFmtId="0" fontId="2" fillId="0" borderId="26"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28" xfId="0" applyFont="1" applyBorder="1" applyAlignment="1">
      <alignment horizontal="center" vertical="center" wrapText="1"/>
    </xf>
    <xf numFmtId="0" fontId="3" fillId="0" borderId="30" xfId="0" applyFont="1" applyBorder="1" applyAlignment="1">
      <alignment horizontal="left" vertical="top" wrapText="1"/>
    </xf>
    <xf numFmtId="0" fontId="8" fillId="0" borderId="31" xfId="0" applyFont="1" applyBorder="1" applyAlignment="1">
      <alignment horizontal="left" vertical="top" wrapText="1"/>
    </xf>
    <xf numFmtId="0" fontId="2"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0" fillId="0" borderId="18" xfId="0" applyBorder="1" applyAlignment="1">
      <alignment horizontal="center"/>
    </xf>
    <xf numFmtId="14" fontId="26" fillId="0" borderId="8" xfId="0" applyNumberFormat="1" applyFont="1" applyBorder="1" applyAlignment="1" applyProtection="1">
      <alignment horizontal="center" vertical="center"/>
      <protection locked="0"/>
    </xf>
    <xf numFmtId="0" fontId="35" fillId="0" borderId="8" xfId="0" applyFont="1" applyBorder="1" applyAlignment="1">
      <alignment horizontal="center" vertical="center"/>
    </xf>
    <xf numFmtId="0" fontId="0" fillId="0" borderId="37" xfId="0" applyBorder="1" applyAlignment="1">
      <alignment horizontal="center"/>
    </xf>
    <xf numFmtId="2" fontId="26" fillId="0" borderId="8" xfId="0" applyNumberFormat="1" applyFont="1" applyBorder="1" applyAlignment="1">
      <alignment horizontal="center"/>
    </xf>
    <xf numFmtId="0" fontId="35" fillId="0" borderId="18" xfId="0" applyFont="1" applyBorder="1" applyAlignment="1" applyProtection="1">
      <alignment horizontal="center" vertical="center" wrapText="1"/>
      <protection locked="0"/>
    </xf>
    <xf numFmtId="0" fontId="35" fillId="0" borderId="27" xfId="0" applyFont="1" applyBorder="1" applyAlignment="1" applyProtection="1">
      <alignment horizontal="center" vertical="center" wrapText="1"/>
      <protection locked="0"/>
    </xf>
    <xf numFmtId="0" fontId="35" fillId="0" borderId="44" xfId="0" applyFont="1" applyBorder="1" applyAlignment="1" applyProtection="1">
      <alignment horizontal="center" vertical="center" wrapText="1"/>
      <protection locked="0"/>
    </xf>
    <xf numFmtId="0" fontId="26" fillId="0" borderId="18" xfId="0" applyFont="1" applyBorder="1" applyAlignment="1" applyProtection="1">
      <alignment horizontal="center" vertical="center"/>
      <protection locked="0"/>
    </xf>
    <xf numFmtId="0" fontId="26" fillId="0" borderId="27" xfId="0" applyFont="1" applyBorder="1" applyAlignment="1" applyProtection="1">
      <alignment horizontal="center" vertical="center"/>
      <protection locked="0"/>
    </xf>
    <xf numFmtId="0" fontId="26" fillId="0" borderId="44" xfId="0" applyFont="1" applyBorder="1" applyAlignment="1" applyProtection="1">
      <alignment horizontal="center" vertical="center"/>
      <protection locked="0"/>
    </xf>
    <xf numFmtId="0" fontId="32" fillId="0" borderId="8" xfId="0" applyFont="1" applyBorder="1" applyAlignment="1" applyProtection="1">
      <alignment horizontal="center" vertical="center"/>
      <protection locked="0"/>
    </xf>
    <xf numFmtId="165" fontId="26" fillId="5" borderId="8" xfId="0" applyNumberFormat="1" applyFont="1" applyFill="1" applyBorder="1" applyAlignment="1">
      <alignment horizontal="center" wrapText="1"/>
    </xf>
    <xf numFmtId="0" fontId="35" fillId="0" borderId="18" xfId="0" applyFont="1" applyBorder="1" applyAlignment="1" applyProtection="1">
      <alignment horizontal="center" vertical="center"/>
      <protection locked="0"/>
    </xf>
    <xf numFmtId="0" fontId="35" fillId="0" borderId="27" xfId="0" applyFont="1" applyBorder="1" applyAlignment="1" applyProtection="1">
      <alignment horizontal="center" vertical="center"/>
      <protection locked="0"/>
    </xf>
    <xf numFmtId="0" fontId="35" fillId="0" borderId="44" xfId="0" applyFont="1" applyBorder="1" applyAlignment="1" applyProtection="1">
      <alignment horizontal="center" vertical="center"/>
      <protection locked="0"/>
    </xf>
    <xf numFmtId="0" fontId="26" fillId="0" borderId="39" xfId="0" applyFont="1" applyBorder="1" applyAlignment="1" applyProtection="1">
      <alignment horizontal="center" vertical="center"/>
      <protection locked="0"/>
    </xf>
    <xf numFmtId="0" fontId="26" fillId="0" borderId="40" xfId="0" applyFont="1" applyBorder="1" applyAlignment="1" applyProtection="1">
      <alignment horizontal="center" vertical="center"/>
      <protection locked="0"/>
    </xf>
    <xf numFmtId="0" fontId="26" fillId="0" borderId="41" xfId="0" applyFont="1" applyBorder="1" applyAlignment="1" applyProtection="1">
      <alignment horizontal="center" vertical="center"/>
      <protection locked="0"/>
    </xf>
    <xf numFmtId="0" fontId="26" fillId="0" borderId="42" xfId="0" applyFont="1" applyBorder="1" applyAlignment="1" applyProtection="1">
      <alignment horizontal="center" vertical="center"/>
      <protection locked="0"/>
    </xf>
    <xf numFmtId="0" fontId="26" fillId="0" borderId="37" xfId="0" applyFont="1" applyBorder="1" applyAlignment="1" applyProtection="1">
      <alignment horizontal="center" vertical="center"/>
      <protection locked="0"/>
    </xf>
    <xf numFmtId="0" fontId="26" fillId="0" borderId="43" xfId="0" applyFont="1" applyBorder="1" applyAlignment="1" applyProtection="1">
      <alignment horizontal="center" vertical="center"/>
      <protection locked="0"/>
    </xf>
    <xf numFmtId="0" fontId="26" fillId="0" borderId="8" xfId="0" applyFont="1" applyBorder="1" applyAlignment="1" applyProtection="1">
      <alignment horizontal="center" vertical="center" wrapText="1"/>
      <protection locked="0"/>
    </xf>
    <xf numFmtId="0" fontId="26" fillId="0" borderId="18" xfId="0" applyFont="1" applyBorder="1" applyAlignment="1" applyProtection="1">
      <alignment horizontal="center" vertical="center" wrapText="1"/>
      <protection locked="0"/>
    </xf>
    <xf numFmtId="0" fontId="26" fillId="0" borderId="27" xfId="0" applyFont="1" applyBorder="1" applyAlignment="1" applyProtection="1">
      <alignment horizontal="center" vertical="center" wrapText="1"/>
      <protection locked="0"/>
    </xf>
    <xf numFmtId="0" fontId="26" fillId="0" borderId="44" xfId="0" applyFont="1" applyBorder="1" applyAlignment="1" applyProtection="1">
      <alignment horizontal="center" vertical="center" wrapText="1"/>
      <protection locked="0"/>
    </xf>
    <xf numFmtId="0" fontId="0" fillId="0" borderId="8" xfId="0" applyBorder="1" applyAlignment="1">
      <alignment horizontal="center" vertical="center" wrapText="1"/>
    </xf>
    <xf numFmtId="0" fontId="20" fillId="0" borderId="47"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41"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37" xfId="0" applyFont="1" applyBorder="1" applyAlignment="1">
      <alignment horizontal="center" vertical="center" wrapText="1"/>
    </xf>
    <xf numFmtId="0" fontId="20" fillId="0" borderId="43" xfId="0" applyFont="1" applyBorder="1" applyAlignment="1">
      <alignment horizontal="center" vertical="center" wrapText="1"/>
    </xf>
    <xf numFmtId="0" fontId="35" fillId="2" borderId="39" xfId="0" applyFont="1" applyFill="1" applyBorder="1" applyAlignment="1">
      <alignment horizontal="center" vertical="center" wrapText="1"/>
    </xf>
    <xf numFmtId="0" fontId="35" fillId="2" borderId="41" xfId="0" applyFont="1" applyFill="1" applyBorder="1" applyAlignment="1">
      <alignment horizontal="center" vertical="center" wrapText="1"/>
    </xf>
    <xf numFmtId="0" fontId="35" fillId="2" borderId="42" xfId="0" applyFont="1" applyFill="1" applyBorder="1" applyAlignment="1">
      <alignment horizontal="center" vertical="center" wrapText="1"/>
    </xf>
    <xf numFmtId="0" fontId="35" fillId="2" borderId="43" xfId="0" applyFont="1" applyFill="1" applyBorder="1" applyAlignment="1">
      <alignment horizontal="center" vertical="center" wrapText="1"/>
    </xf>
    <xf numFmtId="2" fontId="26" fillId="2" borderId="38" xfId="0" applyNumberFormat="1" applyFont="1" applyFill="1" applyBorder="1" applyAlignment="1">
      <alignment horizontal="center" vertical="center"/>
    </xf>
    <xf numFmtId="2" fontId="26" fillId="2" borderId="31" xfId="0" applyNumberFormat="1" applyFont="1" applyFill="1" applyBorder="1" applyAlignment="1">
      <alignment horizontal="center" vertical="center"/>
    </xf>
    <xf numFmtId="2" fontId="33" fillId="0" borderId="39" xfId="0" applyNumberFormat="1" applyFont="1" applyBorder="1" applyAlignment="1">
      <alignment horizontal="center" vertical="center"/>
    </xf>
    <xf numFmtId="2" fontId="33" fillId="0" borderId="40" xfId="0" applyNumberFormat="1" applyFont="1" applyBorder="1" applyAlignment="1">
      <alignment horizontal="center" vertical="center"/>
    </xf>
    <xf numFmtId="2" fontId="33" fillId="0" borderId="52" xfId="0" applyNumberFormat="1" applyFont="1" applyBorder="1" applyAlignment="1">
      <alignment horizontal="center" vertical="center"/>
    </xf>
    <xf numFmtId="2" fontId="33" fillId="0" borderId="42" xfId="0" applyNumberFormat="1" applyFont="1" applyBorder="1" applyAlignment="1">
      <alignment horizontal="center" vertical="center"/>
    </xf>
    <xf numFmtId="2" fontId="33" fillId="0" borderId="37" xfId="0" applyNumberFormat="1" applyFont="1" applyBorder="1" applyAlignment="1">
      <alignment horizontal="center" vertical="center"/>
    </xf>
    <xf numFmtId="2" fontId="33" fillId="0" borderId="53" xfId="0" applyNumberFormat="1" applyFont="1" applyBorder="1" applyAlignment="1">
      <alignment horizontal="center" vertical="center"/>
    </xf>
    <xf numFmtId="0" fontId="6" fillId="0" borderId="35"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8" xfId="0" applyFont="1" applyBorder="1" applyAlignment="1">
      <alignment horizontal="center" vertical="center" wrapText="1"/>
    </xf>
    <xf numFmtId="0" fontId="14" fillId="0" borderId="29" xfId="0" applyFont="1" applyBorder="1" applyAlignment="1">
      <alignment horizontal="center"/>
    </xf>
    <xf numFmtId="0" fontId="14" fillId="0" borderId="1" xfId="0" applyFont="1" applyBorder="1" applyAlignment="1" applyProtection="1">
      <alignment horizontal="center" vertical="center"/>
      <protection locked="0"/>
    </xf>
    <xf numFmtId="0" fontId="14" fillId="0" borderId="5" xfId="0" applyFont="1" applyBorder="1" applyAlignment="1" applyProtection="1">
      <alignment horizontal="center" vertical="center"/>
      <protection locked="0"/>
    </xf>
    <xf numFmtId="0" fontId="14" fillId="0" borderId="35" xfId="0" applyFont="1" applyBorder="1" applyAlignment="1" applyProtection="1">
      <alignment horizontal="center" vertical="center"/>
      <protection locked="0"/>
    </xf>
    <xf numFmtId="0" fontId="14" fillId="0" borderId="1" xfId="0" applyFont="1" applyBorder="1" applyAlignment="1">
      <alignment horizontal="center"/>
    </xf>
    <xf numFmtId="0" fontId="14" fillId="0" borderId="35" xfId="0" applyFont="1" applyBorder="1" applyAlignment="1">
      <alignment horizontal="center"/>
    </xf>
    <xf numFmtId="0" fontId="14" fillId="0" borderId="5" xfId="0" applyFont="1" applyBorder="1" applyAlignment="1">
      <alignment horizontal="center"/>
    </xf>
    <xf numFmtId="0" fontId="0" fillId="2" borderId="0" xfId="0" applyFill="1" applyAlignment="1">
      <alignment horizontal="center"/>
    </xf>
    <xf numFmtId="165" fontId="14" fillId="3" borderId="17" xfId="0" applyNumberFormat="1" applyFont="1" applyFill="1" applyBorder="1" applyAlignment="1" applyProtection="1">
      <alignment horizontal="center" vertical="center" wrapText="1"/>
      <protection locked="0"/>
    </xf>
    <xf numFmtId="165" fontId="25" fillId="3" borderId="8" xfId="0" applyNumberFormat="1" applyFont="1" applyFill="1" applyBorder="1" applyAlignment="1" applyProtection="1">
      <alignment horizontal="center" vertical="center" wrapText="1"/>
      <protection locked="0"/>
    </xf>
    <xf numFmtId="0" fontId="26" fillId="2" borderId="8" xfId="0" applyFont="1" applyFill="1" applyBorder="1" applyAlignment="1" applyProtection="1">
      <alignment horizontal="center" vertical="center" wrapText="1"/>
      <protection locked="0"/>
    </xf>
    <xf numFmtId="0" fontId="26" fillId="2" borderId="33" xfId="0" applyFont="1" applyFill="1" applyBorder="1" applyAlignment="1" applyProtection="1">
      <alignment horizontal="center" vertical="center" wrapText="1"/>
      <protection locked="0"/>
    </xf>
    <xf numFmtId="0" fontId="26" fillId="0" borderId="33" xfId="0" applyFont="1" applyBorder="1" applyAlignment="1" applyProtection="1">
      <alignment horizontal="center" vertical="center" wrapText="1"/>
      <protection locked="0"/>
    </xf>
    <xf numFmtId="0" fontId="14" fillId="0" borderId="17" xfId="0" applyFont="1" applyBorder="1" applyAlignment="1">
      <alignment horizontal="center" vertical="center" wrapText="1"/>
    </xf>
    <xf numFmtId="0" fontId="14" fillId="0" borderId="8"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2" xfId="0" applyFont="1" applyBorder="1" applyAlignment="1">
      <alignment horizontal="center" vertical="center"/>
    </xf>
    <xf numFmtId="0" fontId="26" fillId="0" borderId="34" xfId="0" applyFont="1" applyBorder="1" applyAlignment="1">
      <alignment horizontal="center" vertical="center"/>
    </xf>
    <xf numFmtId="0" fontId="24" fillId="5" borderId="15" xfId="0" applyFont="1" applyFill="1" applyBorder="1" applyAlignment="1">
      <alignment horizontal="center" vertical="center"/>
    </xf>
    <xf numFmtId="0" fontId="24" fillId="5" borderId="3" xfId="0" applyFont="1" applyFill="1" applyBorder="1" applyAlignment="1">
      <alignment horizontal="center" vertical="center"/>
    </xf>
    <xf numFmtId="0" fontId="24" fillId="5" borderId="49" xfId="0" applyFont="1" applyFill="1" applyBorder="1" applyAlignment="1">
      <alignment horizontal="center" vertical="center"/>
    </xf>
    <xf numFmtId="0" fontId="24" fillId="5" borderId="17" xfId="0" applyFont="1" applyFill="1" applyBorder="1" applyAlignment="1">
      <alignment horizontal="center" vertical="center"/>
    </xf>
    <xf numFmtId="0" fontId="24" fillId="5" borderId="8" xfId="0" applyFont="1" applyFill="1" applyBorder="1" applyAlignment="1">
      <alignment horizontal="center" vertical="center"/>
    </xf>
    <xf numFmtId="0" fontId="24" fillId="5" borderId="33" xfId="0" applyFont="1" applyFill="1" applyBorder="1" applyAlignment="1">
      <alignment horizontal="center" vertical="center"/>
    </xf>
    <xf numFmtId="165" fontId="25" fillId="3" borderId="17" xfId="0" applyNumberFormat="1" applyFont="1" applyFill="1" applyBorder="1" applyAlignment="1" applyProtection="1">
      <alignment horizontal="center" wrapText="1"/>
      <protection locked="0"/>
    </xf>
    <xf numFmtId="165" fontId="25" fillId="3" borderId="8" xfId="0" applyNumberFormat="1" applyFont="1" applyFill="1" applyBorder="1" applyAlignment="1" applyProtection="1">
      <alignment horizontal="center" wrapText="1"/>
      <protection locked="0"/>
    </xf>
    <xf numFmtId="0" fontId="0" fillId="0" borderId="33" xfId="0" applyBorder="1" applyAlignment="1" applyProtection="1">
      <alignment horizontal="center" vertical="center" wrapText="1"/>
      <protection locked="0"/>
    </xf>
    <xf numFmtId="0" fontId="26" fillId="0" borderId="8" xfId="0" applyFont="1" applyBorder="1" applyAlignment="1">
      <alignment horizontal="center"/>
    </xf>
    <xf numFmtId="0" fontId="26" fillId="0" borderId="33" xfId="0" applyFont="1" applyBorder="1" applyAlignment="1">
      <alignment horizontal="center"/>
    </xf>
    <xf numFmtId="0" fontId="14" fillId="0" borderId="17" xfId="0" applyFont="1" applyBorder="1" applyAlignment="1">
      <alignment horizontal="center" vertical="center"/>
    </xf>
    <xf numFmtId="0" fontId="19" fillId="0" borderId="8" xfId="0" applyFont="1" applyBorder="1" applyAlignment="1">
      <alignment horizontal="center" vertical="center"/>
    </xf>
    <xf numFmtId="0" fontId="20" fillId="0" borderId="0" xfId="0" applyFont="1" applyAlignment="1">
      <alignment horizontal="center"/>
    </xf>
    <xf numFmtId="0" fontId="14" fillId="0" borderId="1" xfId="0" applyFont="1" applyBorder="1" applyAlignment="1" applyProtection="1">
      <alignment horizontal="center" vertical="center" wrapText="1"/>
      <protection locked="0"/>
    </xf>
    <xf numFmtId="0" fontId="14" fillId="0" borderId="5" xfId="0" applyFont="1" applyBorder="1" applyAlignment="1" applyProtection="1">
      <alignment horizontal="center" vertical="center" wrapText="1"/>
      <protection locked="0"/>
    </xf>
    <xf numFmtId="0" fontId="14" fillId="0" borderId="35" xfId="0" applyFont="1" applyBorder="1" applyAlignment="1" applyProtection="1">
      <alignment horizontal="center" vertical="center" wrapText="1"/>
      <protection locked="0"/>
    </xf>
    <xf numFmtId="49" fontId="26" fillId="0" borderId="8" xfId="0" applyNumberFormat="1" applyFont="1" applyBorder="1" applyAlignment="1" applyProtection="1">
      <alignment horizontal="center" vertical="center"/>
      <protection locked="0"/>
    </xf>
    <xf numFmtId="0" fontId="19" fillId="5" borderId="18" xfId="0" applyFont="1" applyFill="1" applyBorder="1" applyAlignment="1" applyProtection="1">
      <alignment horizontal="center" vertical="center"/>
      <protection locked="0"/>
    </xf>
    <xf numFmtId="0" fontId="19" fillId="5" borderId="27" xfId="0" applyFont="1" applyFill="1" applyBorder="1" applyAlignment="1" applyProtection="1">
      <alignment horizontal="center" vertical="center"/>
      <protection locked="0"/>
    </xf>
    <xf numFmtId="0" fontId="19" fillId="5" borderId="44" xfId="0" applyFont="1" applyFill="1" applyBorder="1" applyAlignment="1" applyProtection="1">
      <alignment horizontal="center" vertical="center"/>
      <protection locked="0"/>
    </xf>
    <xf numFmtId="165" fontId="35" fillId="0" borderId="18" xfId="0" applyNumberFormat="1" applyFont="1" applyBorder="1" applyAlignment="1" applyProtection="1">
      <alignment horizontal="center" vertical="center" wrapText="1"/>
      <protection locked="0"/>
    </xf>
    <xf numFmtId="165" fontId="35" fillId="0" borderId="27" xfId="0" applyNumberFormat="1" applyFont="1" applyBorder="1" applyAlignment="1" applyProtection="1">
      <alignment horizontal="center" vertical="center" wrapText="1"/>
      <protection locked="0"/>
    </xf>
    <xf numFmtId="165" fontId="35" fillId="0" borderId="44" xfId="0" applyNumberFormat="1" applyFont="1" applyBorder="1" applyAlignment="1" applyProtection="1">
      <alignment horizontal="center" vertical="center" wrapText="1"/>
      <protection locked="0"/>
    </xf>
    <xf numFmtId="167" fontId="26" fillId="0" borderId="18" xfId="0" applyNumberFormat="1" applyFont="1" applyBorder="1" applyAlignment="1" applyProtection="1">
      <alignment horizontal="center"/>
      <protection locked="0"/>
    </xf>
    <xf numFmtId="167" fontId="26" fillId="0" borderId="27" xfId="0" applyNumberFormat="1" applyFont="1" applyBorder="1" applyAlignment="1" applyProtection="1">
      <alignment horizontal="center"/>
      <protection locked="0"/>
    </xf>
    <xf numFmtId="167" fontId="26" fillId="0" borderId="44" xfId="0" applyNumberFormat="1" applyFont="1" applyBorder="1" applyAlignment="1" applyProtection="1">
      <alignment horizontal="center"/>
      <protection locked="0"/>
    </xf>
    <xf numFmtId="165" fontId="26" fillId="0" borderId="18" xfId="0" applyNumberFormat="1" applyFont="1" applyBorder="1" applyAlignment="1" applyProtection="1">
      <alignment horizontal="center"/>
      <protection locked="0"/>
    </xf>
    <xf numFmtId="165" fontId="26" fillId="0" borderId="27" xfId="0" applyNumberFormat="1" applyFont="1" applyBorder="1" applyAlignment="1" applyProtection="1">
      <alignment horizontal="center"/>
      <protection locked="0"/>
    </xf>
    <xf numFmtId="165" fontId="26" fillId="0" borderId="44" xfId="0" applyNumberFormat="1" applyFont="1" applyBorder="1" applyAlignment="1" applyProtection="1">
      <alignment horizontal="center"/>
      <protection locked="0"/>
    </xf>
    <xf numFmtId="14" fontId="26" fillId="0" borderId="18" xfId="0" applyNumberFormat="1" applyFont="1" applyBorder="1" applyAlignment="1" applyProtection="1">
      <alignment horizontal="center"/>
      <protection locked="0"/>
    </xf>
    <xf numFmtId="0" fontId="26" fillId="0" borderId="27" xfId="0" applyFont="1" applyBorder="1" applyAlignment="1" applyProtection="1">
      <alignment horizontal="center"/>
      <protection locked="0"/>
    </xf>
    <xf numFmtId="0" fontId="26" fillId="0" borderId="44" xfId="0" applyFont="1" applyBorder="1" applyAlignment="1" applyProtection="1">
      <alignment horizontal="center"/>
      <protection locked="0"/>
    </xf>
    <xf numFmtId="168" fontId="26" fillId="0" borderId="18" xfId="0" applyNumberFormat="1" applyFont="1" applyBorder="1" applyAlignment="1" applyProtection="1">
      <alignment horizontal="center" vertical="center"/>
      <protection locked="0"/>
    </xf>
    <xf numFmtId="168" fontId="26" fillId="0" borderId="27" xfId="0" applyNumberFormat="1" applyFont="1" applyBorder="1" applyAlignment="1" applyProtection="1">
      <alignment horizontal="center" vertical="center"/>
      <protection locked="0"/>
    </xf>
    <xf numFmtId="168" fontId="26" fillId="0" borderId="44" xfId="0" applyNumberFormat="1" applyFont="1" applyBorder="1" applyAlignment="1" applyProtection="1">
      <alignment horizontal="center" vertical="center"/>
      <protection locked="0"/>
    </xf>
    <xf numFmtId="2" fontId="26" fillId="0" borderId="18" xfId="0" applyNumberFormat="1" applyFont="1" applyBorder="1" applyAlignment="1">
      <alignment horizontal="center"/>
    </xf>
    <xf numFmtId="2" fontId="26" fillId="0" borderId="27" xfId="0" applyNumberFormat="1" applyFont="1" applyBorder="1" applyAlignment="1">
      <alignment horizontal="center"/>
    </xf>
    <xf numFmtId="2" fontId="26" fillId="0" borderId="44" xfId="0" applyNumberFormat="1" applyFont="1" applyBorder="1" applyAlignment="1">
      <alignment horizontal="center"/>
    </xf>
    <xf numFmtId="0" fontId="26" fillId="0" borderId="18" xfId="0" applyFont="1" applyBorder="1" applyAlignment="1">
      <alignment horizontal="center"/>
    </xf>
    <xf numFmtId="0" fontId="26" fillId="0" borderId="27" xfId="0" applyFont="1" applyBorder="1" applyAlignment="1">
      <alignment horizontal="center"/>
    </xf>
    <xf numFmtId="0" fontId="26" fillId="0" borderId="59" xfId="0" applyFont="1" applyBorder="1" applyAlignment="1">
      <alignment horizontal="center"/>
    </xf>
    <xf numFmtId="0" fontId="35" fillId="0" borderId="39" xfId="0" applyFont="1" applyBorder="1" applyAlignment="1">
      <alignment horizontal="center" vertical="center"/>
    </xf>
    <xf numFmtId="0" fontId="35" fillId="0" borderId="41" xfId="0" applyFont="1" applyBorder="1" applyAlignment="1">
      <alignment horizontal="center" vertical="center"/>
    </xf>
    <xf numFmtId="0" fontId="35" fillId="0" borderId="42" xfId="0" applyFont="1" applyBorder="1" applyAlignment="1">
      <alignment horizontal="center" vertical="center"/>
    </xf>
    <xf numFmtId="0" fontId="35" fillId="0" borderId="43" xfId="0" applyFont="1" applyBorder="1" applyAlignment="1">
      <alignment horizontal="center" vertical="center"/>
    </xf>
    <xf numFmtId="0" fontId="4" fillId="0" borderId="35"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48" xfId="0" applyFont="1" applyBorder="1" applyAlignment="1">
      <alignment horizontal="center" vertical="center" wrapText="1"/>
    </xf>
    <xf numFmtId="0" fontId="22" fillId="0" borderId="47" xfId="0" applyFont="1" applyBorder="1" applyAlignment="1">
      <alignment horizontal="left" vertical="top" wrapText="1"/>
    </xf>
    <xf numFmtId="0" fontId="22" fillId="0" borderId="40" xfId="0" applyFont="1" applyBorder="1" applyAlignment="1">
      <alignment horizontal="left" vertical="top" wrapText="1"/>
    </xf>
    <xf numFmtId="0" fontId="22" fillId="0" borderId="41" xfId="0" applyFont="1" applyBorder="1" applyAlignment="1">
      <alignment horizontal="left" vertical="top" wrapText="1"/>
    </xf>
    <xf numFmtId="0" fontId="22" fillId="0" borderId="6" xfId="0" applyFont="1" applyBorder="1" applyAlignment="1">
      <alignment horizontal="left" vertical="top" wrapText="1"/>
    </xf>
    <xf numFmtId="0" fontId="22" fillId="0" borderId="0" xfId="0" applyFont="1" applyAlignment="1">
      <alignment horizontal="left" vertical="top" wrapText="1"/>
    </xf>
    <xf numFmtId="0" fontId="22" fillId="0" borderId="7" xfId="0" applyFont="1" applyBorder="1" applyAlignment="1">
      <alignment horizontal="left" vertical="top" wrapText="1"/>
    </xf>
    <xf numFmtId="0" fontId="22" fillId="0" borderId="10" xfId="0" applyFont="1" applyBorder="1" applyAlignment="1">
      <alignment horizontal="left" vertical="top" wrapText="1"/>
    </xf>
    <xf numFmtId="0" fontId="22" fillId="0" borderId="14" xfId="0" applyFont="1" applyBorder="1" applyAlignment="1">
      <alignment horizontal="left" vertical="top" wrapText="1"/>
    </xf>
    <xf numFmtId="0" fontId="22" fillId="0" borderId="11" xfId="0" applyFont="1" applyBorder="1" applyAlignment="1">
      <alignment horizontal="left" vertical="top" wrapText="1"/>
    </xf>
    <xf numFmtId="0" fontId="35" fillId="0" borderId="8" xfId="0" applyFont="1" applyBorder="1" applyAlignment="1">
      <alignment horizontal="center"/>
    </xf>
    <xf numFmtId="0" fontId="35" fillId="0" borderId="33" xfId="0" applyFont="1" applyBorder="1" applyAlignment="1">
      <alignment horizontal="center"/>
    </xf>
    <xf numFmtId="49" fontId="26" fillId="0" borderId="18" xfId="0" applyNumberFormat="1" applyFont="1" applyBorder="1" applyAlignment="1" applyProtection="1">
      <alignment horizontal="center" vertical="center"/>
      <protection locked="0"/>
    </xf>
    <xf numFmtId="49" fontId="26" fillId="0" borderId="27" xfId="0" applyNumberFormat="1" applyFont="1" applyBorder="1" applyAlignment="1" applyProtection="1">
      <alignment horizontal="center" vertical="center"/>
      <protection locked="0"/>
    </xf>
    <xf numFmtId="49" fontId="26" fillId="0" borderId="44" xfId="0" applyNumberFormat="1" applyFont="1" applyBorder="1" applyAlignment="1" applyProtection="1">
      <alignment horizontal="center" vertical="center"/>
      <protection locked="0"/>
    </xf>
    <xf numFmtId="0" fontId="32" fillId="0" borderId="18" xfId="0" applyFont="1" applyBorder="1" applyAlignment="1" applyProtection="1">
      <alignment horizontal="center" vertical="center"/>
      <protection locked="0"/>
    </xf>
    <xf numFmtId="0" fontId="32" fillId="0" borderId="27" xfId="0" applyFont="1" applyBorder="1" applyAlignment="1" applyProtection="1">
      <alignment horizontal="center" vertical="center"/>
      <protection locked="0"/>
    </xf>
    <xf numFmtId="0" fontId="32" fillId="0" borderId="44" xfId="0" applyFont="1" applyBorder="1" applyAlignment="1" applyProtection="1">
      <alignment horizontal="center" vertical="center"/>
      <protection locked="0"/>
    </xf>
    <xf numFmtId="165" fontId="26" fillId="5" borderId="18" xfId="0" applyNumberFormat="1" applyFont="1" applyFill="1" applyBorder="1" applyAlignment="1">
      <alignment horizontal="center" wrapText="1"/>
    </xf>
    <xf numFmtId="165" fontId="26" fillId="5" borderId="27" xfId="0" applyNumberFormat="1" applyFont="1" applyFill="1" applyBorder="1" applyAlignment="1">
      <alignment horizontal="center" wrapText="1"/>
    </xf>
    <xf numFmtId="165" fontId="26" fillId="5" borderId="44" xfId="0" applyNumberFormat="1" applyFont="1" applyFill="1" applyBorder="1" applyAlignment="1">
      <alignment horizontal="center" wrapText="1"/>
    </xf>
    <xf numFmtId="14" fontId="26" fillId="0" borderId="18" xfId="0" applyNumberFormat="1" applyFont="1" applyBorder="1" applyAlignment="1" applyProtection="1">
      <alignment horizontal="center" vertical="center"/>
      <protection locked="0"/>
    </xf>
    <xf numFmtId="14" fontId="26" fillId="0" borderId="27" xfId="0" applyNumberFormat="1" applyFont="1" applyBorder="1" applyAlignment="1" applyProtection="1">
      <alignment horizontal="center" vertical="center"/>
      <protection locked="0"/>
    </xf>
    <xf numFmtId="14" fontId="26" fillId="0" borderId="44" xfId="0" applyNumberFormat="1" applyFont="1" applyBorder="1" applyAlignment="1" applyProtection="1">
      <alignment horizontal="center" vertical="center"/>
      <protection locked="0"/>
    </xf>
    <xf numFmtId="0" fontId="35" fillId="0" borderId="18" xfId="0" applyFont="1" applyBorder="1" applyAlignment="1">
      <alignment horizontal="center" vertical="center"/>
    </xf>
    <xf numFmtId="0" fontId="35" fillId="0" borderId="27" xfId="0" applyFont="1" applyBorder="1" applyAlignment="1">
      <alignment horizontal="center" vertical="center"/>
    </xf>
    <xf numFmtId="0" fontId="35" fillId="0" borderId="44" xfId="0" applyFont="1" applyBorder="1" applyAlignment="1">
      <alignment horizontal="center" vertical="center"/>
    </xf>
    <xf numFmtId="2" fontId="35" fillId="0" borderId="18" xfId="0" applyNumberFormat="1" applyFont="1" applyBorder="1" applyAlignment="1" applyProtection="1">
      <alignment horizontal="center" vertical="center" wrapText="1"/>
      <protection locked="0"/>
    </xf>
    <xf numFmtId="2" fontId="35" fillId="0" borderId="27" xfId="0" applyNumberFormat="1" applyFont="1" applyBorder="1" applyAlignment="1" applyProtection="1">
      <alignment horizontal="center" vertical="center" wrapText="1"/>
      <protection locked="0"/>
    </xf>
    <xf numFmtId="2" fontId="35" fillId="0" borderId="44" xfId="0" applyNumberFormat="1" applyFont="1" applyBorder="1" applyAlignment="1" applyProtection="1">
      <alignment horizontal="center" vertical="center" wrapText="1"/>
      <protection locked="0"/>
    </xf>
    <xf numFmtId="9" fontId="35" fillId="0" borderId="18" xfId="0" applyNumberFormat="1" applyFont="1" applyBorder="1" applyAlignment="1">
      <alignment horizontal="center" vertical="center"/>
    </xf>
    <xf numFmtId="9" fontId="35" fillId="0" borderId="27" xfId="0" applyNumberFormat="1" applyFont="1" applyBorder="1" applyAlignment="1">
      <alignment horizontal="center" vertical="center"/>
    </xf>
    <xf numFmtId="9" fontId="35" fillId="0" borderId="44" xfId="0" applyNumberFormat="1" applyFont="1" applyBorder="1" applyAlignment="1">
      <alignment horizontal="center" vertical="center"/>
    </xf>
    <xf numFmtId="9" fontId="35" fillId="0" borderId="8" xfId="0" applyNumberFormat="1" applyFont="1" applyBorder="1" applyAlignment="1">
      <alignment horizontal="center" vertical="center"/>
    </xf>
    <xf numFmtId="2" fontId="26" fillId="0" borderId="38" xfId="0" applyNumberFormat="1" applyFont="1" applyBorder="1" applyAlignment="1">
      <alignment horizontal="center" vertical="center"/>
    </xf>
    <xf numFmtId="2" fontId="26" fillId="0" borderId="31" xfId="0" applyNumberFormat="1" applyFont="1" applyBorder="1" applyAlignment="1">
      <alignment horizontal="center" vertical="center"/>
    </xf>
    <xf numFmtId="2" fontId="26" fillId="0" borderId="39" xfId="0" applyNumberFormat="1" applyFont="1" applyBorder="1" applyAlignment="1">
      <alignment horizontal="center" vertical="center"/>
    </xf>
    <xf numFmtId="2" fontId="26" fillId="0" borderId="40" xfId="0" applyNumberFormat="1" applyFont="1" applyBorder="1" applyAlignment="1">
      <alignment horizontal="center" vertical="center"/>
    </xf>
    <xf numFmtId="2" fontId="26" fillId="0" borderId="52" xfId="0" applyNumberFormat="1" applyFont="1" applyBorder="1" applyAlignment="1">
      <alignment horizontal="center" vertical="center"/>
    </xf>
    <xf numFmtId="2" fontId="26" fillId="0" borderId="42" xfId="0" applyNumberFormat="1" applyFont="1" applyBorder="1" applyAlignment="1">
      <alignment horizontal="center" vertical="center"/>
    </xf>
    <xf numFmtId="2" fontId="26" fillId="0" borderId="37" xfId="0" applyNumberFormat="1" applyFont="1" applyBorder="1" applyAlignment="1">
      <alignment horizontal="center" vertical="center"/>
    </xf>
    <xf numFmtId="2" fontId="26" fillId="0" borderId="53" xfId="0" applyNumberFormat="1" applyFont="1" applyBorder="1" applyAlignment="1">
      <alignment horizontal="center" vertical="center"/>
    </xf>
    <xf numFmtId="14" fontId="37" fillId="0" borderId="18" xfId="0" applyNumberFormat="1" applyFont="1" applyBorder="1" applyAlignment="1">
      <alignment horizontal="center"/>
    </xf>
    <xf numFmtId="14" fontId="37" fillId="0" borderId="27" xfId="0" applyNumberFormat="1" applyFont="1" applyBorder="1" applyAlignment="1">
      <alignment horizontal="center"/>
    </xf>
    <xf numFmtId="14" fontId="37" fillId="0" borderId="44" xfId="0" applyNumberFormat="1" applyFont="1" applyBorder="1" applyAlignment="1">
      <alignment horizontal="center"/>
    </xf>
  </cellXfs>
  <cellStyles count="7">
    <cellStyle name="Moneda" xfId="4" builtinId="4"/>
    <cellStyle name="Moneda [0]" xfId="1" builtinId="7"/>
    <cellStyle name="Normal" xfId="0" builtinId="0"/>
    <cellStyle name="Normal 3" xfId="3" xr:uid="{00000000-0005-0000-0000-000003000000}"/>
    <cellStyle name="Normal 3 2" xfId="5" xr:uid="{00000000-0005-0000-0000-000004000000}"/>
    <cellStyle name="Normal 4" xfId="2" xr:uid="{00000000-0005-0000-0000-000005000000}"/>
    <cellStyle name="Porcentaje" xfId="6" builtinId="5"/>
  </cellStyles>
  <dxfs count="6">
    <dxf>
      <font>
        <b/>
        <i val="0"/>
      </font>
      <fill>
        <patternFill>
          <bgColor theme="0" tint="-0.34998626667073579"/>
        </patternFill>
      </fill>
    </dxf>
    <dxf>
      <font>
        <b/>
        <i val="0"/>
      </font>
      <fill>
        <patternFill>
          <bgColor theme="0" tint="-0.34998626667073579"/>
        </patternFill>
      </fill>
    </dxf>
    <dxf>
      <font>
        <color rgb="FF006100"/>
      </font>
      <fill>
        <patternFill>
          <bgColor rgb="FFC6EFCE"/>
        </patternFill>
      </fill>
    </dxf>
    <dxf>
      <font>
        <color rgb="FF9C5700"/>
      </font>
      <fill>
        <patternFill>
          <bgColor rgb="FFFFEB9C"/>
        </patternFill>
      </fill>
    </dxf>
    <dxf>
      <font>
        <b/>
        <i val="0"/>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114300</xdr:colOff>
      <xdr:row>0</xdr:row>
      <xdr:rowOff>154132</xdr:rowOff>
    </xdr:from>
    <xdr:ext cx="1814231" cy="739724"/>
    <xdr:pic>
      <xdr:nvPicPr>
        <xdr:cNvPr id="2" name="Imagen 1">
          <a:extLst>
            <a:ext uri="{FF2B5EF4-FFF2-40B4-BE49-F238E27FC236}">
              <a16:creationId xmlns:a16="http://schemas.microsoft.com/office/drawing/2014/main" id="{82E2C27F-6890-40A6-B11A-60F2D2F8ACB7}"/>
            </a:ext>
          </a:extLst>
        </xdr:cNvPr>
        <xdr:cNvPicPr>
          <a:picLocks noChangeAspect="1"/>
        </xdr:cNvPicPr>
      </xdr:nvPicPr>
      <xdr:blipFill>
        <a:blip xmlns:r="http://schemas.openxmlformats.org/officeDocument/2006/relationships" r:embed="rId1"/>
        <a:stretch>
          <a:fillRect/>
        </a:stretch>
      </xdr:blipFill>
      <xdr:spPr>
        <a:xfrm>
          <a:off x="114300" y="154132"/>
          <a:ext cx="1814231" cy="739724"/>
        </a:xfrm>
        <a:prstGeom prst="rect">
          <a:avLst/>
        </a:prstGeom>
      </xdr:spPr>
    </xdr:pic>
    <xdr:clientData/>
  </xdr:oneCellAnchor>
  <xdr:oneCellAnchor>
    <xdr:from>
      <xdr:col>9</xdr:col>
      <xdr:colOff>231069</xdr:colOff>
      <xdr:row>0</xdr:row>
      <xdr:rowOff>213431</xdr:rowOff>
    </xdr:from>
    <xdr:ext cx="1849531" cy="768713"/>
    <xdr:pic>
      <xdr:nvPicPr>
        <xdr:cNvPr id="3" name="Imagen 2">
          <a:extLst>
            <a:ext uri="{FF2B5EF4-FFF2-40B4-BE49-F238E27FC236}">
              <a16:creationId xmlns:a16="http://schemas.microsoft.com/office/drawing/2014/main" id="{9DC4DCB1-3959-430F-8D56-918603DBC35E}"/>
            </a:ext>
          </a:extLst>
        </xdr:cNvPr>
        <xdr:cNvPicPr>
          <a:picLocks noChangeAspect="1"/>
        </xdr:cNvPicPr>
      </xdr:nvPicPr>
      <xdr:blipFill>
        <a:blip xmlns:r="http://schemas.openxmlformats.org/officeDocument/2006/relationships" r:embed="rId2"/>
        <a:stretch>
          <a:fillRect/>
        </a:stretch>
      </xdr:blipFill>
      <xdr:spPr>
        <a:xfrm>
          <a:off x="10472349" y="213431"/>
          <a:ext cx="1849531" cy="76871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us/Documents/GOBERNACION%202021/AGOSTO-NOVIEMBRE/CALIFICACION%20FILANDIA/EVALU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CO SMMLV"/>
      <sheetName val="P1 (2)"/>
      <sheetName val="P2 (2)"/>
      <sheetName val="P3 (2)"/>
      <sheetName val="P4 (2)"/>
      <sheetName val="P5 (2)"/>
      <sheetName val="0"/>
      <sheetName val="1"/>
      <sheetName val="2"/>
      <sheetName val="P33"/>
      <sheetName val="P32"/>
      <sheetName val="RESUMEN (2)"/>
      <sheetName val="SINGULAR"/>
      <sheetName val="P.33"/>
      <sheetName val="PLURAL"/>
    </sheetNames>
    <sheetDataSet>
      <sheetData sheetId="0">
        <row r="44">
          <cell r="C44">
            <v>908526</v>
          </cell>
        </row>
      </sheetData>
      <sheetData sheetId="1"/>
      <sheetData sheetId="2"/>
      <sheetData sheetId="3"/>
      <sheetData sheetId="4"/>
      <sheetData sheetId="5"/>
      <sheetData sheetId="6">
        <row r="2">
          <cell r="AA2" t="str">
            <v xml:space="preserve">CUMPLE </v>
          </cell>
          <cell r="AB2" t="str">
            <v xml:space="preserve">NATURAL </v>
          </cell>
        </row>
        <row r="3">
          <cell r="AA3" t="str">
            <v xml:space="preserve">NO CUMPLE </v>
          </cell>
          <cell r="AB3" t="str">
            <v>JURIDICA</v>
          </cell>
        </row>
      </sheetData>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468"/>
  <sheetViews>
    <sheetView showZeros="0" zoomScale="70" zoomScaleNormal="70" workbookViewId="0">
      <selection activeCell="I16" sqref="I16"/>
    </sheetView>
  </sheetViews>
  <sheetFormatPr baseColWidth="10" defaultColWidth="10.875" defaultRowHeight="15.75" x14ac:dyDescent="0.25"/>
  <cols>
    <col min="1" max="1" width="3" style="68" customWidth="1"/>
    <col min="2" max="2" width="2.125" style="68" bestFit="1" customWidth="1"/>
    <col min="3" max="3" width="18.75" style="68" customWidth="1"/>
    <col min="4" max="4" width="16.5" style="68" customWidth="1"/>
    <col min="5" max="5" width="15.25" style="68" customWidth="1"/>
    <col min="6" max="7" width="17" style="68" customWidth="1"/>
    <col min="8" max="8" width="13.125" style="68" customWidth="1"/>
    <col min="9" max="9" width="15.875" style="139" customWidth="1"/>
    <col min="10" max="10" width="11.625" style="68" customWidth="1"/>
    <col min="11" max="11" width="11.375" style="68" customWidth="1"/>
    <col min="12" max="12" width="18" style="68" customWidth="1"/>
    <col min="13" max="13" width="10.875" style="78" customWidth="1"/>
    <col min="14" max="14" width="30.75" style="68" customWidth="1"/>
    <col min="15" max="16384" width="10.875" style="68"/>
  </cols>
  <sheetData>
    <row r="1" spans="2:14" ht="18.75" customHeight="1" x14ac:dyDescent="0.25">
      <c r="B1" s="149" t="s">
        <v>84</v>
      </c>
      <c r="C1" s="149"/>
      <c r="D1" s="69"/>
      <c r="E1" s="69"/>
      <c r="F1" s="69"/>
      <c r="G1" s="69"/>
      <c r="H1" s="69"/>
      <c r="I1" s="140"/>
      <c r="J1" s="70"/>
      <c r="K1" s="70"/>
      <c r="L1" s="70"/>
      <c r="M1" s="151" t="s">
        <v>85</v>
      </c>
    </row>
    <row r="2" spans="2:14" ht="141" customHeight="1" x14ac:dyDescent="0.25">
      <c r="B2" s="150"/>
      <c r="C2" s="150"/>
      <c r="D2" s="71" t="s">
        <v>86</v>
      </c>
      <c r="E2" s="71" t="s">
        <v>87</v>
      </c>
      <c r="F2" s="71" t="s">
        <v>88</v>
      </c>
      <c r="G2" s="71" t="s">
        <v>123</v>
      </c>
      <c r="H2" s="71" t="s">
        <v>124</v>
      </c>
      <c r="I2" s="72" t="s">
        <v>89</v>
      </c>
      <c r="J2" s="141" t="s">
        <v>98</v>
      </c>
      <c r="K2" s="141" t="s">
        <v>90</v>
      </c>
      <c r="L2" s="141" t="s">
        <v>91</v>
      </c>
      <c r="M2" s="152"/>
      <c r="N2" s="73" t="s">
        <v>92</v>
      </c>
    </row>
    <row r="3" spans="2:14" ht="62.25" customHeight="1" x14ac:dyDescent="0.25">
      <c r="B3" s="142">
        <v>1</v>
      </c>
      <c r="C3" s="144" t="s">
        <v>141</v>
      </c>
      <c r="D3" s="144" t="s">
        <v>141</v>
      </c>
      <c r="E3" s="148" t="s">
        <v>6</v>
      </c>
      <c r="F3" s="148" t="s">
        <v>6</v>
      </c>
      <c r="G3" s="143" t="s">
        <v>6</v>
      </c>
      <c r="H3" s="144" t="s">
        <v>6</v>
      </c>
      <c r="I3" s="74" t="s">
        <v>153</v>
      </c>
      <c r="J3" s="75" t="s">
        <v>138</v>
      </c>
      <c r="K3" s="75" t="s">
        <v>138</v>
      </c>
      <c r="L3" s="76" t="s">
        <v>138</v>
      </c>
      <c r="M3" s="77" t="s">
        <v>138</v>
      </c>
      <c r="N3" s="147"/>
    </row>
    <row r="4" spans="2:14" x14ac:dyDescent="0.25">
      <c r="M4" s="68"/>
    </row>
    <row r="5" spans="2:14" x14ac:dyDescent="0.25">
      <c r="M5" s="68"/>
    </row>
    <row r="6" spans="2:14" x14ac:dyDescent="0.25">
      <c r="M6" s="68"/>
    </row>
    <row r="7" spans="2:14" x14ac:dyDescent="0.25">
      <c r="M7" s="68"/>
    </row>
    <row r="8" spans="2:14" x14ac:dyDescent="0.25">
      <c r="M8" s="68"/>
    </row>
    <row r="9" spans="2:14" x14ac:dyDescent="0.25">
      <c r="M9" s="68"/>
    </row>
    <row r="10" spans="2:14" x14ac:dyDescent="0.25">
      <c r="M10" s="68"/>
    </row>
    <row r="11" spans="2:14" x14ac:dyDescent="0.25">
      <c r="M11" s="68"/>
    </row>
    <row r="12" spans="2:14" x14ac:dyDescent="0.25">
      <c r="M12" s="68"/>
    </row>
    <row r="13" spans="2:14" x14ac:dyDescent="0.25">
      <c r="M13" s="68"/>
    </row>
    <row r="14" spans="2:14" x14ac:dyDescent="0.25">
      <c r="M14" s="68"/>
    </row>
    <row r="15" spans="2:14" x14ac:dyDescent="0.25">
      <c r="M15" s="68"/>
    </row>
    <row r="16" spans="2:14" x14ac:dyDescent="0.25">
      <c r="M16" s="68"/>
    </row>
    <row r="17" spans="13:13" x14ac:dyDescent="0.25">
      <c r="M17" s="68"/>
    </row>
    <row r="18" spans="13:13" x14ac:dyDescent="0.25">
      <c r="M18" s="68"/>
    </row>
    <row r="19" spans="13:13" x14ac:dyDescent="0.25">
      <c r="M19" s="68"/>
    </row>
    <row r="20" spans="13:13" x14ac:dyDescent="0.25">
      <c r="M20" s="68"/>
    </row>
    <row r="21" spans="13:13" x14ac:dyDescent="0.25">
      <c r="M21" s="68"/>
    </row>
    <row r="22" spans="13:13" x14ac:dyDescent="0.25">
      <c r="M22" s="68"/>
    </row>
    <row r="23" spans="13:13" x14ac:dyDescent="0.25">
      <c r="M23" s="68"/>
    </row>
    <row r="24" spans="13:13" x14ac:dyDescent="0.25">
      <c r="M24" s="68"/>
    </row>
    <row r="25" spans="13:13" x14ac:dyDescent="0.25">
      <c r="M25" s="68"/>
    </row>
    <row r="26" spans="13:13" x14ac:dyDescent="0.25">
      <c r="M26" s="68"/>
    </row>
    <row r="27" spans="13:13" x14ac:dyDescent="0.25">
      <c r="M27" s="68"/>
    </row>
    <row r="28" spans="13:13" x14ac:dyDescent="0.25">
      <c r="M28" s="68"/>
    </row>
    <row r="29" spans="13:13" x14ac:dyDescent="0.25">
      <c r="M29" s="68"/>
    </row>
    <row r="30" spans="13:13" x14ac:dyDescent="0.25">
      <c r="M30" s="68"/>
    </row>
    <row r="31" spans="13:13" x14ac:dyDescent="0.25">
      <c r="M31" s="68"/>
    </row>
    <row r="32" spans="13:13" x14ac:dyDescent="0.25">
      <c r="M32" s="68"/>
    </row>
    <row r="33" spans="13:13" x14ac:dyDescent="0.25">
      <c r="M33" s="68"/>
    </row>
    <row r="34" spans="13:13" x14ac:dyDescent="0.25">
      <c r="M34" s="68"/>
    </row>
    <row r="35" spans="13:13" x14ac:dyDescent="0.25">
      <c r="M35" s="68"/>
    </row>
    <row r="36" spans="13:13" x14ac:dyDescent="0.25">
      <c r="M36" s="68"/>
    </row>
    <row r="37" spans="13:13" x14ac:dyDescent="0.25">
      <c r="M37" s="68"/>
    </row>
    <row r="38" spans="13:13" x14ac:dyDescent="0.25">
      <c r="M38" s="68"/>
    </row>
    <row r="39" spans="13:13" x14ac:dyDescent="0.25">
      <c r="M39" s="68"/>
    </row>
    <row r="40" spans="13:13" x14ac:dyDescent="0.25">
      <c r="M40" s="68"/>
    </row>
    <row r="41" spans="13:13" x14ac:dyDescent="0.25">
      <c r="M41" s="68"/>
    </row>
    <row r="42" spans="13:13" x14ac:dyDescent="0.25">
      <c r="M42" s="68"/>
    </row>
    <row r="43" spans="13:13" x14ac:dyDescent="0.25">
      <c r="M43" s="68"/>
    </row>
    <row r="44" spans="13:13" x14ac:dyDescent="0.25">
      <c r="M44" s="68"/>
    </row>
    <row r="45" spans="13:13" x14ac:dyDescent="0.25">
      <c r="M45" s="68"/>
    </row>
    <row r="46" spans="13:13" x14ac:dyDescent="0.25">
      <c r="M46" s="68"/>
    </row>
    <row r="47" spans="13:13" x14ac:dyDescent="0.25">
      <c r="M47" s="68"/>
    </row>
    <row r="48" spans="13:13" x14ac:dyDescent="0.25">
      <c r="M48" s="68"/>
    </row>
    <row r="49" spans="13:13" x14ac:dyDescent="0.25">
      <c r="M49" s="68"/>
    </row>
    <row r="50" spans="13:13" x14ac:dyDescent="0.25">
      <c r="M50" s="68"/>
    </row>
    <row r="51" spans="13:13" x14ac:dyDescent="0.25">
      <c r="M51" s="68"/>
    </row>
    <row r="52" spans="13:13" x14ac:dyDescent="0.25">
      <c r="M52" s="68"/>
    </row>
    <row r="53" spans="13:13" x14ac:dyDescent="0.25">
      <c r="M53" s="68"/>
    </row>
    <row r="54" spans="13:13" x14ac:dyDescent="0.25">
      <c r="M54" s="68"/>
    </row>
    <row r="55" spans="13:13" x14ac:dyDescent="0.25">
      <c r="M55" s="68"/>
    </row>
    <row r="56" spans="13:13" x14ac:dyDescent="0.25">
      <c r="M56" s="68"/>
    </row>
    <row r="57" spans="13:13" x14ac:dyDescent="0.25">
      <c r="M57" s="68"/>
    </row>
    <row r="58" spans="13:13" x14ac:dyDescent="0.25">
      <c r="M58" s="68"/>
    </row>
    <row r="59" spans="13:13" x14ac:dyDescent="0.25">
      <c r="M59" s="68"/>
    </row>
    <row r="60" spans="13:13" x14ac:dyDescent="0.25">
      <c r="M60" s="68"/>
    </row>
    <row r="61" spans="13:13" x14ac:dyDescent="0.25">
      <c r="M61" s="68"/>
    </row>
    <row r="62" spans="13:13" x14ac:dyDescent="0.25">
      <c r="M62" s="68"/>
    </row>
    <row r="63" spans="13:13" x14ac:dyDescent="0.25">
      <c r="M63" s="68"/>
    </row>
    <row r="64" spans="13:13" x14ac:dyDescent="0.25">
      <c r="M64" s="68"/>
    </row>
    <row r="65" spans="13:13" x14ac:dyDescent="0.25">
      <c r="M65" s="68"/>
    </row>
    <row r="66" spans="13:13" x14ac:dyDescent="0.25">
      <c r="M66" s="68"/>
    </row>
    <row r="67" spans="13:13" x14ac:dyDescent="0.25">
      <c r="M67" s="68"/>
    </row>
    <row r="68" spans="13:13" x14ac:dyDescent="0.25">
      <c r="M68" s="68"/>
    </row>
    <row r="69" spans="13:13" x14ac:dyDescent="0.25">
      <c r="M69" s="68"/>
    </row>
    <row r="70" spans="13:13" x14ac:dyDescent="0.25">
      <c r="M70" s="68"/>
    </row>
    <row r="71" spans="13:13" x14ac:dyDescent="0.25">
      <c r="M71" s="68"/>
    </row>
    <row r="72" spans="13:13" x14ac:dyDescent="0.25">
      <c r="M72" s="68"/>
    </row>
    <row r="73" spans="13:13" x14ac:dyDescent="0.25">
      <c r="M73" s="68"/>
    </row>
    <row r="74" spans="13:13" x14ac:dyDescent="0.25">
      <c r="M74" s="68"/>
    </row>
    <row r="75" spans="13:13" x14ac:dyDescent="0.25">
      <c r="M75" s="68"/>
    </row>
    <row r="76" spans="13:13" x14ac:dyDescent="0.25">
      <c r="M76" s="68"/>
    </row>
    <row r="77" spans="13:13" x14ac:dyDescent="0.25">
      <c r="M77" s="68"/>
    </row>
    <row r="78" spans="13:13" x14ac:dyDescent="0.25">
      <c r="M78" s="68"/>
    </row>
    <row r="79" spans="13:13" x14ac:dyDescent="0.25">
      <c r="M79" s="68"/>
    </row>
    <row r="80" spans="13:13" x14ac:dyDescent="0.25">
      <c r="M80" s="68"/>
    </row>
    <row r="81" spans="13:13" x14ac:dyDescent="0.25">
      <c r="M81" s="68"/>
    </row>
    <row r="82" spans="13:13" x14ac:dyDescent="0.25">
      <c r="M82" s="68"/>
    </row>
    <row r="83" spans="13:13" x14ac:dyDescent="0.25">
      <c r="M83" s="68"/>
    </row>
    <row r="84" spans="13:13" x14ac:dyDescent="0.25">
      <c r="M84" s="68"/>
    </row>
    <row r="85" spans="13:13" x14ac:dyDescent="0.25">
      <c r="M85" s="68"/>
    </row>
    <row r="86" spans="13:13" x14ac:dyDescent="0.25">
      <c r="M86" s="68"/>
    </row>
    <row r="87" spans="13:13" x14ac:dyDescent="0.25">
      <c r="M87" s="68"/>
    </row>
    <row r="88" spans="13:13" x14ac:dyDescent="0.25">
      <c r="M88" s="68"/>
    </row>
    <row r="89" spans="13:13" x14ac:dyDescent="0.25">
      <c r="M89" s="68"/>
    </row>
    <row r="90" spans="13:13" x14ac:dyDescent="0.25">
      <c r="M90" s="68"/>
    </row>
    <row r="91" spans="13:13" x14ac:dyDescent="0.25">
      <c r="M91" s="68"/>
    </row>
    <row r="92" spans="13:13" x14ac:dyDescent="0.25">
      <c r="M92" s="68"/>
    </row>
    <row r="93" spans="13:13" x14ac:dyDescent="0.25">
      <c r="M93" s="68"/>
    </row>
    <row r="94" spans="13:13" x14ac:dyDescent="0.25">
      <c r="M94" s="68"/>
    </row>
    <row r="95" spans="13:13" x14ac:dyDescent="0.25">
      <c r="M95" s="68"/>
    </row>
    <row r="96" spans="13:13" x14ac:dyDescent="0.25">
      <c r="M96" s="68"/>
    </row>
    <row r="97" spans="13:13" x14ac:dyDescent="0.25">
      <c r="M97" s="68"/>
    </row>
    <row r="98" spans="13:13" x14ac:dyDescent="0.25">
      <c r="M98" s="68"/>
    </row>
    <row r="99" spans="13:13" x14ac:dyDescent="0.25">
      <c r="M99" s="68"/>
    </row>
    <row r="100" spans="13:13" x14ac:dyDescent="0.25">
      <c r="M100" s="68"/>
    </row>
    <row r="101" spans="13:13" x14ac:dyDescent="0.25">
      <c r="M101" s="68"/>
    </row>
    <row r="102" spans="13:13" x14ac:dyDescent="0.25">
      <c r="M102" s="68"/>
    </row>
    <row r="103" spans="13:13" x14ac:dyDescent="0.25">
      <c r="M103" s="68"/>
    </row>
    <row r="104" spans="13:13" x14ac:dyDescent="0.25">
      <c r="M104" s="68"/>
    </row>
    <row r="105" spans="13:13" x14ac:dyDescent="0.25">
      <c r="M105" s="68"/>
    </row>
    <row r="106" spans="13:13" x14ac:dyDescent="0.25">
      <c r="M106" s="68"/>
    </row>
    <row r="107" spans="13:13" x14ac:dyDescent="0.25">
      <c r="M107" s="68"/>
    </row>
    <row r="108" spans="13:13" x14ac:dyDescent="0.25">
      <c r="M108" s="68"/>
    </row>
    <row r="109" spans="13:13" x14ac:dyDescent="0.25">
      <c r="M109" s="68"/>
    </row>
    <row r="110" spans="13:13" x14ac:dyDescent="0.25">
      <c r="M110" s="68"/>
    </row>
    <row r="111" spans="13:13" x14ac:dyDescent="0.25">
      <c r="M111" s="68"/>
    </row>
    <row r="112" spans="13:13" x14ac:dyDescent="0.25">
      <c r="M112" s="68"/>
    </row>
    <row r="113" spans="13:13" x14ac:dyDescent="0.25">
      <c r="M113" s="68"/>
    </row>
    <row r="114" spans="13:13" x14ac:dyDescent="0.25">
      <c r="M114" s="68"/>
    </row>
    <row r="115" spans="13:13" x14ac:dyDescent="0.25">
      <c r="M115" s="68"/>
    </row>
    <row r="116" spans="13:13" x14ac:dyDescent="0.25">
      <c r="M116" s="68"/>
    </row>
    <row r="117" spans="13:13" x14ac:dyDescent="0.25">
      <c r="M117" s="68"/>
    </row>
    <row r="118" spans="13:13" x14ac:dyDescent="0.25">
      <c r="M118" s="68"/>
    </row>
    <row r="119" spans="13:13" x14ac:dyDescent="0.25">
      <c r="M119" s="68"/>
    </row>
    <row r="120" spans="13:13" x14ac:dyDescent="0.25">
      <c r="M120" s="68"/>
    </row>
    <row r="121" spans="13:13" x14ac:dyDescent="0.25">
      <c r="M121" s="68"/>
    </row>
    <row r="122" spans="13:13" x14ac:dyDescent="0.25">
      <c r="M122" s="68"/>
    </row>
    <row r="123" spans="13:13" x14ac:dyDescent="0.25">
      <c r="M123" s="68"/>
    </row>
    <row r="124" spans="13:13" x14ac:dyDescent="0.25">
      <c r="M124" s="68"/>
    </row>
    <row r="125" spans="13:13" x14ac:dyDescent="0.25">
      <c r="M125" s="68"/>
    </row>
    <row r="126" spans="13:13" x14ac:dyDescent="0.25">
      <c r="M126" s="68"/>
    </row>
    <row r="127" spans="13:13" x14ac:dyDescent="0.25">
      <c r="M127" s="68"/>
    </row>
    <row r="128" spans="13:13" x14ac:dyDescent="0.25">
      <c r="M128" s="68"/>
    </row>
    <row r="129" spans="13:13" x14ac:dyDescent="0.25">
      <c r="M129" s="68"/>
    </row>
    <row r="130" spans="13:13" x14ac:dyDescent="0.25">
      <c r="M130" s="68"/>
    </row>
    <row r="131" spans="13:13" x14ac:dyDescent="0.25">
      <c r="M131" s="68"/>
    </row>
    <row r="132" spans="13:13" x14ac:dyDescent="0.25">
      <c r="M132" s="68"/>
    </row>
    <row r="133" spans="13:13" x14ac:dyDescent="0.25">
      <c r="M133" s="68"/>
    </row>
    <row r="134" spans="13:13" x14ac:dyDescent="0.25">
      <c r="M134" s="68"/>
    </row>
    <row r="135" spans="13:13" x14ac:dyDescent="0.25">
      <c r="M135" s="68"/>
    </row>
    <row r="136" spans="13:13" x14ac:dyDescent="0.25">
      <c r="M136" s="68"/>
    </row>
    <row r="137" spans="13:13" x14ac:dyDescent="0.25">
      <c r="M137" s="68"/>
    </row>
    <row r="138" spans="13:13" x14ac:dyDescent="0.25">
      <c r="M138" s="68"/>
    </row>
    <row r="139" spans="13:13" x14ac:dyDescent="0.25">
      <c r="M139" s="68"/>
    </row>
    <row r="140" spans="13:13" x14ac:dyDescent="0.25">
      <c r="M140" s="68"/>
    </row>
    <row r="141" spans="13:13" x14ac:dyDescent="0.25">
      <c r="M141" s="68"/>
    </row>
    <row r="142" spans="13:13" x14ac:dyDescent="0.25">
      <c r="M142" s="68"/>
    </row>
    <row r="143" spans="13:13" x14ac:dyDescent="0.25">
      <c r="M143" s="68"/>
    </row>
    <row r="144" spans="13:13" x14ac:dyDescent="0.25">
      <c r="M144" s="68"/>
    </row>
    <row r="145" spans="13:13" x14ac:dyDescent="0.25">
      <c r="M145" s="68"/>
    </row>
    <row r="146" spans="13:13" x14ac:dyDescent="0.25">
      <c r="M146" s="68"/>
    </row>
    <row r="147" spans="13:13" x14ac:dyDescent="0.25">
      <c r="M147" s="68"/>
    </row>
    <row r="148" spans="13:13" x14ac:dyDescent="0.25">
      <c r="M148" s="68"/>
    </row>
    <row r="149" spans="13:13" x14ac:dyDescent="0.25">
      <c r="M149" s="68"/>
    </row>
    <row r="150" spans="13:13" x14ac:dyDescent="0.25">
      <c r="M150" s="68"/>
    </row>
    <row r="151" spans="13:13" x14ac:dyDescent="0.25">
      <c r="M151" s="68"/>
    </row>
    <row r="152" spans="13:13" x14ac:dyDescent="0.25">
      <c r="M152" s="68"/>
    </row>
    <row r="153" spans="13:13" x14ac:dyDescent="0.25">
      <c r="M153" s="68"/>
    </row>
    <row r="154" spans="13:13" x14ac:dyDescent="0.25">
      <c r="M154" s="68"/>
    </row>
    <row r="155" spans="13:13" x14ac:dyDescent="0.25">
      <c r="M155" s="68"/>
    </row>
    <row r="156" spans="13:13" x14ac:dyDescent="0.25">
      <c r="M156" s="68"/>
    </row>
    <row r="157" spans="13:13" x14ac:dyDescent="0.25">
      <c r="M157" s="68"/>
    </row>
    <row r="158" spans="13:13" x14ac:dyDescent="0.25">
      <c r="M158" s="68"/>
    </row>
    <row r="159" spans="13:13" x14ac:dyDescent="0.25">
      <c r="M159" s="68"/>
    </row>
    <row r="160" spans="13:13" x14ac:dyDescent="0.25">
      <c r="M160" s="68"/>
    </row>
    <row r="161" spans="13:13" x14ac:dyDescent="0.25">
      <c r="M161" s="68"/>
    </row>
    <row r="162" spans="13:13" x14ac:dyDescent="0.25">
      <c r="M162" s="68"/>
    </row>
    <row r="163" spans="13:13" x14ac:dyDescent="0.25">
      <c r="M163" s="68"/>
    </row>
    <row r="164" spans="13:13" x14ac:dyDescent="0.25">
      <c r="M164" s="68"/>
    </row>
    <row r="165" spans="13:13" x14ac:dyDescent="0.25">
      <c r="M165" s="68"/>
    </row>
    <row r="166" spans="13:13" x14ac:dyDescent="0.25">
      <c r="M166" s="68"/>
    </row>
    <row r="167" spans="13:13" x14ac:dyDescent="0.25">
      <c r="M167" s="68"/>
    </row>
    <row r="168" spans="13:13" x14ac:dyDescent="0.25">
      <c r="M168" s="68"/>
    </row>
    <row r="169" spans="13:13" x14ac:dyDescent="0.25">
      <c r="M169" s="68"/>
    </row>
    <row r="170" spans="13:13" x14ac:dyDescent="0.25">
      <c r="M170" s="68"/>
    </row>
    <row r="171" spans="13:13" x14ac:dyDescent="0.25">
      <c r="M171" s="68"/>
    </row>
    <row r="172" spans="13:13" x14ac:dyDescent="0.25">
      <c r="M172" s="68"/>
    </row>
    <row r="173" spans="13:13" x14ac:dyDescent="0.25">
      <c r="M173" s="68"/>
    </row>
    <row r="174" spans="13:13" x14ac:dyDescent="0.25">
      <c r="M174" s="68"/>
    </row>
    <row r="175" spans="13:13" x14ac:dyDescent="0.25">
      <c r="M175" s="68"/>
    </row>
    <row r="176" spans="13:13" x14ac:dyDescent="0.25">
      <c r="M176" s="68"/>
    </row>
    <row r="177" spans="13:13" x14ac:dyDescent="0.25">
      <c r="M177" s="68"/>
    </row>
    <row r="178" spans="13:13" x14ac:dyDescent="0.25">
      <c r="M178" s="68"/>
    </row>
    <row r="179" spans="13:13" x14ac:dyDescent="0.25">
      <c r="M179" s="68"/>
    </row>
    <row r="180" spans="13:13" x14ac:dyDescent="0.25">
      <c r="M180" s="68"/>
    </row>
    <row r="181" spans="13:13" x14ac:dyDescent="0.25">
      <c r="M181" s="68"/>
    </row>
    <row r="182" spans="13:13" x14ac:dyDescent="0.25">
      <c r="M182" s="68"/>
    </row>
    <row r="183" spans="13:13" x14ac:dyDescent="0.25">
      <c r="M183" s="68"/>
    </row>
    <row r="184" spans="13:13" x14ac:dyDescent="0.25">
      <c r="M184" s="68"/>
    </row>
    <row r="185" spans="13:13" x14ac:dyDescent="0.25">
      <c r="M185" s="68"/>
    </row>
    <row r="186" spans="13:13" x14ac:dyDescent="0.25">
      <c r="M186" s="68"/>
    </row>
    <row r="187" spans="13:13" x14ac:dyDescent="0.25">
      <c r="M187" s="68"/>
    </row>
    <row r="188" spans="13:13" x14ac:dyDescent="0.25">
      <c r="M188" s="68"/>
    </row>
    <row r="189" spans="13:13" x14ac:dyDescent="0.25">
      <c r="M189" s="68"/>
    </row>
    <row r="190" spans="13:13" x14ac:dyDescent="0.25">
      <c r="M190" s="68"/>
    </row>
    <row r="191" spans="13:13" x14ac:dyDescent="0.25">
      <c r="M191" s="68"/>
    </row>
    <row r="192" spans="13:13" x14ac:dyDescent="0.25">
      <c r="M192" s="68"/>
    </row>
    <row r="193" spans="13:13" x14ac:dyDescent="0.25">
      <c r="M193" s="68"/>
    </row>
    <row r="194" spans="13:13" x14ac:dyDescent="0.25">
      <c r="M194" s="68"/>
    </row>
    <row r="195" spans="13:13" x14ac:dyDescent="0.25">
      <c r="M195" s="68"/>
    </row>
    <row r="196" spans="13:13" x14ac:dyDescent="0.25">
      <c r="M196" s="68"/>
    </row>
    <row r="197" spans="13:13" x14ac:dyDescent="0.25">
      <c r="M197" s="68"/>
    </row>
    <row r="198" spans="13:13" x14ac:dyDescent="0.25">
      <c r="M198" s="68"/>
    </row>
    <row r="199" spans="13:13" x14ac:dyDescent="0.25">
      <c r="M199" s="68"/>
    </row>
    <row r="200" spans="13:13" x14ac:dyDescent="0.25">
      <c r="M200" s="68"/>
    </row>
    <row r="201" spans="13:13" x14ac:dyDescent="0.25">
      <c r="M201" s="68"/>
    </row>
    <row r="202" spans="13:13" x14ac:dyDescent="0.25">
      <c r="M202" s="68"/>
    </row>
    <row r="203" spans="13:13" x14ac:dyDescent="0.25">
      <c r="M203" s="68"/>
    </row>
    <row r="204" spans="13:13" x14ac:dyDescent="0.25">
      <c r="M204" s="68"/>
    </row>
    <row r="205" spans="13:13" x14ac:dyDescent="0.25">
      <c r="M205" s="68"/>
    </row>
    <row r="206" spans="13:13" x14ac:dyDescent="0.25">
      <c r="M206" s="68"/>
    </row>
    <row r="207" spans="13:13" x14ac:dyDescent="0.25">
      <c r="M207" s="68"/>
    </row>
    <row r="208" spans="13:13" x14ac:dyDescent="0.25">
      <c r="M208" s="68"/>
    </row>
    <row r="209" spans="13:13" x14ac:dyDescent="0.25">
      <c r="M209" s="68"/>
    </row>
    <row r="210" spans="13:13" x14ac:dyDescent="0.25">
      <c r="M210" s="68"/>
    </row>
    <row r="211" spans="13:13" x14ac:dyDescent="0.25">
      <c r="M211" s="68"/>
    </row>
    <row r="212" spans="13:13" x14ac:dyDescent="0.25">
      <c r="M212" s="68"/>
    </row>
    <row r="213" spans="13:13" x14ac:dyDescent="0.25">
      <c r="M213" s="68"/>
    </row>
    <row r="214" spans="13:13" x14ac:dyDescent="0.25">
      <c r="M214" s="68"/>
    </row>
    <row r="215" spans="13:13" x14ac:dyDescent="0.25">
      <c r="M215" s="68"/>
    </row>
    <row r="216" spans="13:13" x14ac:dyDescent="0.25">
      <c r="M216" s="68"/>
    </row>
    <row r="217" spans="13:13" x14ac:dyDescent="0.25">
      <c r="M217" s="68"/>
    </row>
    <row r="218" spans="13:13" x14ac:dyDescent="0.25">
      <c r="M218" s="68"/>
    </row>
    <row r="219" spans="13:13" x14ac:dyDescent="0.25">
      <c r="M219" s="68"/>
    </row>
    <row r="220" spans="13:13" x14ac:dyDescent="0.25">
      <c r="M220" s="68"/>
    </row>
    <row r="221" spans="13:13" x14ac:dyDescent="0.25">
      <c r="M221" s="68"/>
    </row>
    <row r="222" spans="13:13" x14ac:dyDescent="0.25">
      <c r="M222" s="68"/>
    </row>
    <row r="223" spans="13:13" x14ac:dyDescent="0.25">
      <c r="M223" s="68"/>
    </row>
    <row r="224" spans="13:13" x14ac:dyDescent="0.25">
      <c r="M224" s="68"/>
    </row>
    <row r="225" spans="13:13" x14ac:dyDescent="0.25">
      <c r="M225" s="68"/>
    </row>
    <row r="226" spans="13:13" x14ac:dyDescent="0.25">
      <c r="M226" s="68"/>
    </row>
    <row r="227" spans="13:13" x14ac:dyDescent="0.25">
      <c r="M227" s="68"/>
    </row>
    <row r="228" spans="13:13" x14ac:dyDescent="0.25">
      <c r="M228" s="68"/>
    </row>
    <row r="229" spans="13:13" x14ac:dyDescent="0.25">
      <c r="M229" s="68"/>
    </row>
    <row r="230" spans="13:13" x14ac:dyDescent="0.25">
      <c r="M230" s="68"/>
    </row>
    <row r="231" spans="13:13" x14ac:dyDescent="0.25">
      <c r="M231" s="68"/>
    </row>
    <row r="232" spans="13:13" x14ac:dyDescent="0.25">
      <c r="M232" s="68"/>
    </row>
    <row r="233" spans="13:13" x14ac:dyDescent="0.25">
      <c r="M233" s="68"/>
    </row>
    <row r="234" spans="13:13" x14ac:dyDescent="0.25">
      <c r="M234" s="68"/>
    </row>
    <row r="235" spans="13:13" x14ac:dyDescent="0.25">
      <c r="M235" s="68"/>
    </row>
    <row r="236" spans="13:13" x14ac:dyDescent="0.25">
      <c r="M236" s="68"/>
    </row>
    <row r="237" spans="13:13" x14ac:dyDescent="0.25">
      <c r="M237" s="68"/>
    </row>
    <row r="238" spans="13:13" x14ac:dyDescent="0.25">
      <c r="M238" s="68"/>
    </row>
    <row r="239" spans="13:13" x14ac:dyDescent="0.25">
      <c r="M239" s="68"/>
    </row>
    <row r="240" spans="13:13" x14ac:dyDescent="0.25">
      <c r="M240" s="68"/>
    </row>
    <row r="241" spans="13:13" x14ac:dyDescent="0.25">
      <c r="M241" s="68"/>
    </row>
    <row r="242" spans="13:13" x14ac:dyDescent="0.25">
      <c r="M242" s="68"/>
    </row>
    <row r="243" spans="13:13" x14ac:dyDescent="0.25">
      <c r="M243" s="68"/>
    </row>
    <row r="244" spans="13:13" x14ac:dyDescent="0.25">
      <c r="M244" s="68"/>
    </row>
    <row r="245" spans="13:13" x14ac:dyDescent="0.25">
      <c r="M245" s="68"/>
    </row>
    <row r="246" spans="13:13" x14ac:dyDescent="0.25">
      <c r="M246" s="68"/>
    </row>
    <row r="247" spans="13:13" x14ac:dyDescent="0.25">
      <c r="M247" s="68"/>
    </row>
    <row r="248" spans="13:13" x14ac:dyDescent="0.25">
      <c r="M248" s="68"/>
    </row>
    <row r="249" spans="13:13" x14ac:dyDescent="0.25">
      <c r="M249" s="68"/>
    </row>
    <row r="250" spans="13:13" x14ac:dyDescent="0.25">
      <c r="M250" s="68"/>
    </row>
    <row r="251" spans="13:13" x14ac:dyDescent="0.25">
      <c r="M251" s="68"/>
    </row>
    <row r="252" spans="13:13" x14ac:dyDescent="0.25">
      <c r="M252" s="68"/>
    </row>
    <row r="253" spans="13:13" x14ac:dyDescent="0.25">
      <c r="M253" s="68"/>
    </row>
    <row r="254" spans="13:13" x14ac:dyDescent="0.25">
      <c r="M254" s="68"/>
    </row>
    <row r="255" spans="13:13" x14ac:dyDescent="0.25">
      <c r="M255" s="68"/>
    </row>
    <row r="256" spans="13:13" x14ac:dyDescent="0.25">
      <c r="M256" s="68"/>
    </row>
    <row r="257" spans="13:13" x14ac:dyDescent="0.25">
      <c r="M257" s="68"/>
    </row>
    <row r="258" spans="13:13" x14ac:dyDescent="0.25">
      <c r="M258" s="68"/>
    </row>
    <row r="259" spans="13:13" x14ac:dyDescent="0.25">
      <c r="M259" s="68"/>
    </row>
    <row r="260" spans="13:13" x14ac:dyDescent="0.25">
      <c r="M260" s="68"/>
    </row>
    <row r="261" spans="13:13" x14ac:dyDescent="0.25">
      <c r="M261" s="68"/>
    </row>
    <row r="262" spans="13:13" x14ac:dyDescent="0.25">
      <c r="M262" s="68"/>
    </row>
    <row r="263" spans="13:13" x14ac:dyDescent="0.25">
      <c r="M263" s="68"/>
    </row>
    <row r="264" spans="13:13" x14ac:dyDescent="0.25">
      <c r="M264" s="68"/>
    </row>
    <row r="265" spans="13:13" x14ac:dyDescent="0.25">
      <c r="M265" s="68"/>
    </row>
    <row r="266" spans="13:13" x14ac:dyDescent="0.25">
      <c r="M266" s="68"/>
    </row>
    <row r="267" spans="13:13" x14ac:dyDescent="0.25">
      <c r="M267" s="68"/>
    </row>
    <row r="268" spans="13:13" x14ac:dyDescent="0.25">
      <c r="M268" s="68"/>
    </row>
    <row r="269" spans="13:13" x14ac:dyDescent="0.25">
      <c r="M269" s="68"/>
    </row>
    <row r="270" spans="13:13" x14ac:dyDescent="0.25">
      <c r="M270" s="68"/>
    </row>
    <row r="271" spans="13:13" x14ac:dyDescent="0.25">
      <c r="M271" s="68"/>
    </row>
    <row r="272" spans="13:13" x14ac:dyDescent="0.25">
      <c r="M272" s="68"/>
    </row>
    <row r="273" spans="13:13" x14ac:dyDescent="0.25">
      <c r="M273" s="68"/>
    </row>
    <row r="274" spans="13:13" x14ac:dyDescent="0.25">
      <c r="M274" s="68"/>
    </row>
    <row r="275" spans="13:13" x14ac:dyDescent="0.25">
      <c r="M275" s="68"/>
    </row>
    <row r="276" spans="13:13" x14ac:dyDescent="0.25">
      <c r="M276" s="68"/>
    </row>
    <row r="277" spans="13:13" x14ac:dyDescent="0.25">
      <c r="M277" s="68"/>
    </row>
    <row r="278" spans="13:13" x14ac:dyDescent="0.25">
      <c r="M278" s="68"/>
    </row>
    <row r="279" spans="13:13" x14ac:dyDescent="0.25">
      <c r="M279" s="68"/>
    </row>
    <row r="280" spans="13:13" x14ac:dyDescent="0.25">
      <c r="M280" s="68"/>
    </row>
    <row r="281" spans="13:13" x14ac:dyDescent="0.25">
      <c r="M281" s="68"/>
    </row>
    <row r="282" spans="13:13" x14ac:dyDescent="0.25">
      <c r="M282" s="68"/>
    </row>
    <row r="283" spans="13:13" x14ac:dyDescent="0.25">
      <c r="M283" s="68"/>
    </row>
    <row r="284" spans="13:13" x14ac:dyDescent="0.25">
      <c r="M284" s="68"/>
    </row>
    <row r="285" spans="13:13" x14ac:dyDescent="0.25">
      <c r="M285" s="68"/>
    </row>
    <row r="286" spans="13:13" x14ac:dyDescent="0.25">
      <c r="M286" s="68"/>
    </row>
    <row r="287" spans="13:13" x14ac:dyDescent="0.25">
      <c r="M287" s="68"/>
    </row>
    <row r="288" spans="13:13" x14ac:dyDescent="0.25">
      <c r="M288" s="68"/>
    </row>
    <row r="289" spans="13:13" x14ac:dyDescent="0.25">
      <c r="M289" s="68"/>
    </row>
    <row r="290" spans="13:13" x14ac:dyDescent="0.25">
      <c r="M290" s="68"/>
    </row>
    <row r="291" spans="13:13" x14ac:dyDescent="0.25">
      <c r="M291" s="68"/>
    </row>
    <row r="292" spans="13:13" x14ac:dyDescent="0.25">
      <c r="M292" s="68"/>
    </row>
    <row r="293" spans="13:13" x14ac:dyDescent="0.25">
      <c r="M293" s="68"/>
    </row>
    <row r="294" spans="13:13" x14ac:dyDescent="0.25">
      <c r="M294" s="68"/>
    </row>
    <row r="295" spans="13:13" x14ac:dyDescent="0.25">
      <c r="M295" s="68"/>
    </row>
    <row r="296" spans="13:13" x14ac:dyDescent="0.25">
      <c r="M296" s="68"/>
    </row>
    <row r="297" spans="13:13" x14ac:dyDescent="0.25">
      <c r="M297" s="68"/>
    </row>
    <row r="298" spans="13:13" x14ac:dyDescent="0.25">
      <c r="M298" s="68"/>
    </row>
    <row r="299" spans="13:13" x14ac:dyDescent="0.25">
      <c r="M299" s="68"/>
    </row>
    <row r="300" spans="13:13" x14ac:dyDescent="0.25">
      <c r="M300" s="68"/>
    </row>
    <row r="301" spans="13:13" x14ac:dyDescent="0.25">
      <c r="M301" s="68"/>
    </row>
    <row r="302" spans="13:13" x14ac:dyDescent="0.25">
      <c r="M302" s="68"/>
    </row>
    <row r="303" spans="13:13" x14ac:dyDescent="0.25">
      <c r="M303" s="68"/>
    </row>
    <row r="304" spans="13:13" x14ac:dyDescent="0.25">
      <c r="M304" s="68"/>
    </row>
    <row r="305" spans="13:13" x14ac:dyDescent="0.25">
      <c r="M305" s="68"/>
    </row>
    <row r="306" spans="13:13" x14ac:dyDescent="0.25">
      <c r="M306" s="68"/>
    </row>
    <row r="307" spans="13:13" x14ac:dyDescent="0.25">
      <c r="M307" s="68"/>
    </row>
    <row r="308" spans="13:13" x14ac:dyDescent="0.25">
      <c r="M308" s="68"/>
    </row>
    <row r="309" spans="13:13" x14ac:dyDescent="0.25">
      <c r="M309" s="68"/>
    </row>
    <row r="310" spans="13:13" x14ac:dyDescent="0.25">
      <c r="M310" s="68"/>
    </row>
    <row r="311" spans="13:13" x14ac:dyDescent="0.25">
      <c r="M311" s="68"/>
    </row>
    <row r="312" spans="13:13" x14ac:dyDescent="0.25">
      <c r="M312" s="68"/>
    </row>
    <row r="313" spans="13:13" x14ac:dyDescent="0.25">
      <c r="M313" s="68"/>
    </row>
    <row r="314" spans="13:13" x14ac:dyDescent="0.25">
      <c r="M314" s="68"/>
    </row>
    <row r="315" spans="13:13" x14ac:dyDescent="0.25">
      <c r="M315" s="68"/>
    </row>
    <row r="316" spans="13:13" x14ac:dyDescent="0.25">
      <c r="M316" s="68"/>
    </row>
    <row r="317" spans="13:13" x14ac:dyDescent="0.25">
      <c r="M317" s="68"/>
    </row>
    <row r="318" spans="13:13" x14ac:dyDescent="0.25">
      <c r="M318" s="68"/>
    </row>
    <row r="319" spans="13:13" x14ac:dyDescent="0.25">
      <c r="M319" s="68"/>
    </row>
    <row r="320" spans="13:13" x14ac:dyDescent="0.25">
      <c r="M320" s="68"/>
    </row>
    <row r="321" spans="13:13" x14ac:dyDescent="0.25">
      <c r="M321" s="68"/>
    </row>
    <row r="322" spans="13:13" x14ac:dyDescent="0.25">
      <c r="M322" s="68"/>
    </row>
    <row r="323" spans="13:13" x14ac:dyDescent="0.25">
      <c r="M323" s="68"/>
    </row>
    <row r="324" spans="13:13" x14ac:dyDescent="0.25">
      <c r="M324" s="68"/>
    </row>
    <row r="325" spans="13:13" x14ac:dyDescent="0.25">
      <c r="M325" s="68"/>
    </row>
    <row r="326" spans="13:13" x14ac:dyDescent="0.25">
      <c r="M326" s="68"/>
    </row>
    <row r="327" spans="13:13" x14ac:dyDescent="0.25">
      <c r="M327" s="68"/>
    </row>
    <row r="328" spans="13:13" x14ac:dyDescent="0.25">
      <c r="M328" s="68"/>
    </row>
    <row r="329" spans="13:13" x14ac:dyDescent="0.25">
      <c r="M329" s="68"/>
    </row>
    <row r="330" spans="13:13" x14ac:dyDescent="0.25">
      <c r="M330" s="68"/>
    </row>
    <row r="331" spans="13:13" x14ac:dyDescent="0.25">
      <c r="M331" s="68"/>
    </row>
    <row r="332" spans="13:13" x14ac:dyDescent="0.25">
      <c r="M332" s="68"/>
    </row>
    <row r="333" spans="13:13" x14ac:dyDescent="0.25">
      <c r="M333" s="68"/>
    </row>
    <row r="334" spans="13:13" x14ac:dyDescent="0.25">
      <c r="M334" s="68"/>
    </row>
    <row r="335" spans="13:13" x14ac:dyDescent="0.25">
      <c r="M335" s="68"/>
    </row>
    <row r="336" spans="13:13" x14ac:dyDescent="0.25">
      <c r="M336" s="68"/>
    </row>
    <row r="337" spans="13:13" x14ac:dyDescent="0.25">
      <c r="M337" s="68"/>
    </row>
    <row r="338" spans="13:13" x14ac:dyDescent="0.25">
      <c r="M338" s="68"/>
    </row>
    <row r="339" spans="13:13" x14ac:dyDescent="0.25">
      <c r="M339" s="68"/>
    </row>
    <row r="340" spans="13:13" x14ac:dyDescent="0.25">
      <c r="M340" s="68"/>
    </row>
    <row r="341" spans="13:13" x14ac:dyDescent="0.25">
      <c r="M341" s="68"/>
    </row>
    <row r="342" spans="13:13" x14ac:dyDescent="0.25">
      <c r="M342" s="68"/>
    </row>
    <row r="343" spans="13:13" x14ac:dyDescent="0.25">
      <c r="M343" s="68"/>
    </row>
    <row r="344" spans="13:13" x14ac:dyDescent="0.25">
      <c r="M344" s="68"/>
    </row>
    <row r="345" spans="13:13" x14ac:dyDescent="0.25">
      <c r="M345" s="68"/>
    </row>
    <row r="346" spans="13:13" x14ac:dyDescent="0.25">
      <c r="M346" s="68"/>
    </row>
    <row r="347" spans="13:13" x14ac:dyDescent="0.25">
      <c r="M347" s="68"/>
    </row>
    <row r="348" spans="13:13" x14ac:dyDescent="0.25">
      <c r="M348" s="68"/>
    </row>
    <row r="349" spans="13:13" x14ac:dyDescent="0.25">
      <c r="M349" s="68"/>
    </row>
    <row r="350" spans="13:13" x14ac:dyDescent="0.25">
      <c r="M350" s="68"/>
    </row>
    <row r="351" spans="13:13" x14ac:dyDescent="0.25">
      <c r="M351" s="68"/>
    </row>
    <row r="352" spans="13:13" x14ac:dyDescent="0.25">
      <c r="M352" s="68"/>
    </row>
    <row r="353" spans="13:13" x14ac:dyDescent="0.25">
      <c r="M353" s="68"/>
    </row>
    <row r="354" spans="13:13" x14ac:dyDescent="0.25">
      <c r="M354" s="68"/>
    </row>
    <row r="355" spans="13:13" x14ac:dyDescent="0.25">
      <c r="M355" s="68"/>
    </row>
    <row r="356" spans="13:13" x14ac:dyDescent="0.25">
      <c r="M356" s="68"/>
    </row>
    <row r="357" spans="13:13" x14ac:dyDescent="0.25">
      <c r="M357" s="68"/>
    </row>
    <row r="358" spans="13:13" x14ac:dyDescent="0.25">
      <c r="M358" s="68"/>
    </row>
    <row r="359" spans="13:13" x14ac:dyDescent="0.25">
      <c r="M359" s="68"/>
    </row>
    <row r="360" spans="13:13" x14ac:dyDescent="0.25">
      <c r="M360" s="68"/>
    </row>
    <row r="361" spans="13:13" x14ac:dyDescent="0.25">
      <c r="M361" s="68"/>
    </row>
    <row r="362" spans="13:13" x14ac:dyDescent="0.25">
      <c r="M362" s="68"/>
    </row>
    <row r="363" spans="13:13" x14ac:dyDescent="0.25">
      <c r="M363" s="68"/>
    </row>
    <row r="364" spans="13:13" x14ac:dyDescent="0.25">
      <c r="M364" s="68"/>
    </row>
    <row r="365" spans="13:13" x14ac:dyDescent="0.25">
      <c r="M365" s="68"/>
    </row>
    <row r="366" spans="13:13" x14ac:dyDescent="0.25">
      <c r="M366" s="68"/>
    </row>
    <row r="367" spans="13:13" x14ac:dyDescent="0.25">
      <c r="M367" s="68"/>
    </row>
    <row r="368" spans="13:13" x14ac:dyDescent="0.25">
      <c r="M368" s="68"/>
    </row>
    <row r="369" spans="13:13" x14ac:dyDescent="0.25">
      <c r="M369" s="68"/>
    </row>
    <row r="370" spans="13:13" x14ac:dyDescent="0.25">
      <c r="M370" s="68"/>
    </row>
    <row r="371" spans="13:13" x14ac:dyDescent="0.25">
      <c r="M371" s="68"/>
    </row>
    <row r="372" spans="13:13" x14ac:dyDescent="0.25">
      <c r="M372" s="68"/>
    </row>
    <row r="373" spans="13:13" x14ac:dyDescent="0.25">
      <c r="M373" s="68"/>
    </row>
    <row r="374" spans="13:13" x14ac:dyDescent="0.25">
      <c r="M374" s="68"/>
    </row>
    <row r="375" spans="13:13" x14ac:dyDescent="0.25">
      <c r="M375" s="68"/>
    </row>
    <row r="376" spans="13:13" x14ac:dyDescent="0.25">
      <c r="M376" s="68"/>
    </row>
    <row r="377" spans="13:13" x14ac:dyDescent="0.25">
      <c r="M377" s="68"/>
    </row>
    <row r="378" spans="13:13" x14ac:dyDescent="0.25">
      <c r="M378" s="68"/>
    </row>
    <row r="379" spans="13:13" x14ac:dyDescent="0.25">
      <c r="M379" s="68"/>
    </row>
    <row r="380" spans="13:13" x14ac:dyDescent="0.25">
      <c r="M380" s="68"/>
    </row>
    <row r="381" spans="13:13" x14ac:dyDescent="0.25">
      <c r="M381" s="68"/>
    </row>
    <row r="382" spans="13:13" x14ac:dyDescent="0.25">
      <c r="M382" s="68"/>
    </row>
    <row r="383" spans="13:13" x14ac:dyDescent="0.25">
      <c r="M383" s="68"/>
    </row>
    <row r="384" spans="13:13" x14ac:dyDescent="0.25">
      <c r="M384" s="68"/>
    </row>
    <row r="385" spans="13:13" x14ac:dyDescent="0.25">
      <c r="M385" s="68"/>
    </row>
    <row r="386" spans="13:13" x14ac:dyDescent="0.25">
      <c r="M386" s="68"/>
    </row>
    <row r="387" spans="13:13" x14ac:dyDescent="0.25">
      <c r="M387" s="68"/>
    </row>
    <row r="388" spans="13:13" x14ac:dyDescent="0.25">
      <c r="M388" s="68"/>
    </row>
    <row r="389" spans="13:13" x14ac:dyDescent="0.25">
      <c r="M389" s="68"/>
    </row>
    <row r="390" spans="13:13" x14ac:dyDescent="0.25">
      <c r="M390" s="68"/>
    </row>
    <row r="391" spans="13:13" x14ac:dyDescent="0.25">
      <c r="M391" s="68"/>
    </row>
    <row r="392" spans="13:13" x14ac:dyDescent="0.25">
      <c r="M392" s="68"/>
    </row>
    <row r="393" spans="13:13" x14ac:dyDescent="0.25">
      <c r="M393" s="68"/>
    </row>
    <row r="394" spans="13:13" x14ac:dyDescent="0.25">
      <c r="M394" s="68"/>
    </row>
    <row r="395" spans="13:13" x14ac:dyDescent="0.25">
      <c r="M395" s="68"/>
    </row>
    <row r="396" spans="13:13" x14ac:dyDescent="0.25">
      <c r="M396" s="68"/>
    </row>
    <row r="397" spans="13:13" x14ac:dyDescent="0.25">
      <c r="M397" s="68"/>
    </row>
    <row r="398" spans="13:13" x14ac:dyDescent="0.25">
      <c r="M398" s="68"/>
    </row>
    <row r="399" spans="13:13" x14ac:dyDescent="0.25">
      <c r="M399" s="68"/>
    </row>
    <row r="400" spans="13:13" x14ac:dyDescent="0.25">
      <c r="M400" s="68"/>
    </row>
    <row r="401" spans="13:13" x14ac:dyDescent="0.25">
      <c r="M401" s="68"/>
    </row>
    <row r="402" spans="13:13" x14ac:dyDescent="0.25">
      <c r="M402" s="68"/>
    </row>
    <row r="403" spans="13:13" x14ac:dyDescent="0.25">
      <c r="M403" s="68"/>
    </row>
    <row r="404" spans="13:13" x14ac:dyDescent="0.25">
      <c r="M404" s="68"/>
    </row>
    <row r="405" spans="13:13" x14ac:dyDescent="0.25">
      <c r="M405" s="68"/>
    </row>
    <row r="406" spans="13:13" x14ac:dyDescent="0.25">
      <c r="M406" s="68"/>
    </row>
    <row r="407" spans="13:13" x14ac:dyDescent="0.25">
      <c r="M407" s="68"/>
    </row>
    <row r="408" spans="13:13" x14ac:dyDescent="0.25">
      <c r="M408" s="68"/>
    </row>
    <row r="409" spans="13:13" x14ac:dyDescent="0.25">
      <c r="M409" s="68"/>
    </row>
    <row r="410" spans="13:13" x14ac:dyDescent="0.25">
      <c r="M410" s="68"/>
    </row>
    <row r="411" spans="13:13" x14ac:dyDescent="0.25">
      <c r="M411" s="68"/>
    </row>
    <row r="412" spans="13:13" x14ac:dyDescent="0.25">
      <c r="M412" s="68"/>
    </row>
    <row r="413" spans="13:13" x14ac:dyDescent="0.25">
      <c r="M413" s="68"/>
    </row>
    <row r="414" spans="13:13" x14ac:dyDescent="0.25">
      <c r="M414" s="68"/>
    </row>
    <row r="415" spans="13:13" x14ac:dyDescent="0.25">
      <c r="M415" s="68"/>
    </row>
    <row r="416" spans="13:13" x14ac:dyDescent="0.25">
      <c r="M416" s="68"/>
    </row>
    <row r="417" spans="13:13" x14ac:dyDescent="0.25">
      <c r="M417" s="68"/>
    </row>
    <row r="418" spans="13:13" x14ac:dyDescent="0.25">
      <c r="M418" s="68"/>
    </row>
    <row r="419" spans="13:13" x14ac:dyDescent="0.25">
      <c r="M419" s="68"/>
    </row>
    <row r="420" spans="13:13" x14ac:dyDescent="0.25">
      <c r="M420" s="68"/>
    </row>
    <row r="421" spans="13:13" x14ac:dyDescent="0.25">
      <c r="M421" s="68"/>
    </row>
    <row r="422" spans="13:13" x14ac:dyDescent="0.25">
      <c r="M422" s="68"/>
    </row>
    <row r="423" spans="13:13" x14ac:dyDescent="0.25">
      <c r="M423" s="68"/>
    </row>
    <row r="424" spans="13:13" x14ac:dyDescent="0.25">
      <c r="M424" s="68"/>
    </row>
    <row r="425" spans="13:13" x14ac:dyDescent="0.25">
      <c r="M425" s="68"/>
    </row>
    <row r="426" spans="13:13" x14ac:dyDescent="0.25">
      <c r="M426" s="68"/>
    </row>
    <row r="427" spans="13:13" x14ac:dyDescent="0.25">
      <c r="M427" s="68"/>
    </row>
    <row r="428" spans="13:13" x14ac:dyDescent="0.25">
      <c r="M428" s="68"/>
    </row>
    <row r="429" spans="13:13" x14ac:dyDescent="0.25">
      <c r="M429" s="68"/>
    </row>
    <row r="430" spans="13:13" x14ac:dyDescent="0.25">
      <c r="M430" s="68"/>
    </row>
    <row r="431" spans="13:13" x14ac:dyDescent="0.25">
      <c r="M431" s="68"/>
    </row>
    <row r="432" spans="13:13" x14ac:dyDescent="0.25">
      <c r="M432" s="68"/>
    </row>
    <row r="433" spans="13:13" x14ac:dyDescent="0.25">
      <c r="M433" s="68"/>
    </row>
    <row r="434" spans="13:13" x14ac:dyDescent="0.25">
      <c r="M434" s="68"/>
    </row>
    <row r="435" spans="13:13" x14ac:dyDescent="0.25">
      <c r="M435" s="68"/>
    </row>
    <row r="436" spans="13:13" x14ac:dyDescent="0.25">
      <c r="M436" s="68"/>
    </row>
    <row r="437" spans="13:13" x14ac:dyDescent="0.25">
      <c r="M437" s="68"/>
    </row>
    <row r="438" spans="13:13" x14ac:dyDescent="0.25">
      <c r="M438" s="68"/>
    </row>
    <row r="439" spans="13:13" x14ac:dyDescent="0.25">
      <c r="M439" s="68"/>
    </row>
    <row r="440" spans="13:13" x14ac:dyDescent="0.25">
      <c r="M440" s="68"/>
    </row>
    <row r="441" spans="13:13" x14ac:dyDescent="0.25">
      <c r="M441" s="68"/>
    </row>
    <row r="442" spans="13:13" x14ac:dyDescent="0.25">
      <c r="M442" s="68"/>
    </row>
    <row r="443" spans="13:13" x14ac:dyDescent="0.25">
      <c r="M443" s="68"/>
    </row>
    <row r="444" spans="13:13" x14ac:dyDescent="0.25">
      <c r="M444" s="68"/>
    </row>
    <row r="445" spans="13:13" x14ac:dyDescent="0.25">
      <c r="M445" s="68"/>
    </row>
    <row r="446" spans="13:13" x14ac:dyDescent="0.25">
      <c r="M446" s="68"/>
    </row>
    <row r="447" spans="13:13" x14ac:dyDescent="0.25">
      <c r="M447" s="68"/>
    </row>
    <row r="448" spans="13:13" x14ac:dyDescent="0.25">
      <c r="M448" s="68"/>
    </row>
    <row r="449" spans="13:13" x14ac:dyDescent="0.25">
      <c r="M449" s="68"/>
    </row>
    <row r="450" spans="13:13" x14ac:dyDescent="0.25">
      <c r="M450" s="68"/>
    </row>
    <row r="451" spans="13:13" x14ac:dyDescent="0.25">
      <c r="M451" s="68"/>
    </row>
    <row r="452" spans="13:13" x14ac:dyDescent="0.25">
      <c r="M452" s="68"/>
    </row>
    <row r="453" spans="13:13" x14ac:dyDescent="0.25">
      <c r="M453" s="68"/>
    </row>
    <row r="454" spans="13:13" x14ac:dyDescent="0.25">
      <c r="M454" s="68"/>
    </row>
    <row r="455" spans="13:13" x14ac:dyDescent="0.25">
      <c r="M455" s="68"/>
    </row>
    <row r="456" spans="13:13" x14ac:dyDescent="0.25">
      <c r="M456" s="68"/>
    </row>
    <row r="457" spans="13:13" x14ac:dyDescent="0.25">
      <c r="M457" s="68"/>
    </row>
    <row r="458" spans="13:13" x14ac:dyDescent="0.25">
      <c r="M458" s="68"/>
    </row>
    <row r="459" spans="13:13" x14ac:dyDescent="0.25">
      <c r="M459" s="68"/>
    </row>
    <row r="460" spans="13:13" x14ac:dyDescent="0.25">
      <c r="M460" s="68"/>
    </row>
    <row r="461" spans="13:13" x14ac:dyDescent="0.25">
      <c r="M461" s="68"/>
    </row>
    <row r="462" spans="13:13" x14ac:dyDescent="0.25">
      <c r="M462" s="68"/>
    </row>
    <row r="463" spans="13:13" x14ac:dyDescent="0.25">
      <c r="M463" s="68"/>
    </row>
    <row r="464" spans="13:13" x14ac:dyDescent="0.25">
      <c r="M464" s="68"/>
    </row>
    <row r="465" spans="13:13" x14ac:dyDescent="0.25">
      <c r="M465" s="68"/>
    </row>
    <row r="466" spans="13:13" x14ac:dyDescent="0.25">
      <c r="M466" s="68"/>
    </row>
    <row r="467" spans="13:13" x14ac:dyDescent="0.25">
      <c r="M467" s="68"/>
    </row>
    <row r="468" spans="13:13" x14ac:dyDescent="0.25">
      <c r="M468" s="68"/>
    </row>
  </sheetData>
  <mergeCells count="2">
    <mergeCell ref="B1:C2"/>
    <mergeCell ref="M1:M2"/>
  </mergeCells>
  <conditionalFormatting sqref="C3:H3">
    <cfRule type="cellIs" dxfId="5" priority="4" operator="equal">
      <formula>"NO CUMPLE"</formula>
    </cfRule>
  </conditionalFormatting>
  <conditionalFormatting sqref="I3">
    <cfRule type="cellIs" dxfId="4" priority="5" operator="equal">
      <formula>"PROPUESTA NO HABIL"</formula>
    </cfRule>
  </conditionalFormatting>
  <conditionalFormatting sqref="M3">
    <cfRule type="cellIs" dxfId="3" priority="6" operator="equal">
      <formula>29</formula>
    </cfRule>
    <cfRule type="cellIs" dxfId="2" priority="7" operator="equal">
      <formula>30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BJ122"/>
  <sheetViews>
    <sheetView showZeros="0" tabSelected="1" view="pageBreakPreview" topLeftCell="A82" zoomScale="85" zoomScaleNormal="85" zoomScaleSheetLayoutView="85" workbookViewId="0">
      <selection activeCell="J6" sqref="J6:K6"/>
    </sheetView>
  </sheetViews>
  <sheetFormatPr baseColWidth="10" defaultRowHeight="15.75" x14ac:dyDescent="0.25"/>
  <cols>
    <col min="1" max="1" width="13" customWidth="1"/>
    <col min="2" max="2" width="13.5" customWidth="1"/>
    <col min="3" max="3" width="11.875" customWidth="1"/>
    <col min="4" max="4" width="13.875" customWidth="1"/>
    <col min="5" max="5" width="22.375" customWidth="1"/>
    <col min="6" max="6" width="16.125" customWidth="1"/>
    <col min="7" max="7" width="17.25" customWidth="1"/>
    <col min="8" max="8" width="14.5" customWidth="1"/>
    <col min="9" max="9" width="11.875" customWidth="1"/>
    <col min="10" max="10" width="15.75" customWidth="1"/>
    <col min="11" max="11" width="14.75" customWidth="1"/>
    <col min="12" max="12" width="8.125" customWidth="1"/>
    <col min="13" max="13" width="11" customWidth="1"/>
    <col min="14" max="14" width="11.5" customWidth="1"/>
    <col min="15" max="15" width="11.125" customWidth="1"/>
    <col min="16" max="17" width="7.875" customWidth="1"/>
    <col min="18" max="18" width="9.875" customWidth="1"/>
    <col min="19" max="19" width="8.125" customWidth="1"/>
    <col min="20" max="20" width="8" customWidth="1"/>
    <col min="21" max="21" width="12.875" customWidth="1"/>
    <col min="22" max="22" width="11.125" customWidth="1"/>
    <col min="23" max="23" width="18" customWidth="1"/>
    <col min="24" max="25" width="12.875" customWidth="1"/>
    <col min="26" max="26" width="11.5" customWidth="1"/>
    <col min="27" max="28" width="8.375" customWidth="1"/>
    <col min="29" max="29" width="8.125" customWidth="1"/>
    <col min="30" max="30" width="16.875" customWidth="1"/>
    <col min="31" max="31" width="8.625" customWidth="1"/>
    <col min="32" max="32" width="16.375" customWidth="1"/>
    <col min="33" max="33" width="10" customWidth="1"/>
    <col min="34" max="34" width="8" customWidth="1"/>
    <col min="35" max="35" width="7.75" customWidth="1"/>
    <col min="36" max="36" width="0.875" customWidth="1"/>
    <col min="37" max="37" width="2.5" customWidth="1"/>
    <col min="38" max="38" width="16.5" customWidth="1"/>
    <col min="39" max="39" width="48.125" customWidth="1"/>
    <col min="40" max="61" width="10.625" customWidth="1"/>
  </cols>
  <sheetData>
    <row r="1" spans="1:39" ht="28.5" x14ac:dyDescent="0.25">
      <c r="A1" s="163"/>
      <c r="B1" s="164"/>
      <c r="C1" s="169" t="s">
        <v>129</v>
      </c>
      <c r="D1" s="169"/>
      <c r="E1" s="169"/>
      <c r="F1" s="169"/>
      <c r="G1" s="169"/>
      <c r="H1" s="169"/>
      <c r="I1" s="169"/>
      <c r="J1" s="170"/>
      <c r="K1" s="171"/>
      <c r="L1" s="1"/>
      <c r="M1" s="2"/>
    </row>
    <row r="2" spans="1:39" ht="20.45" customHeight="1" x14ac:dyDescent="0.25">
      <c r="A2" s="165"/>
      <c r="B2" s="166"/>
      <c r="C2" s="176" t="s">
        <v>125</v>
      </c>
      <c r="D2" s="176"/>
      <c r="E2" s="176"/>
      <c r="F2" s="176"/>
      <c r="G2" s="176"/>
      <c r="H2" s="176"/>
      <c r="I2" s="176"/>
      <c r="J2" s="172"/>
      <c r="K2" s="173"/>
      <c r="L2" s="3"/>
      <c r="M2" s="2"/>
      <c r="R2">
        <v>1</v>
      </c>
      <c r="S2" t="s">
        <v>101</v>
      </c>
      <c r="T2">
        <v>7</v>
      </c>
    </row>
    <row r="3" spans="1:39" ht="20.45" customHeight="1" x14ac:dyDescent="0.25">
      <c r="A3" s="165"/>
      <c r="B3" s="166"/>
      <c r="C3" s="176"/>
      <c r="D3" s="176"/>
      <c r="E3" s="176"/>
      <c r="F3" s="176"/>
      <c r="G3" s="176"/>
      <c r="H3" s="176"/>
      <c r="I3" s="176"/>
      <c r="J3" s="172"/>
      <c r="K3" s="173"/>
      <c r="L3" s="3"/>
      <c r="M3" s="2"/>
      <c r="R3">
        <f>7*8*0.1</f>
        <v>5.6000000000000005</v>
      </c>
      <c r="S3" t="s">
        <v>101</v>
      </c>
      <c r="T3">
        <f>+R3*T2</f>
        <v>39.200000000000003</v>
      </c>
    </row>
    <row r="4" spans="1:39" ht="20.45" customHeight="1" thickBot="1" x14ac:dyDescent="0.3">
      <c r="A4" s="167"/>
      <c r="B4" s="168"/>
      <c r="C4" s="177"/>
      <c r="D4" s="177"/>
      <c r="E4" s="177"/>
      <c r="F4" s="177"/>
      <c r="G4" s="177"/>
      <c r="H4" s="177"/>
      <c r="I4" s="177"/>
      <c r="J4" s="174"/>
      <c r="K4" s="175"/>
      <c r="L4" s="3"/>
      <c r="M4" s="2"/>
    </row>
    <row r="5" spans="1:39" ht="16.350000000000001" customHeight="1" x14ac:dyDescent="0.3">
      <c r="A5" s="178" t="s">
        <v>0</v>
      </c>
      <c r="B5" s="179"/>
      <c r="C5" s="179"/>
      <c r="D5" s="179"/>
      <c r="E5" s="179"/>
      <c r="F5" s="179"/>
      <c r="G5" s="179"/>
      <c r="H5" s="179"/>
      <c r="I5" s="179"/>
      <c r="J5" s="179"/>
      <c r="K5" s="180"/>
      <c r="M5" s="2"/>
    </row>
    <row r="6" spans="1:39" ht="16.350000000000001" customHeight="1" x14ac:dyDescent="0.25">
      <c r="A6" s="153" t="s">
        <v>1</v>
      </c>
      <c r="B6" s="154"/>
      <c r="C6" s="154"/>
      <c r="D6" s="154"/>
      <c r="E6" s="154"/>
      <c r="F6" s="154"/>
      <c r="G6" s="154"/>
      <c r="H6" s="154"/>
      <c r="I6" s="154"/>
      <c r="J6" s="155">
        <v>52199999</v>
      </c>
      <c r="K6" s="156"/>
      <c r="M6" s="2"/>
    </row>
    <row r="7" spans="1:39" ht="16.350000000000001" customHeight="1" x14ac:dyDescent="0.25">
      <c r="A7" s="153" t="s">
        <v>93</v>
      </c>
      <c r="B7" s="154"/>
      <c r="C7" s="154"/>
      <c r="D7" s="154"/>
      <c r="E7" s="154"/>
      <c r="F7" s="154"/>
      <c r="G7" s="154"/>
      <c r="H7" s="154"/>
      <c r="I7" s="154"/>
      <c r="J7" s="155">
        <v>1160000</v>
      </c>
      <c r="K7" s="156"/>
      <c r="M7" s="2"/>
    </row>
    <row r="8" spans="1:39" ht="16.350000000000001" customHeight="1" x14ac:dyDescent="0.25">
      <c r="A8" s="153" t="s">
        <v>94</v>
      </c>
      <c r="B8" s="154"/>
      <c r="C8" s="154"/>
      <c r="D8" s="154"/>
      <c r="E8" s="154"/>
      <c r="F8" s="154"/>
      <c r="G8" s="154"/>
      <c r="H8" s="154"/>
      <c r="I8" s="154"/>
      <c r="J8" s="157">
        <f>+J6/J7</f>
        <v>44.999999137931034</v>
      </c>
      <c r="K8" s="158"/>
      <c r="M8" s="2"/>
      <c r="N8" s="4"/>
    </row>
    <row r="9" spans="1:39" ht="16.350000000000001" customHeight="1" thickBot="1" x14ac:dyDescent="0.3">
      <c r="A9" s="159" t="s">
        <v>2</v>
      </c>
      <c r="B9" s="160"/>
      <c r="C9" s="160"/>
      <c r="D9" s="160"/>
      <c r="E9" s="160"/>
      <c r="F9" s="160"/>
      <c r="G9" s="160"/>
      <c r="H9" s="160"/>
      <c r="I9" s="160"/>
      <c r="J9" s="161">
        <v>45146</v>
      </c>
      <c r="K9" s="162"/>
      <c r="M9" s="2"/>
      <c r="N9" s="4"/>
    </row>
    <row r="10" spans="1:39" s="6" customFormat="1" ht="18" customHeight="1" thickBot="1" x14ac:dyDescent="0.3">
      <c r="A10"/>
      <c r="B10"/>
      <c r="C10"/>
      <c r="D10"/>
      <c r="E10"/>
      <c r="F10"/>
      <c r="G10"/>
      <c r="H10"/>
      <c r="I10"/>
      <c r="J10"/>
      <c r="K10"/>
      <c r="L10"/>
      <c r="M10"/>
      <c r="N10" s="5"/>
      <c r="O10"/>
      <c r="R10" s="6" t="s">
        <v>3</v>
      </c>
      <c r="S10" s="6" t="s">
        <v>4</v>
      </c>
    </row>
    <row r="11" spans="1:39" s="6" customFormat="1" ht="18" customHeight="1" x14ac:dyDescent="0.3">
      <c r="A11" s="183" t="s">
        <v>5</v>
      </c>
      <c r="B11" s="184"/>
      <c r="C11" s="184"/>
      <c r="D11" s="184"/>
      <c r="E11" s="184"/>
      <c r="F11" s="184"/>
      <c r="G11" s="184"/>
      <c r="H11" s="184"/>
      <c r="I11" s="184"/>
      <c r="J11" s="185"/>
      <c r="K11" s="186" t="s">
        <v>6</v>
      </c>
      <c r="L11"/>
      <c r="M11" s="7"/>
      <c r="N11"/>
      <c r="O11"/>
      <c r="P11" s="8"/>
    </row>
    <row r="12" spans="1:39" ht="18.75" customHeight="1" x14ac:dyDescent="0.3">
      <c r="A12" s="153" t="s">
        <v>7</v>
      </c>
      <c r="B12" s="154"/>
      <c r="C12" s="189" t="s">
        <v>141</v>
      </c>
      <c r="D12" s="189"/>
      <c r="E12" s="189"/>
      <c r="F12" s="189"/>
      <c r="G12" s="189"/>
      <c r="H12" s="189"/>
      <c r="I12" s="189"/>
      <c r="J12" s="189"/>
      <c r="K12" s="187"/>
      <c r="M12" s="9"/>
      <c r="O12" s="10"/>
      <c r="P12" s="11" t="s">
        <v>8</v>
      </c>
      <c r="R12" t="s">
        <v>8</v>
      </c>
      <c r="S12" t="s">
        <v>9</v>
      </c>
    </row>
    <row r="13" spans="1:39" ht="15.75" customHeight="1" x14ac:dyDescent="0.25">
      <c r="A13" s="153" t="s">
        <v>10</v>
      </c>
      <c r="B13" s="154"/>
      <c r="C13" s="190" t="s">
        <v>141</v>
      </c>
      <c r="D13" s="191"/>
      <c r="E13" s="191"/>
      <c r="F13" s="191"/>
      <c r="G13" s="85" t="s">
        <v>11</v>
      </c>
      <c r="H13" s="192">
        <v>7540459</v>
      </c>
      <c r="I13" s="193"/>
      <c r="J13" s="80"/>
      <c r="K13" s="187"/>
      <c r="M13" s="9"/>
      <c r="P13" s="11" t="s">
        <v>12</v>
      </c>
      <c r="R13" t="s">
        <v>3</v>
      </c>
      <c r="S13" t="s">
        <v>4</v>
      </c>
    </row>
    <row r="14" spans="1:39" ht="15.75" customHeight="1" x14ac:dyDescent="0.25">
      <c r="A14" s="153" t="s">
        <v>13</v>
      </c>
      <c r="B14" s="154"/>
      <c r="C14" s="194" t="s">
        <v>141</v>
      </c>
      <c r="D14" s="194"/>
      <c r="E14" s="194"/>
      <c r="F14" s="194"/>
      <c r="G14" s="194"/>
      <c r="H14" s="194"/>
      <c r="I14" s="194"/>
      <c r="J14" s="12"/>
      <c r="K14" s="187"/>
      <c r="M14" s="13"/>
      <c r="R14" t="s">
        <v>15</v>
      </c>
    </row>
    <row r="15" spans="1:39" ht="15.75" customHeight="1" x14ac:dyDescent="0.25">
      <c r="A15" s="153" t="s">
        <v>16</v>
      </c>
      <c r="B15" s="154"/>
      <c r="C15" s="181"/>
      <c r="D15" s="181"/>
      <c r="E15" s="181" t="s">
        <v>142</v>
      </c>
      <c r="F15" s="181"/>
      <c r="G15" s="181"/>
      <c r="H15" s="181"/>
      <c r="I15" s="181"/>
      <c r="J15" s="80"/>
      <c r="K15" s="187"/>
      <c r="M15" s="4"/>
      <c r="R15" t="e">
        <f>+#REF!</f>
        <v>#REF!</v>
      </c>
      <c r="AM15" s="4"/>
    </row>
    <row r="16" spans="1:39" ht="15.6" customHeight="1" x14ac:dyDescent="0.25">
      <c r="A16" s="153" t="s">
        <v>17</v>
      </c>
      <c r="B16" s="154"/>
      <c r="C16" s="181" t="s">
        <v>143</v>
      </c>
      <c r="D16" s="181"/>
      <c r="E16" s="181"/>
      <c r="F16" s="181"/>
      <c r="G16" s="181"/>
      <c r="H16" s="181"/>
      <c r="I16" s="181"/>
      <c r="J16" s="80"/>
      <c r="K16" s="187"/>
      <c r="R16" t="str">
        <f>+A21</f>
        <v xml:space="preserve"> GUSTAVO GIRALDO MUÑOZ</v>
      </c>
      <c r="AM16" s="4"/>
    </row>
    <row r="17" spans="1:39" ht="16.5" customHeight="1" thickBot="1" x14ac:dyDescent="0.3">
      <c r="A17" s="159" t="s">
        <v>18</v>
      </c>
      <c r="B17" s="160"/>
      <c r="C17" s="182" t="s">
        <v>144</v>
      </c>
      <c r="D17" s="182"/>
      <c r="E17" s="182"/>
      <c r="F17" s="182"/>
      <c r="G17" s="182"/>
      <c r="H17" s="182"/>
      <c r="I17" s="182"/>
      <c r="J17" s="84"/>
      <c r="K17" s="188"/>
      <c r="R17">
        <f>+A22</f>
        <v>0</v>
      </c>
      <c r="AM17" s="5"/>
    </row>
    <row r="18" spans="1:39" ht="15.75" customHeight="1" thickBot="1" x14ac:dyDescent="0.3">
      <c r="R18">
        <f>+A23</f>
        <v>0</v>
      </c>
    </row>
    <row r="19" spans="1:39" ht="19.5" thickBot="1" x14ac:dyDescent="0.35">
      <c r="A19" s="203" t="s">
        <v>19</v>
      </c>
      <c r="B19" s="204"/>
      <c r="C19" s="204"/>
      <c r="D19" s="204"/>
      <c r="E19" s="204"/>
      <c r="F19" s="204"/>
      <c r="G19" s="204"/>
      <c r="H19" s="204"/>
      <c r="I19" s="204"/>
      <c r="J19" s="204"/>
      <c r="K19" s="186" t="s">
        <v>6</v>
      </c>
      <c r="R19">
        <f>+A24</f>
        <v>0</v>
      </c>
    </row>
    <row r="20" spans="1:39" ht="45.75" customHeight="1" x14ac:dyDescent="0.25">
      <c r="A20" s="205" t="s">
        <v>15</v>
      </c>
      <c r="B20" s="206"/>
      <c r="C20" s="206"/>
      <c r="D20" s="14" t="s">
        <v>20</v>
      </c>
      <c r="E20" s="206" t="s">
        <v>21</v>
      </c>
      <c r="F20" s="206"/>
      <c r="G20" s="14" t="s">
        <v>22</v>
      </c>
      <c r="H20" s="15" t="s">
        <v>23</v>
      </c>
      <c r="I20" s="206" t="s">
        <v>24</v>
      </c>
      <c r="J20" s="207"/>
      <c r="K20" s="187"/>
    </row>
    <row r="21" spans="1:39" ht="53.25" customHeight="1" x14ac:dyDescent="0.25">
      <c r="A21" s="208" t="s">
        <v>141</v>
      </c>
      <c r="B21" s="209"/>
      <c r="C21" s="209"/>
      <c r="D21" s="79" t="s">
        <v>9</v>
      </c>
      <c r="E21" s="210">
        <v>1</v>
      </c>
      <c r="F21" s="211"/>
      <c r="G21" s="86" t="s">
        <v>8</v>
      </c>
      <c r="H21" s="87" t="s">
        <v>8</v>
      </c>
      <c r="I21" s="212">
        <v>31596</v>
      </c>
      <c r="J21" s="213"/>
      <c r="K21" s="187"/>
      <c r="M21" s="16"/>
      <c r="O21" s="13"/>
      <c r="R21" t="s">
        <v>26</v>
      </c>
      <c r="U21" t="s">
        <v>27</v>
      </c>
      <c r="AK21" t="s">
        <v>28</v>
      </c>
    </row>
    <row r="22" spans="1:39" ht="45.75" customHeight="1" x14ac:dyDescent="0.25">
      <c r="A22" s="214"/>
      <c r="B22" s="209"/>
      <c r="C22" s="209"/>
      <c r="D22" s="79"/>
      <c r="E22" s="215"/>
      <c r="F22" s="215"/>
      <c r="G22" s="86"/>
      <c r="H22" s="87"/>
      <c r="I22" s="195"/>
      <c r="J22" s="196"/>
      <c r="K22" s="187"/>
      <c r="M22" s="16"/>
      <c r="R22" t="s">
        <v>29</v>
      </c>
    </row>
    <row r="23" spans="1:39" ht="18" thickBot="1" x14ac:dyDescent="0.3">
      <c r="A23" s="197"/>
      <c r="B23" s="198"/>
      <c r="C23" s="198"/>
      <c r="D23" s="79"/>
      <c r="E23" s="199"/>
      <c r="F23" s="199"/>
      <c r="G23" s="86"/>
      <c r="H23" s="87"/>
      <c r="I23" s="195"/>
      <c r="J23" s="196"/>
      <c r="K23" s="188"/>
      <c r="M23" s="17"/>
      <c r="R23" t="s">
        <v>30</v>
      </c>
    </row>
    <row r="24" spans="1:39" ht="16.5" thickBot="1" x14ac:dyDescent="0.3">
      <c r="A24" s="200"/>
      <c r="B24" s="200"/>
      <c r="C24" s="200"/>
      <c r="D24" s="18"/>
      <c r="E24" s="201"/>
      <c r="F24" s="201"/>
      <c r="G24" s="19"/>
      <c r="H24" s="20"/>
      <c r="I24" s="202"/>
      <c r="J24" s="202"/>
      <c r="R24" t="s">
        <v>31</v>
      </c>
    </row>
    <row r="25" spans="1:39" ht="19.5" thickBot="1" x14ac:dyDescent="0.35">
      <c r="A25" s="242" t="s">
        <v>32</v>
      </c>
      <c r="B25" s="243"/>
      <c r="C25" s="243"/>
      <c r="D25" s="243"/>
      <c r="E25" s="243"/>
      <c r="F25" s="243"/>
      <c r="G25" s="243"/>
      <c r="H25" s="243"/>
      <c r="I25" s="243"/>
      <c r="J25" s="260"/>
      <c r="K25" s="269" t="s">
        <v>8</v>
      </c>
      <c r="L25" s="21"/>
      <c r="M25" s="21"/>
    </row>
    <row r="26" spans="1:39" ht="154.15" customHeight="1" x14ac:dyDescent="0.25">
      <c r="A26" s="272" t="s">
        <v>157</v>
      </c>
      <c r="B26" s="273"/>
      <c r="C26" s="273"/>
      <c r="D26" s="273"/>
      <c r="E26" s="273"/>
      <c r="F26" s="273"/>
      <c r="G26" s="273"/>
      <c r="H26" s="273"/>
      <c r="I26" s="274" t="s">
        <v>6</v>
      </c>
      <c r="J26" s="275"/>
      <c r="K26" s="270"/>
      <c r="L26" s="81"/>
      <c r="M26" s="22"/>
    </row>
    <row r="27" spans="1:39" ht="211.15" customHeight="1" x14ac:dyDescent="0.25">
      <c r="A27" s="216" t="s">
        <v>126</v>
      </c>
      <c r="B27" s="217"/>
      <c r="C27" s="217"/>
      <c r="D27" s="217"/>
      <c r="E27" s="217"/>
      <c r="F27" s="217"/>
      <c r="G27" s="217"/>
      <c r="H27" s="217"/>
      <c r="I27" s="218" t="s">
        <v>14</v>
      </c>
      <c r="J27" s="219"/>
      <c r="K27" s="270"/>
      <c r="L27" s="81"/>
      <c r="M27" s="22"/>
      <c r="R27" t="s">
        <v>33</v>
      </c>
    </row>
    <row r="28" spans="1:39" ht="325.14999999999998" customHeight="1" thickBot="1" x14ac:dyDescent="0.3">
      <c r="A28" s="220" t="s">
        <v>127</v>
      </c>
      <c r="B28" s="221"/>
      <c r="C28" s="221"/>
      <c r="D28" s="221"/>
      <c r="E28" s="221"/>
      <c r="F28" s="221"/>
      <c r="G28" s="221"/>
      <c r="H28" s="221"/>
      <c r="I28" s="222" t="s">
        <v>14</v>
      </c>
      <c r="J28" s="223"/>
      <c r="K28" s="271"/>
      <c r="L28" s="81"/>
      <c r="M28" s="23"/>
    </row>
    <row r="29" spans="1:39" ht="15.95" customHeight="1" thickBot="1" x14ac:dyDescent="0.3">
      <c r="A29" s="240" t="s">
        <v>34</v>
      </c>
      <c r="B29" s="241"/>
      <c r="C29" s="241"/>
      <c r="D29" s="241"/>
      <c r="E29" s="241"/>
      <c r="F29" s="24" t="s">
        <v>118</v>
      </c>
      <c r="G29" s="240" t="s">
        <v>35</v>
      </c>
      <c r="H29" s="241"/>
      <c r="I29" s="241"/>
      <c r="J29" s="24" t="s">
        <v>136</v>
      </c>
      <c r="K29" s="83"/>
      <c r="L29" s="81"/>
      <c r="M29" s="23"/>
    </row>
    <row r="30" spans="1:39" ht="24.75" customHeight="1" thickBot="1" x14ac:dyDescent="0.35">
      <c r="A30" s="242" t="s">
        <v>36</v>
      </c>
      <c r="B30" s="243"/>
      <c r="C30" s="243"/>
      <c r="D30" s="243"/>
      <c r="E30" s="243"/>
      <c r="F30" s="243"/>
      <c r="G30" s="243"/>
      <c r="H30" s="243"/>
      <c r="I30" s="243"/>
      <c r="J30" s="243"/>
      <c r="K30" s="243"/>
      <c r="L30" s="243"/>
      <c r="M30" s="243"/>
      <c r="N30" s="302" t="s">
        <v>151</v>
      </c>
    </row>
    <row r="31" spans="1:39" ht="304.89999999999998" customHeight="1" x14ac:dyDescent="0.25">
      <c r="A31" s="244" t="s">
        <v>154</v>
      </c>
      <c r="B31" s="245"/>
      <c r="C31" s="245"/>
      <c r="D31" s="245"/>
      <c r="E31" s="245"/>
      <c r="F31" s="245"/>
      <c r="G31" s="245"/>
      <c r="H31" s="245"/>
      <c r="I31" s="245"/>
      <c r="J31" s="245"/>
      <c r="K31" s="245"/>
      <c r="L31" s="245"/>
      <c r="M31" s="245"/>
      <c r="N31" s="302"/>
    </row>
    <row r="32" spans="1:39" ht="27.6" customHeight="1" x14ac:dyDescent="0.25">
      <c r="A32" s="246" t="s">
        <v>37</v>
      </c>
      <c r="B32" s="247"/>
      <c r="C32" s="248"/>
      <c r="D32" s="261" t="s">
        <v>25</v>
      </c>
      <c r="E32" s="261"/>
      <c r="F32" s="261"/>
      <c r="G32" s="261" t="s">
        <v>26</v>
      </c>
      <c r="H32" s="261"/>
      <c r="I32" s="261"/>
      <c r="J32" s="360" t="s">
        <v>29</v>
      </c>
      <c r="K32" s="361"/>
      <c r="L32" s="361"/>
      <c r="M32" s="362"/>
      <c r="N32" s="302"/>
      <c r="O32" s="56"/>
      <c r="P32" s="56"/>
      <c r="R32" t="s">
        <v>38</v>
      </c>
      <c r="AM32" t="s">
        <v>6</v>
      </c>
    </row>
    <row r="33" spans="1:62" ht="53.45" customHeight="1" x14ac:dyDescent="0.25">
      <c r="A33" s="227" t="s">
        <v>39</v>
      </c>
      <c r="B33" s="228"/>
      <c r="C33" s="229"/>
      <c r="D33" s="230" t="s">
        <v>141</v>
      </c>
      <c r="E33" s="230"/>
      <c r="F33" s="230"/>
      <c r="G33" s="230" t="s">
        <v>141</v>
      </c>
      <c r="H33" s="230"/>
      <c r="I33" s="230"/>
      <c r="J33" s="363" t="s">
        <v>141</v>
      </c>
      <c r="K33" s="364"/>
      <c r="L33" s="364"/>
      <c r="M33" s="365"/>
      <c r="N33" s="302"/>
      <c r="O33" s="57"/>
      <c r="P33" s="57"/>
      <c r="R33" t="s">
        <v>40</v>
      </c>
      <c r="AM33" t="s">
        <v>12</v>
      </c>
    </row>
    <row r="34" spans="1:62" ht="231" customHeight="1" x14ac:dyDescent="0.25">
      <c r="A34" s="227" t="s">
        <v>41</v>
      </c>
      <c r="B34" s="228"/>
      <c r="C34" s="229"/>
      <c r="D34" s="231" t="s">
        <v>145</v>
      </c>
      <c r="E34" s="232"/>
      <c r="F34" s="233"/>
      <c r="G34" s="231" t="s">
        <v>147</v>
      </c>
      <c r="H34" s="235"/>
      <c r="I34" s="236"/>
      <c r="J34" s="231"/>
      <c r="K34" s="235"/>
      <c r="L34" s="235"/>
      <c r="M34" s="236"/>
      <c r="N34" s="302"/>
      <c r="O34" s="82"/>
      <c r="P34" s="82"/>
      <c r="AM34" t="s">
        <v>14</v>
      </c>
    </row>
    <row r="35" spans="1:62" ht="15.6" customHeight="1" x14ac:dyDescent="0.25">
      <c r="A35" s="224" t="s">
        <v>42</v>
      </c>
      <c r="B35" s="225"/>
      <c r="C35" s="193"/>
      <c r="D35" s="234">
        <v>0.5</v>
      </c>
      <c r="E35" s="234"/>
      <c r="F35" s="234"/>
      <c r="G35" s="237">
        <v>1</v>
      </c>
      <c r="H35" s="238"/>
      <c r="I35" s="239"/>
      <c r="J35" s="366"/>
      <c r="K35" s="367"/>
      <c r="L35" s="367"/>
      <c r="M35" s="368"/>
      <c r="N35" s="302"/>
      <c r="O35" s="58"/>
      <c r="P35" s="58"/>
      <c r="R35" t="s">
        <v>43</v>
      </c>
      <c r="AM35" t="s">
        <v>14</v>
      </c>
    </row>
    <row r="36" spans="1:62" ht="15.6" customHeight="1" x14ac:dyDescent="0.25">
      <c r="A36" s="224" t="s">
        <v>44</v>
      </c>
      <c r="B36" s="225"/>
      <c r="C36" s="193"/>
      <c r="D36" s="226">
        <v>1187624835</v>
      </c>
      <c r="E36" s="226"/>
      <c r="F36" s="226"/>
      <c r="G36" s="226">
        <v>35174057</v>
      </c>
      <c r="H36" s="226"/>
      <c r="I36" s="226"/>
      <c r="J36" s="369"/>
      <c r="K36" s="370"/>
      <c r="L36" s="370"/>
      <c r="M36" s="371"/>
      <c r="N36" s="302"/>
      <c r="O36" s="59"/>
      <c r="P36" s="59"/>
      <c r="R36" t="s">
        <v>45</v>
      </c>
    </row>
    <row r="37" spans="1:62" ht="15.6" customHeight="1" x14ac:dyDescent="0.25">
      <c r="A37" s="255" t="s">
        <v>46</v>
      </c>
      <c r="B37" s="256"/>
      <c r="C37" s="257"/>
      <c r="D37" s="262">
        <v>44988</v>
      </c>
      <c r="E37" s="263"/>
      <c r="F37" s="263"/>
      <c r="G37" s="262">
        <v>38811</v>
      </c>
      <c r="H37" s="263"/>
      <c r="I37" s="263"/>
      <c r="J37" s="372"/>
      <c r="K37" s="373"/>
      <c r="L37" s="373"/>
      <c r="M37" s="374"/>
      <c r="N37" s="302"/>
      <c r="O37" s="18"/>
      <c r="P37" s="18"/>
      <c r="R37" t="s">
        <v>47</v>
      </c>
      <c r="AM37" t="s">
        <v>48</v>
      </c>
    </row>
    <row r="38" spans="1:62" ht="30.95" customHeight="1" x14ac:dyDescent="0.25">
      <c r="A38" s="227" t="s">
        <v>49</v>
      </c>
      <c r="B38" s="228"/>
      <c r="C38" s="229"/>
      <c r="D38" s="268">
        <v>1160000</v>
      </c>
      <c r="E38" s="268"/>
      <c r="F38" s="268"/>
      <c r="G38" s="268">
        <v>408000</v>
      </c>
      <c r="H38" s="268"/>
      <c r="I38" s="268"/>
      <c r="J38" s="375"/>
      <c r="K38" s="376"/>
      <c r="L38" s="376"/>
      <c r="M38" s="377"/>
      <c r="N38" s="302"/>
      <c r="O38" s="60"/>
      <c r="P38" s="60"/>
      <c r="AM38" t="s">
        <v>50</v>
      </c>
    </row>
    <row r="39" spans="1:62" ht="15.6" customHeight="1" x14ac:dyDescent="0.25">
      <c r="A39" s="255" t="s">
        <v>51</v>
      </c>
      <c r="B39" s="256"/>
      <c r="C39" s="257"/>
      <c r="D39" s="280">
        <v>1023.81</v>
      </c>
      <c r="E39" s="280"/>
      <c r="F39" s="280"/>
      <c r="G39" s="280">
        <v>86.21</v>
      </c>
      <c r="H39" s="280"/>
      <c r="I39" s="280"/>
      <c r="J39" s="378"/>
      <c r="K39" s="379"/>
      <c r="L39" s="379"/>
      <c r="M39" s="380"/>
      <c r="N39" s="302"/>
      <c r="O39" s="13"/>
      <c r="P39" s="13"/>
      <c r="R39" s="279" t="s">
        <v>52</v>
      </c>
      <c r="S39" s="279"/>
      <c r="T39" s="279"/>
      <c r="U39" s="279"/>
      <c r="V39" s="279"/>
      <c r="W39" s="279"/>
      <c r="X39" s="279"/>
      <c r="Y39" s="279"/>
      <c r="AM39" t="s">
        <v>121</v>
      </c>
    </row>
    <row r="40" spans="1:62" ht="45" customHeight="1" x14ac:dyDescent="0.25">
      <c r="A40" s="255" t="s">
        <v>83</v>
      </c>
      <c r="B40" s="256"/>
      <c r="C40" s="257"/>
      <c r="D40" s="281" t="s">
        <v>6</v>
      </c>
      <c r="E40" s="282"/>
      <c r="F40" s="283"/>
      <c r="G40" s="258" t="s">
        <v>148</v>
      </c>
      <c r="H40" s="258"/>
      <c r="I40" s="258"/>
      <c r="J40" s="289" t="s">
        <v>118</v>
      </c>
      <c r="K40" s="290"/>
      <c r="L40" s="290"/>
      <c r="M40" s="291"/>
      <c r="N40" s="302"/>
      <c r="O40" s="61"/>
      <c r="P40" s="61"/>
      <c r="R40" s="12" t="s">
        <v>53</v>
      </c>
      <c r="S40" s="12" t="s">
        <v>8</v>
      </c>
      <c r="T40" s="12">
        <f>+IF($S$40=D41,1,0)</f>
        <v>0</v>
      </c>
      <c r="U40" s="12">
        <f>+IF($S$40=H41,1,0)</f>
        <v>0</v>
      </c>
      <c r="V40" s="12">
        <f>+IF($S$40=K41,1,0)</f>
        <v>0</v>
      </c>
      <c r="W40" s="12" t="e">
        <f>+IF($S$40=#REF!,1,0)</f>
        <v>#REF!</v>
      </c>
      <c r="X40" s="12" t="e">
        <f>+IF($S$40=#REF!,1,0)</f>
        <v>#REF!</v>
      </c>
      <c r="Y40" s="12" t="e">
        <f>+IF($S$40=#REF!,1,0)</f>
        <v>#REF!</v>
      </c>
      <c r="BJ40">
        <v>828116</v>
      </c>
    </row>
    <row r="41" spans="1:62" ht="15.75" customHeight="1" x14ac:dyDescent="0.25">
      <c r="A41" s="249" t="s">
        <v>54</v>
      </c>
      <c r="B41" s="250"/>
      <c r="C41" s="251"/>
      <c r="D41" s="264" t="s">
        <v>6</v>
      </c>
      <c r="E41" s="264"/>
      <c r="F41" s="264"/>
      <c r="G41" s="264" t="s">
        <v>148</v>
      </c>
      <c r="H41" s="264"/>
      <c r="I41" s="264"/>
      <c r="J41" s="292"/>
      <c r="K41" s="293"/>
      <c r="L41" s="293"/>
      <c r="M41" s="294"/>
      <c r="N41" s="302"/>
      <c r="O41" s="62"/>
      <c r="P41" s="62"/>
      <c r="R41" s="12" t="s">
        <v>55</v>
      </c>
      <c r="S41" s="12" t="s">
        <v>8</v>
      </c>
      <c r="T41" s="12">
        <f>+IF($S$41=D52,1,0)</f>
        <v>0</v>
      </c>
      <c r="U41" s="12">
        <f>+IF($S$41=H52,1,0)</f>
        <v>0</v>
      </c>
      <c r="V41" s="12">
        <f>+IF($S$41=K52,1,0)</f>
        <v>0</v>
      </c>
      <c r="W41" s="12" t="e">
        <f>+IF($S$41=#REF!,1,0)</f>
        <v>#REF!</v>
      </c>
      <c r="X41" s="12" t="e">
        <f>+IF($S$41=#REF!,1,0)</f>
        <v>#REF!</v>
      </c>
      <c r="Y41" s="12" t="e">
        <f>+IF($S$41=#REF!,1,0)</f>
        <v>#REF!</v>
      </c>
      <c r="BJ41">
        <f>+H36/BJ40</f>
        <v>0</v>
      </c>
    </row>
    <row r="42" spans="1:62" ht="26.25" customHeight="1" x14ac:dyDescent="0.25">
      <c r="A42" s="252"/>
      <c r="B42" s="253"/>
      <c r="C42" s="254"/>
      <c r="D42" s="264"/>
      <c r="E42" s="264"/>
      <c r="F42" s="264"/>
      <c r="G42" s="264"/>
      <c r="H42" s="264"/>
      <c r="I42" s="264"/>
      <c r="J42" s="295"/>
      <c r="K42" s="296"/>
      <c r="L42" s="296"/>
      <c r="M42" s="297"/>
      <c r="N42" s="302"/>
      <c r="O42" s="62"/>
      <c r="P42" s="62"/>
      <c r="R42" s="12" t="s">
        <v>56</v>
      </c>
      <c r="S42" s="12" t="s">
        <v>8</v>
      </c>
      <c r="T42" s="12">
        <f>+IF(D51="CUMPLE",1,0)</f>
        <v>0</v>
      </c>
      <c r="U42" s="12">
        <f>+IF(H51="CUMPLE",1,0)</f>
        <v>0</v>
      </c>
      <c r="V42" s="12">
        <f>+IF(K51="CUMPLE",1,0)</f>
        <v>0</v>
      </c>
      <c r="W42" s="12" t="e">
        <f>+IF(#REF!="CUMPLE",1,0)</f>
        <v>#REF!</v>
      </c>
      <c r="X42" s="12" t="e">
        <f>+IF(#REF!="CUMPLE",1,0)</f>
        <v>#REF!</v>
      </c>
      <c r="Y42" s="12" t="e">
        <f>+IF(#REF!="CUMPLE",1,0)</f>
        <v>#REF!</v>
      </c>
      <c r="BJ42">
        <v>877803</v>
      </c>
    </row>
    <row r="43" spans="1:62" ht="80.25" customHeight="1" x14ac:dyDescent="0.25">
      <c r="A43" s="227" t="s">
        <v>103</v>
      </c>
      <c r="B43" s="228"/>
      <c r="C43" s="229"/>
      <c r="D43" s="298" t="s">
        <v>146</v>
      </c>
      <c r="E43" s="264"/>
      <c r="F43" s="264"/>
      <c r="G43" s="298" t="s">
        <v>149</v>
      </c>
      <c r="H43" s="298"/>
      <c r="I43" s="298"/>
      <c r="J43" s="299"/>
      <c r="K43" s="300"/>
      <c r="L43" s="300"/>
      <c r="M43" s="301"/>
      <c r="N43" s="302"/>
      <c r="O43" s="62"/>
      <c r="P43" s="62"/>
      <c r="R43" s="12"/>
      <c r="S43" s="25"/>
      <c r="T43" s="12"/>
      <c r="U43" s="12"/>
      <c r="V43" s="12"/>
      <c r="W43" s="12"/>
      <c r="X43" s="12"/>
      <c r="Y43" s="12"/>
    </row>
    <row r="44" spans="1:62" ht="41.45" customHeight="1" x14ac:dyDescent="0.25">
      <c r="A44" s="227" t="s">
        <v>104</v>
      </c>
      <c r="B44" s="228"/>
      <c r="C44" s="229"/>
      <c r="D44" s="264" t="s">
        <v>148</v>
      </c>
      <c r="E44" s="264"/>
      <c r="F44" s="264"/>
      <c r="G44" s="264" t="s">
        <v>6</v>
      </c>
      <c r="H44" s="264"/>
      <c r="I44" s="264"/>
      <c r="J44" s="284"/>
      <c r="K44" s="285"/>
      <c r="L44" s="285"/>
      <c r="M44" s="286"/>
      <c r="N44" s="302"/>
      <c r="O44" s="62"/>
      <c r="P44" s="62"/>
      <c r="R44" s="12"/>
      <c r="S44" s="25"/>
      <c r="T44" s="12"/>
      <c r="U44" s="12"/>
      <c r="V44" s="12"/>
      <c r="W44" s="12"/>
      <c r="X44" s="12"/>
      <c r="Y44" s="12"/>
    </row>
    <row r="45" spans="1:62" ht="48.6" customHeight="1" x14ac:dyDescent="0.25">
      <c r="A45" s="227" t="s">
        <v>128</v>
      </c>
      <c r="B45" s="228"/>
      <c r="C45" s="229"/>
      <c r="D45" s="265" t="s">
        <v>148</v>
      </c>
      <c r="E45" s="266"/>
      <c r="F45" s="266"/>
      <c r="G45" s="266"/>
      <c r="H45" s="266"/>
      <c r="I45" s="266"/>
      <c r="J45" s="266"/>
      <c r="K45" s="266"/>
      <c r="L45" s="266"/>
      <c r="M45" s="267"/>
      <c r="N45" s="302"/>
      <c r="O45" s="61"/>
      <c r="P45" s="61"/>
      <c r="R45" s="12"/>
      <c r="S45" s="25"/>
      <c r="T45" s="12"/>
      <c r="U45" s="12"/>
      <c r="V45" s="12"/>
      <c r="W45" s="12"/>
      <c r="X45" s="12"/>
      <c r="Y45" s="12"/>
      <c r="BJ45">
        <f>+H36/BJ42</f>
        <v>0</v>
      </c>
    </row>
    <row r="46" spans="1:62" ht="13.5" customHeight="1" x14ac:dyDescent="0.25">
      <c r="A46" s="54"/>
      <c r="B46" s="55"/>
      <c r="C46" s="55"/>
      <c r="D46" s="287"/>
      <c r="E46" s="287"/>
      <c r="F46" s="287"/>
      <c r="G46" s="287"/>
      <c r="H46" s="287"/>
      <c r="I46" s="287"/>
      <c r="J46" s="405"/>
      <c r="K46" s="406"/>
      <c r="L46" s="406"/>
      <c r="M46" s="407"/>
      <c r="N46" s="302"/>
      <c r="O46" s="61"/>
      <c r="P46" s="61"/>
      <c r="R46" s="12"/>
      <c r="S46" s="25"/>
      <c r="T46" s="12"/>
      <c r="U46" s="12"/>
      <c r="V46" s="12"/>
      <c r="W46" s="12"/>
      <c r="X46" s="12"/>
      <c r="Y46" s="12"/>
    </row>
    <row r="47" spans="1:62" ht="30.75" hidden="1" customHeight="1" x14ac:dyDescent="0.25">
      <c r="A47" s="255" t="s">
        <v>57</v>
      </c>
      <c r="B47" s="256"/>
      <c r="C47" s="257"/>
      <c r="D47" s="288"/>
      <c r="E47" s="288"/>
      <c r="F47" s="288"/>
      <c r="G47" s="288"/>
      <c r="H47" s="288"/>
      <c r="I47" s="288"/>
      <c r="J47" s="408"/>
      <c r="K47" s="409"/>
      <c r="L47" s="409"/>
      <c r="M47" s="410"/>
      <c r="N47" s="302"/>
      <c r="O47" s="63"/>
      <c r="P47" s="63"/>
      <c r="R47" s="12" t="s">
        <v>58</v>
      </c>
      <c r="S47" s="25" t="s">
        <v>8</v>
      </c>
      <c r="T47" s="12">
        <f>+IF(D49="CUMPLE",1,0)</f>
        <v>0</v>
      </c>
      <c r="U47" s="12">
        <f>+IF(H49="CUMPLE",1,0)</f>
        <v>0</v>
      </c>
      <c r="V47" s="12">
        <f>+IF(K49="CUMPLE",1,0)</f>
        <v>0</v>
      </c>
      <c r="W47" s="12" t="e">
        <f>+IF(#REF!="CUMPLE",1,0)</f>
        <v>#REF!</v>
      </c>
      <c r="X47" s="12" t="e">
        <f>+IF(#REF!="CUMPLE",1,0)</f>
        <v>#REF!</v>
      </c>
      <c r="Y47" s="12" t="e">
        <f>+IF(#REF!="CUMPLE",1,0)</f>
        <v>#REF!</v>
      </c>
    </row>
    <row r="48" spans="1:62" ht="18" hidden="1" customHeight="1" x14ac:dyDescent="0.25">
      <c r="A48" s="249" t="s">
        <v>59</v>
      </c>
      <c r="B48" s="250"/>
      <c r="C48" s="251"/>
      <c r="D48" s="277"/>
      <c r="E48" s="277"/>
      <c r="F48" s="277"/>
      <c r="G48" s="277"/>
      <c r="H48" s="277"/>
      <c r="I48" s="277"/>
      <c r="J48" s="411"/>
      <c r="K48" s="412"/>
      <c r="L48" s="412"/>
      <c r="M48" s="413"/>
      <c r="N48" s="302"/>
      <c r="O48" s="64"/>
      <c r="P48" s="64"/>
      <c r="R48" s="276" t="s">
        <v>60</v>
      </c>
      <c r="S48" s="193"/>
      <c r="T48" s="12">
        <f t="shared" ref="T48:Y48" si="0">+IF((T41+T42+T47=3),1,0)</f>
        <v>0</v>
      </c>
      <c r="U48" s="12">
        <f t="shared" si="0"/>
        <v>0</v>
      </c>
      <c r="V48" s="12">
        <f t="shared" si="0"/>
        <v>0</v>
      </c>
      <c r="W48" s="12" t="e">
        <f t="shared" si="0"/>
        <v>#REF!</v>
      </c>
      <c r="X48" s="12" t="e">
        <f t="shared" si="0"/>
        <v>#REF!</v>
      </c>
      <c r="Y48" s="12" t="e">
        <f t="shared" si="0"/>
        <v>#REF!</v>
      </c>
    </row>
    <row r="49" spans="1:40" ht="15.75" hidden="1" customHeight="1" x14ac:dyDescent="0.25">
      <c r="A49" s="252"/>
      <c r="B49" s="253"/>
      <c r="C49" s="254"/>
      <c r="D49" s="278"/>
      <c r="E49" s="278"/>
      <c r="F49" s="278"/>
      <c r="G49" s="278"/>
      <c r="H49" s="278"/>
      <c r="I49" s="278"/>
      <c r="J49" s="414"/>
      <c r="K49" s="415"/>
      <c r="L49" s="415"/>
      <c r="M49" s="416"/>
      <c r="N49" s="302"/>
      <c r="O49" s="65"/>
      <c r="P49" s="65"/>
      <c r="R49" s="26"/>
      <c r="S49" s="26"/>
    </row>
    <row r="50" spans="1:40" ht="16.7" hidden="1" customHeight="1" x14ac:dyDescent="0.25">
      <c r="A50" s="249" t="s">
        <v>61</v>
      </c>
      <c r="B50" s="250"/>
      <c r="C50" s="251"/>
      <c r="D50" s="277"/>
      <c r="E50" s="277"/>
      <c r="F50" s="277"/>
      <c r="G50" s="277"/>
      <c r="H50" s="277"/>
      <c r="I50" s="277"/>
      <c r="J50" s="411"/>
      <c r="K50" s="412"/>
      <c r="L50" s="412"/>
      <c r="M50" s="413"/>
      <c r="N50" s="302"/>
      <c r="O50" s="64"/>
      <c r="P50" s="64"/>
      <c r="R50" s="276" t="s">
        <v>62</v>
      </c>
      <c r="S50" s="193"/>
      <c r="T50" s="12">
        <f>+ABS(D39-D53)</f>
        <v>1023.81</v>
      </c>
      <c r="U50" s="12">
        <f>+ABS(H39-H53)</f>
        <v>0</v>
      </c>
      <c r="V50" s="12">
        <f>+ABS(K39-K53)</f>
        <v>0</v>
      </c>
      <c r="W50" s="12" t="e">
        <f>+ABS(#REF!-#REF!)</f>
        <v>#REF!</v>
      </c>
      <c r="X50" s="12" t="e">
        <f>+ABS(#REF!-#REF!)</f>
        <v>#REF!</v>
      </c>
      <c r="Y50" s="12" t="e">
        <f>+ABS(#REF!-#REF!)</f>
        <v>#REF!</v>
      </c>
    </row>
    <row r="51" spans="1:40" ht="17.45" hidden="1" customHeight="1" x14ac:dyDescent="0.25">
      <c r="A51" s="252"/>
      <c r="B51" s="253"/>
      <c r="C51" s="254"/>
      <c r="D51" s="278"/>
      <c r="E51" s="278"/>
      <c r="F51" s="278"/>
      <c r="G51" s="278"/>
      <c r="H51" s="278"/>
      <c r="I51" s="278"/>
      <c r="J51" s="414"/>
      <c r="K51" s="415"/>
      <c r="L51" s="415"/>
      <c r="M51" s="416"/>
      <c r="N51" s="302"/>
      <c r="O51" s="65"/>
      <c r="P51" s="65"/>
      <c r="R51" s="276" t="s">
        <v>60</v>
      </c>
      <c r="S51" s="193"/>
      <c r="T51" s="12">
        <f>+IF(D55="CUMPLE",1,0)</f>
        <v>0</v>
      </c>
      <c r="U51" s="12">
        <f>+IF(H55="CUMPLE",1,0)</f>
        <v>0</v>
      </c>
      <c r="V51" s="12">
        <f>+IF(K55="CUMPLE",1,0)</f>
        <v>0</v>
      </c>
      <c r="W51" s="12" t="e">
        <f>+IF(#REF!="CUMPLE",1,0)</f>
        <v>#REF!</v>
      </c>
      <c r="X51" s="12" t="e">
        <f>+IF(#REF!="CUMPLE",1,0)</f>
        <v>#REF!</v>
      </c>
      <c r="Y51" s="12" t="e">
        <f>+IF(#REF!="CUMPLE",1,0)</f>
        <v>#REF!</v>
      </c>
    </row>
    <row r="52" spans="1:40" ht="15.6" hidden="1" customHeight="1" x14ac:dyDescent="0.25">
      <c r="A52" s="224" t="s">
        <v>63</v>
      </c>
      <c r="B52" s="225"/>
      <c r="C52" s="225"/>
      <c r="D52" s="258"/>
      <c r="E52" s="258"/>
      <c r="F52" s="258"/>
      <c r="G52" s="258"/>
      <c r="H52" s="258"/>
      <c r="I52" s="258"/>
      <c r="J52" s="289"/>
      <c r="K52" s="290"/>
      <c r="L52" s="290"/>
      <c r="M52" s="291"/>
      <c r="N52" s="302"/>
      <c r="O52" s="61"/>
      <c r="P52" s="61"/>
    </row>
    <row r="53" spans="1:40" ht="15.6" hidden="1" customHeight="1" x14ac:dyDescent="0.25">
      <c r="A53" s="255" t="s">
        <v>64</v>
      </c>
      <c r="B53" s="256"/>
      <c r="C53" s="257"/>
      <c r="D53" s="259"/>
      <c r="E53" s="259"/>
      <c r="F53" s="259"/>
      <c r="G53" s="259"/>
      <c r="H53" s="259"/>
      <c r="I53" s="259"/>
      <c r="J53" s="417">
        <f>J39</f>
        <v>0</v>
      </c>
      <c r="K53" s="418"/>
      <c r="L53" s="418"/>
      <c r="M53" s="419"/>
      <c r="N53" s="302"/>
      <c r="O53" s="66"/>
      <c r="P53" s="66"/>
      <c r="R53" s="12" t="s">
        <v>65</v>
      </c>
      <c r="S53" s="12" t="s">
        <v>8</v>
      </c>
      <c r="T53" s="12">
        <f>+IF($S$53=D57,1,0)</f>
        <v>1</v>
      </c>
      <c r="U53" s="12">
        <f>+IF($S$53=H57,1,0)</f>
        <v>0</v>
      </c>
      <c r="V53" s="12">
        <f>+IF($S$53=K57,1,0)</f>
        <v>0</v>
      </c>
      <c r="W53" s="12" t="e">
        <f>+IF($S$53=#REF!,1,0)</f>
        <v>#REF!</v>
      </c>
      <c r="X53" s="12" t="e">
        <f>+IF($S$53=#REF!,1,0)</f>
        <v>#REF!</v>
      </c>
      <c r="Y53" s="12" t="e">
        <f>+IF($S$53=#REF!,1,0)</f>
        <v>#REF!</v>
      </c>
    </row>
    <row r="54" spans="1:40" ht="15.6" hidden="1" customHeight="1" x14ac:dyDescent="0.25">
      <c r="A54" s="255" t="s">
        <v>66</v>
      </c>
      <c r="B54" s="256"/>
      <c r="C54" s="257"/>
      <c r="D54" s="259">
        <f>D53*D55</f>
        <v>0</v>
      </c>
      <c r="E54" s="259"/>
      <c r="F54" s="259"/>
      <c r="G54" s="259"/>
      <c r="H54" s="259"/>
      <c r="I54" s="259"/>
      <c r="J54" s="417">
        <f>J53*J55</f>
        <v>0</v>
      </c>
      <c r="K54" s="418"/>
      <c r="L54" s="418"/>
      <c r="M54" s="419"/>
      <c r="N54" s="302"/>
      <c r="O54" s="67"/>
      <c r="P54" s="67"/>
      <c r="R54" s="12"/>
      <c r="S54" s="12"/>
      <c r="T54" s="12"/>
      <c r="U54" s="12"/>
      <c r="V54" s="12"/>
      <c r="W54" s="12"/>
      <c r="X54" s="12"/>
      <c r="Y54" s="12"/>
    </row>
    <row r="55" spans="1:40" ht="15.6" hidden="1" customHeight="1" x14ac:dyDescent="0.25">
      <c r="A55" s="255" t="s">
        <v>67</v>
      </c>
      <c r="B55" s="256"/>
      <c r="C55" s="257"/>
      <c r="D55" s="423"/>
      <c r="E55" s="423"/>
      <c r="F55" s="423"/>
      <c r="G55" s="423"/>
      <c r="H55" s="423"/>
      <c r="I55" s="423"/>
      <c r="J55" s="420">
        <f>+J35</f>
        <v>0</v>
      </c>
      <c r="K55" s="421"/>
      <c r="L55" s="421"/>
      <c r="M55" s="422"/>
      <c r="N55" s="302"/>
      <c r="O55" s="65"/>
      <c r="P55" s="65"/>
      <c r="R55" s="12" t="s">
        <v>68</v>
      </c>
      <c r="S55" s="12" t="s">
        <v>8</v>
      </c>
      <c r="T55" s="12" t="e">
        <f>+IF($S$55=#REF!,1,0)</f>
        <v>#REF!</v>
      </c>
      <c r="U55" s="12" t="e">
        <f>+IF($S$55=#REF!,1,0)</f>
        <v>#REF!</v>
      </c>
      <c r="V55" s="12" t="e">
        <f>+IF($S$55=#REF!,1,0)</f>
        <v>#REF!</v>
      </c>
      <c r="W55" s="12" t="e">
        <f>+IF($S$55=#REF!,1,0)</f>
        <v>#REF!</v>
      </c>
      <c r="X55" s="12" t="e">
        <f>+IF($S$55=#REF!,1,0)</f>
        <v>#REF!</v>
      </c>
      <c r="Y55" s="12" t="e">
        <f>+IF($S$55=#REF!,1,0)</f>
        <v>#REF!</v>
      </c>
    </row>
    <row r="56" spans="1:40" ht="15.6" hidden="1" customHeight="1" x14ac:dyDescent="0.25">
      <c r="A56" s="224" t="s">
        <v>69</v>
      </c>
      <c r="B56" s="225"/>
      <c r="C56" s="193"/>
      <c r="D56" s="359"/>
      <c r="E56" s="359"/>
      <c r="F56" s="359"/>
      <c r="G56" s="359"/>
      <c r="H56" s="359"/>
      <c r="I56" s="359"/>
      <c r="J56" s="402"/>
      <c r="K56" s="403"/>
      <c r="L56" s="403"/>
      <c r="M56" s="404"/>
      <c r="N56" s="302"/>
      <c r="O56" s="62"/>
      <c r="P56" s="62"/>
      <c r="R56" s="12"/>
      <c r="S56" s="12"/>
      <c r="T56" s="12"/>
      <c r="U56" s="12"/>
      <c r="V56" s="12"/>
      <c r="W56" s="12"/>
      <c r="X56" s="12"/>
      <c r="Y56" s="12"/>
    </row>
    <row r="57" spans="1:40" ht="47.25" hidden="1" x14ac:dyDescent="0.25">
      <c r="A57" s="302" t="s">
        <v>70</v>
      </c>
      <c r="B57" s="302"/>
      <c r="C57" s="53" t="s">
        <v>102</v>
      </c>
      <c r="D57" s="258" t="s">
        <v>8</v>
      </c>
      <c r="E57" s="258"/>
      <c r="F57" s="258"/>
      <c r="G57" s="258" t="s">
        <v>151</v>
      </c>
      <c r="H57" s="258"/>
      <c r="I57" s="258"/>
      <c r="J57" s="289"/>
      <c r="K57" s="290"/>
      <c r="L57" s="290"/>
      <c r="M57" s="291"/>
      <c r="N57" s="302"/>
      <c r="O57" s="61"/>
      <c r="P57" s="61"/>
      <c r="R57" s="276" t="s">
        <v>60</v>
      </c>
      <c r="S57" s="193"/>
      <c r="T57" s="12" t="e">
        <f t="shared" ref="T57:Y57" si="1">+IF((T53+T55&gt;=1),1,0)</f>
        <v>#REF!</v>
      </c>
      <c r="U57" s="12" t="e">
        <f t="shared" si="1"/>
        <v>#REF!</v>
      </c>
      <c r="V57" s="12" t="e">
        <f t="shared" si="1"/>
        <v>#REF!</v>
      </c>
      <c r="W57" s="12" t="e">
        <f t="shared" si="1"/>
        <v>#REF!</v>
      </c>
      <c r="X57" s="12" t="e">
        <f t="shared" si="1"/>
        <v>#REF!</v>
      </c>
      <c r="Y57" s="12" t="e">
        <f t="shared" si="1"/>
        <v>#REF!</v>
      </c>
    </row>
    <row r="58" spans="1:40" s="31" customFormat="1" ht="22.5" customHeight="1" thickBot="1" x14ac:dyDescent="0.3">
      <c r="A58" s="27"/>
      <c r="B58" s="27"/>
      <c r="C58" s="27"/>
      <c r="D58" s="27"/>
      <c r="E58" s="28"/>
      <c r="F58" s="28"/>
      <c r="G58" s="28"/>
      <c r="H58" s="28"/>
      <c r="I58"/>
      <c r="J58"/>
      <c r="K58" s="81"/>
      <c r="L58" s="22"/>
      <c r="M58" s="22"/>
      <c r="N58"/>
      <c r="O58"/>
      <c r="P58"/>
      <c r="Q58"/>
      <c r="R58" s="29"/>
      <c r="S58" s="30"/>
      <c r="T58"/>
      <c r="U58"/>
      <c r="V58" s="26"/>
      <c r="W58" s="26"/>
      <c r="X58"/>
      <c r="Y58"/>
      <c r="Z58"/>
      <c r="AA58"/>
      <c r="AB58"/>
      <c r="AC58"/>
      <c r="AD58"/>
      <c r="AE58"/>
      <c r="AF58"/>
      <c r="AG58"/>
      <c r="AH58"/>
      <c r="AI58"/>
      <c r="AJ58"/>
      <c r="AK58"/>
    </row>
    <row r="59" spans="1:40" s="31" customFormat="1" ht="21" customHeight="1" thickBot="1" x14ac:dyDescent="0.35">
      <c r="A59" s="242" t="s">
        <v>71</v>
      </c>
      <c r="B59" s="243"/>
      <c r="C59" s="243"/>
      <c r="D59" s="243"/>
      <c r="E59" s="243"/>
      <c r="F59" s="243"/>
      <c r="G59" s="243"/>
      <c r="H59" s="243"/>
      <c r="I59" s="243"/>
      <c r="J59" s="260"/>
      <c r="K59" s="321" t="s">
        <v>6</v>
      </c>
      <c r="L59" s="22"/>
      <c r="M59" s="22"/>
      <c r="N59"/>
      <c r="O59"/>
      <c r="P59"/>
      <c r="Q59"/>
      <c r="R59"/>
      <c r="S59"/>
      <c r="T59"/>
      <c r="U59"/>
      <c r="V59" s="202"/>
      <c r="W59" s="202"/>
      <c r="X59"/>
      <c r="Y59"/>
      <c r="Z59"/>
      <c r="AA59"/>
      <c r="AB59"/>
      <c r="AC59"/>
      <c r="AD59"/>
      <c r="AE59"/>
      <c r="AF59"/>
      <c r="AG59"/>
      <c r="AH59"/>
      <c r="AI59"/>
      <c r="AJ59"/>
      <c r="AK59"/>
    </row>
    <row r="60" spans="1:40" s="31" customFormat="1" ht="19.5" thickBot="1" x14ac:dyDescent="0.35">
      <c r="A60" s="203" t="s">
        <v>99</v>
      </c>
      <c r="B60" s="204"/>
      <c r="C60" s="204"/>
      <c r="D60" s="204"/>
      <c r="E60" s="204"/>
      <c r="F60" s="204"/>
      <c r="G60" s="204"/>
      <c r="H60" s="204"/>
      <c r="I60" s="204"/>
      <c r="J60" s="324"/>
      <c r="K60" s="322"/>
      <c r="L60"/>
      <c r="M60"/>
      <c r="N60"/>
      <c r="O60"/>
      <c r="P60"/>
      <c r="Q60"/>
      <c r="R60"/>
      <c r="S60"/>
      <c r="T60"/>
      <c r="U60"/>
      <c r="V60"/>
      <c r="W60"/>
      <c r="X60"/>
      <c r="Y60"/>
      <c r="Z60"/>
      <c r="AA60"/>
      <c r="AB60"/>
      <c r="AC60"/>
      <c r="AD60"/>
      <c r="AE60"/>
      <c r="AF60"/>
      <c r="AG60"/>
      <c r="AH60"/>
      <c r="AI60"/>
      <c r="AJ60"/>
      <c r="AK60"/>
    </row>
    <row r="61" spans="1:40" s="31" customFormat="1" ht="15.75" customHeight="1" x14ac:dyDescent="0.3">
      <c r="A61" s="325" t="s">
        <v>99</v>
      </c>
      <c r="B61" s="326"/>
      <c r="C61" s="327"/>
      <c r="D61" s="328" t="s">
        <v>72</v>
      </c>
      <c r="E61" s="329"/>
      <c r="F61" s="328" t="s">
        <v>73</v>
      </c>
      <c r="G61" s="329"/>
      <c r="H61" s="328" t="s">
        <v>96</v>
      </c>
      <c r="I61" s="330"/>
      <c r="J61" s="329"/>
      <c r="K61" s="322"/>
      <c r="L61"/>
      <c r="M61"/>
      <c r="N61"/>
      <c r="O61"/>
      <c r="P61"/>
      <c r="Q61"/>
      <c r="R61"/>
      <c r="S61"/>
      <c r="T61"/>
      <c r="U61"/>
      <c r="V61"/>
      <c r="W61"/>
      <c r="X61"/>
      <c r="Y61"/>
      <c r="Z61"/>
      <c r="AA61"/>
      <c r="AB61"/>
      <c r="AC61"/>
      <c r="AD61"/>
      <c r="AE61"/>
      <c r="AF61"/>
      <c r="AG61"/>
      <c r="AH61"/>
      <c r="AI61"/>
      <c r="AJ61"/>
      <c r="AK61"/>
    </row>
    <row r="62" spans="1:40" s="31" customFormat="1" ht="32.450000000000003" customHeight="1" x14ac:dyDescent="0.25">
      <c r="A62" s="303" t="s">
        <v>150</v>
      </c>
      <c r="B62" s="304"/>
      <c r="C62" s="305"/>
      <c r="D62" s="384" t="s">
        <v>48</v>
      </c>
      <c r="E62" s="385"/>
      <c r="F62" s="88" t="s">
        <v>82</v>
      </c>
      <c r="G62" s="424" t="s">
        <v>14</v>
      </c>
      <c r="H62" s="426" t="s">
        <v>14</v>
      </c>
      <c r="I62" s="427"/>
      <c r="J62" s="428"/>
      <c r="K62" s="322"/>
      <c r="L62"/>
      <c r="M62"/>
      <c r="N62" s="4"/>
      <c r="O62"/>
      <c r="P62"/>
      <c r="Q62"/>
      <c r="R62"/>
      <c r="S62"/>
      <c r="T62"/>
      <c r="U62"/>
      <c r="V62"/>
      <c r="W62"/>
      <c r="X62"/>
      <c r="Y62"/>
      <c r="Z62"/>
      <c r="AA62"/>
      <c r="AB62"/>
      <c r="AC62"/>
      <c r="AD62"/>
      <c r="AE62"/>
      <c r="AF62"/>
      <c r="AG62"/>
      <c r="AH62"/>
      <c r="AI62"/>
      <c r="AJ62"/>
      <c r="AK62"/>
    </row>
    <row r="63" spans="1:40" s="31" customFormat="1" x14ac:dyDescent="0.25">
      <c r="A63" s="306"/>
      <c r="B63" s="307"/>
      <c r="C63" s="308"/>
      <c r="D63" s="386"/>
      <c r="E63" s="387"/>
      <c r="F63" s="89">
        <v>42657</v>
      </c>
      <c r="G63" s="425"/>
      <c r="H63" s="429"/>
      <c r="I63" s="430"/>
      <c r="J63" s="431"/>
      <c r="K63" s="322"/>
      <c r="L63"/>
      <c r="M63"/>
      <c r="N63" s="4"/>
      <c r="O63"/>
      <c r="P63"/>
      <c r="Q63"/>
      <c r="R63"/>
      <c r="S63"/>
      <c r="T63"/>
      <c r="U63"/>
      <c r="V63"/>
      <c r="W63"/>
      <c r="X63"/>
      <c r="Y63"/>
      <c r="Z63"/>
      <c r="AA63"/>
      <c r="AB63"/>
      <c r="AC63"/>
      <c r="AD63"/>
      <c r="AE63"/>
      <c r="AF63"/>
      <c r="AG63"/>
      <c r="AH63"/>
      <c r="AI63"/>
      <c r="AJ63"/>
      <c r="AK63"/>
    </row>
    <row r="64" spans="1:40" s="31" customFormat="1" ht="16.350000000000001" customHeight="1" x14ac:dyDescent="0.25">
      <c r="A64" s="391" t="s">
        <v>155</v>
      </c>
      <c r="B64" s="392"/>
      <c r="C64" s="393"/>
      <c r="D64" s="400" t="s">
        <v>6</v>
      </c>
      <c r="E64" s="400"/>
      <c r="F64" s="400" t="s">
        <v>6</v>
      </c>
      <c r="G64" s="400"/>
      <c r="H64" s="400" t="s">
        <v>6</v>
      </c>
      <c r="I64" s="400"/>
      <c r="J64" s="401"/>
      <c r="K64" s="322"/>
      <c r="L64"/>
      <c r="M64"/>
      <c r="N64" s="202"/>
      <c r="O64" s="202"/>
      <c r="P64" s="202"/>
      <c r="Q64" s="202"/>
      <c r="R64" s="202"/>
      <c r="S64" s="202"/>
      <c r="T64" s="202"/>
      <c r="U64" s="202"/>
      <c r="V64" s="202"/>
      <c r="W64" s="202"/>
      <c r="X64" s="202"/>
      <c r="Y64" s="202"/>
      <c r="Z64" s="202"/>
      <c r="AA64" s="202"/>
      <c r="AB64" s="202"/>
      <c r="AC64" s="202"/>
      <c r="AD64" s="202"/>
      <c r="AE64" s="202"/>
      <c r="AF64" s="202"/>
      <c r="AG64" s="202"/>
      <c r="AH64" s="202"/>
      <c r="AI64" s="202"/>
      <c r="AJ64" s="202"/>
      <c r="AK64" s="202"/>
      <c r="AL64" s="32"/>
      <c r="AM64" s="33"/>
      <c r="AN64" s="33"/>
    </row>
    <row r="65" spans="1:40" s="31" customFormat="1" ht="16.350000000000001" customHeight="1" x14ac:dyDescent="0.25">
      <c r="A65" s="394"/>
      <c r="B65" s="395"/>
      <c r="C65" s="396"/>
      <c r="D65" s="351" t="s">
        <v>74</v>
      </c>
      <c r="E65" s="351"/>
      <c r="F65" s="351"/>
      <c r="G65" s="351"/>
      <c r="H65" s="351" t="s">
        <v>6</v>
      </c>
      <c r="I65" s="351"/>
      <c r="J65" s="352"/>
      <c r="K65" s="322"/>
      <c r="L65"/>
      <c r="M65"/>
      <c r="N65" s="4"/>
      <c r="O65"/>
      <c r="P65"/>
      <c r="Q65"/>
      <c r="R65"/>
      <c r="S65"/>
      <c r="T65"/>
      <c r="U65"/>
      <c r="V65"/>
      <c r="W65"/>
      <c r="X65"/>
      <c r="Y65"/>
      <c r="Z65"/>
      <c r="AA65"/>
      <c r="AB65"/>
      <c r="AC65"/>
      <c r="AD65"/>
      <c r="AE65"/>
      <c r="AF65"/>
      <c r="AG65"/>
      <c r="AH65"/>
      <c r="AI65"/>
      <c r="AJ65"/>
      <c r="AK65"/>
      <c r="AL65" s="32"/>
      <c r="AM65" s="33"/>
      <c r="AN65" s="33"/>
    </row>
    <row r="66" spans="1:40" s="31" customFormat="1" ht="16.350000000000001" customHeight="1" x14ac:dyDescent="0.25">
      <c r="A66" s="394"/>
      <c r="B66" s="395"/>
      <c r="C66" s="396"/>
      <c r="D66" s="351" t="s">
        <v>75</v>
      </c>
      <c r="E66" s="351"/>
      <c r="F66" s="351"/>
      <c r="G66" s="351"/>
      <c r="H66" s="351" t="s">
        <v>6</v>
      </c>
      <c r="I66" s="351"/>
      <c r="J66" s="352"/>
      <c r="K66" s="322"/>
      <c r="L66"/>
      <c r="M66"/>
      <c r="N66" s="13"/>
      <c r="O66"/>
      <c r="P66"/>
      <c r="Q66"/>
      <c r="R66"/>
      <c r="S66"/>
      <c r="T66"/>
      <c r="U66"/>
      <c r="V66"/>
      <c r="W66"/>
      <c r="X66"/>
      <c r="Y66"/>
      <c r="Z66"/>
      <c r="AA66"/>
      <c r="AB66"/>
      <c r="AC66"/>
      <c r="AD66"/>
      <c r="AE66"/>
      <c r="AF66"/>
      <c r="AG66"/>
      <c r="AH66"/>
      <c r="AI66"/>
      <c r="AJ66"/>
      <c r="AK66"/>
      <c r="AL66" s="34"/>
      <c r="AM66" s="33"/>
      <c r="AN66" s="33"/>
    </row>
    <row r="67" spans="1:40" s="31" customFormat="1" ht="16.350000000000001" customHeight="1" x14ac:dyDescent="0.25">
      <c r="A67" s="394"/>
      <c r="B67" s="395"/>
      <c r="C67" s="396"/>
      <c r="D67" s="351" t="s">
        <v>76</v>
      </c>
      <c r="E67" s="351"/>
      <c r="F67" s="351"/>
      <c r="G67" s="351"/>
      <c r="H67" s="381" t="s">
        <v>6</v>
      </c>
      <c r="I67" s="382"/>
      <c r="J67" s="383"/>
      <c r="K67" s="322"/>
      <c r="L67"/>
      <c r="M67"/>
      <c r="N67" s="5"/>
      <c r="O67"/>
      <c r="P67"/>
      <c r="Q67"/>
      <c r="R67"/>
      <c r="S67"/>
      <c r="T67"/>
      <c r="U67"/>
      <c r="V67"/>
      <c r="W67"/>
      <c r="X67"/>
      <c r="Y67"/>
      <c r="Z67"/>
      <c r="AA67"/>
      <c r="AB67"/>
      <c r="AC67"/>
      <c r="AD67"/>
      <c r="AE67"/>
      <c r="AF67"/>
      <c r="AG67"/>
      <c r="AH67"/>
      <c r="AI67"/>
      <c r="AJ67"/>
      <c r="AK67"/>
      <c r="AL67" s="34"/>
      <c r="AM67" s="33"/>
      <c r="AN67" s="33"/>
    </row>
    <row r="68" spans="1:40" s="31" customFormat="1" ht="16.350000000000001" customHeight="1" x14ac:dyDescent="0.25">
      <c r="A68" s="394"/>
      <c r="B68" s="395"/>
      <c r="C68" s="396"/>
      <c r="D68" s="351" t="s">
        <v>77</v>
      </c>
      <c r="E68" s="351"/>
      <c r="F68" s="351"/>
      <c r="G68" s="351"/>
      <c r="H68" s="351" t="s">
        <v>6</v>
      </c>
      <c r="I68" s="351"/>
      <c r="J68" s="352"/>
      <c r="K68" s="322"/>
      <c r="L68"/>
      <c r="M68"/>
      <c r="N68" s="13"/>
      <c r="O68"/>
      <c r="P68"/>
      <c r="Q68"/>
      <c r="R68"/>
      <c r="S68"/>
      <c r="T68"/>
      <c r="U68"/>
      <c r="V68"/>
      <c r="W68"/>
      <c r="X68"/>
      <c r="Y68"/>
      <c r="Z68"/>
      <c r="AA68"/>
      <c r="AB68"/>
      <c r="AC68"/>
      <c r="AD68"/>
      <c r="AE68"/>
      <c r="AF68"/>
      <c r="AG68"/>
      <c r="AH68"/>
      <c r="AI68"/>
      <c r="AJ68"/>
      <c r="AK68"/>
      <c r="AL68" s="35"/>
      <c r="AM68" s="33"/>
      <c r="AN68" s="33"/>
    </row>
    <row r="69" spans="1:40" s="31" customFormat="1" ht="16.350000000000001" customHeight="1" x14ac:dyDescent="0.25">
      <c r="A69" s="394"/>
      <c r="B69" s="395"/>
      <c r="C69" s="396"/>
      <c r="D69" s="351" t="s">
        <v>105</v>
      </c>
      <c r="E69" s="351"/>
      <c r="F69" s="351"/>
      <c r="G69" s="351"/>
      <c r="H69" s="351" t="s">
        <v>6</v>
      </c>
      <c r="I69" s="351"/>
      <c r="J69" s="352"/>
      <c r="K69" s="322"/>
      <c r="L69"/>
      <c r="M69"/>
      <c r="N69" s="13"/>
      <c r="O69"/>
      <c r="P69"/>
      <c r="Q69"/>
      <c r="R69"/>
      <c r="S69"/>
      <c r="T69"/>
      <c r="U69"/>
      <c r="V69"/>
      <c r="W69"/>
      <c r="X69"/>
      <c r="Y69"/>
      <c r="Z69"/>
      <c r="AA69"/>
      <c r="AB69"/>
      <c r="AC69"/>
      <c r="AD69"/>
      <c r="AE69"/>
      <c r="AF69"/>
      <c r="AG69"/>
      <c r="AH69"/>
      <c r="AI69"/>
      <c r="AJ69"/>
      <c r="AK69"/>
      <c r="AL69" s="35"/>
    </row>
    <row r="70" spans="1:40" s="31" customFormat="1" ht="101.25" customHeight="1" thickBot="1" x14ac:dyDescent="0.3">
      <c r="A70" s="397"/>
      <c r="B70" s="398"/>
      <c r="C70" s="399"/>
      <c r="D70" s="339" t="s">
        <v>97</v>
      </c>
      <c r="E70" s="339"/>
      <c r="F70" s="339"/>
      <c r="G70" s="339"/>
      <c r="H70" s="340" t="s">
        <v>6</v>
      </c>
      <c r="I70" s="340"/>
      <c r="J70" s="341"/>
      <c r="K70" s="323"/>
      <c r="L70"/>
      <c r="M70"/>
      <c r="N70" s="4"/>
      <c r="O70"/>
      <c r="P70"/>
      <c r="Q70"/>
      <c r="R70"/>
      <c r="S70"/>
      <c r="T70"/>
      <c r="U70"/>
      <c r="V70"/>
      <c r="W70"/>
      <c r="X70"/>
      <c r="Y70"/>
      <c r="Z70"/>
      <c r="AA70"/>
      <c r="AB70"/>
      <c r="AC70"/>
      <c r="AD70"/>
      <c r="AE70"/>
      <c r="AF70"/>
      <c r="AG70"/>
      <c r="AH70"/>
      <c r="AI70"/>
      <c r="AJ70"/>
      <c r="AK70"/>
      <c r="AL70" s="35"/>
    </row>
    <row r="71" spans="1:40" s="31" customFormat="1" ht="17.25" customHeight="1" thickBot="1" x14ac:dyDescent="0.3">
      <c r="A71" s="37"/>
      <c r="B71" s="26"/>
      <c r="C71" s="26"/>
      <c r="D71" s="26"/>
      <c r="E71" s="26"/>
      <c r="F71" s="26"/>
      <c r="G71" s="26"/>
      <c r="H71" s="26"/>
      <c r="I71" s="26"/>
      <c r="J71" s="38"/>
      <c r="K71"/>
      <c r="L71"/>
      <c r="M71"/>
      <c r="N71" s="4"/>
      <c r="O71"/>
      <c r="P71"/>
      <c r="Q71"/>
      <c r="R71"/>
      <c r="S71"/>
      <c r="T71"/>
      <c r="U71"/>
      <c r="V71"/>
      <c r="W71"/>
      <c r="X71"/>
      <c r="Y71"/>
      <c r="Z71"/>
      <c r="AA71"/>
      <c r="AB71"/>
      <c r="AC71"/>
      <c r="AD71"/>
      <c r="AE71"/>
      <c r="AF71"/>
      <c r="AG71"/>
      <c r="AH71"/>
      <c r="AI71"/>
      <c r="AJ71"/>
      <c r="AK71"/>
      <c r="AL71" s="35"/>
    </row>
    <row r="72" spans="1:40" s="31" customFormat="1" ht="21.75" customHeight="1" thickBot="1" x14ac:dyDescent="0.35">
      <c r="A72" s="203" t="s">
        <v>100</v>
      </c>
      <c r="B72" s="204"/>
      <c r="C72" s="204"/>
      <c r="D72" s="204"/>
      <c r="E72" s="204"/>
      <c r="F72" s="204"/>
      <c r="G72" s="204"/>
      <c r="H72" s="204"/>
      <c r="I72" s="204"/>
      <c r="J72" s="324"/>
      <c r="K72" s="388" t="s">
        <v>6</v>
      </c>
      <c r="L72"/>
      <c r="M72"/>
      <c r="N72" s="4"/>
      <c r="O72"/>
      <c r="P72"/>
      <c r="Q72"/>
      <c r="R72"/>
      <c r="S72"/>
      <c r="T72"/>
      <c r="U72" s="355"/>
      <c r="V72" s="355"/>
      <c r="W72" s="355"/>
      <c r="X72" s="355"/>
      <c r="Y72" s="355"/>
      <c r="Z72" s="355"/>
      <c r="AA72" s="355"/>
      <c r="AB72" s="355"/>
      <c r="AC72" s="355"/>
      <c r="AD72" s="355"/>
      <c r="AE72" s="355"/>
      <c r="AF72" s="355"/>
      <c r="AG72" s="355"/>
      <c r="AH72" s="355"/>
      <c r="AI72" s="355"/>
      <c r="AJ72" s="355"/>
      <c r="AK72"/>
      <c r="AL72" s="35"/>
    </row>
    <row r="73" spans="1:40" s="31" customFormat="1" ht="35.450000000000003" customHeight="1" x14ac:dyDescent="0.3">
      <c r="A73" s="356" t="s">
        <v>100</v>
      </c>
      <c r="B73" s="357"/>
      <c r="C73" s="358"/>
      <c r="D73" s="328" t="s">
        <v>72</v>
      </c>
      <c r="E73" s="329"/>
      <c r="F73" s="328" t="s">
        <v>73</v>
      </c>
      <c r="G73" s="329"/>
      <c r="H73" s="328" t="s">
        <v>78</v>
      </c>
      <c r="I73" s="330"/>
      <c r="J73" s="329"/>
      <c r="K73" s="389"/>
      <c r="L73"/>
      <c r="M73"/>
      <c r="N73" s="4"/>
      <c r="O73"/>
      <c r="P73"/>
      <c r="Q73"/>
      <c r="R73"/>
      <c r="S73"/>
      <c r="T73"/>
      <c r="U73" s="202"/>
      <c r="V73" s="202"/>
      <c r="W73" s="202"/>
      <c r="X73" s="202"/>
      <c r="Y73" s="202"/>
      <c r="Z73" s="202"/>
      <c r="AA73" s="202"/>
      <c r="AB73" s="202"/>
      <c r="AC73" s="202"/>
      <c r="AD73" s="202"/>
      <c r="AE73" s="202"/>
      <c r="AF73" s="202"/>
      <c r="AG73" s="202"/>
      <c r="AH73" s="202"/>
      <c r="AI73" s="202"/>
      <c r="AJ73" s="202"/>
      <c r="AK73"/>
      <c r="AL73" s="35"/>
    </row>
    <row r="74" spans="1:40" s="31" customFormat="1" ht="31.5" x14ac:dyDescent="0.25">
      <c r="A74" s="303" t="s">
        <v>152</v>
      </c>
      <c r="B74" s="304"/>
      <c r="C74" s="305"/>
      <c r="D74" s="309" t="s">
        <v>121</v>
      </c>
      <c r="E74" s="310"/>
      <c r="F74" s="145" t="s">
        <v>82</v>
      </c>
      <c r="G74" s="313" t="s">
        <v>14</v>
      </c>
      <c r="H74" s="315" t="s">
        <v>14</v>
      </c>
      <c r="I74" s="316"/>
      <c r="J74" s="317"/>
      <c r="K74" s="389"/>
      <c r="L74"/>
      <c r="M74"/>
      <c r="N74"/>
      <c r="O74"/>
      <c r="P74"/>
      <c r="Q74"/>
      <c r="R74"/>
      <c r="S74"/>
      <c r="T74"/>
      <c r="U74"/>
      <c r="V74" s="39"/>
      <c r="W74" s="39"/>
      <c r="X74" s="39"/>
      <c r="Y74" s="39"/>
      <c r="Z74" s="39"/>
      <c r="AA74" s="39"/>
      <c r="AB74" s="39"/>
      <c r="AC74" s="39"/>
      <c r="AD74" s="39"/>
      <c r="AE74" s="39"/>
      <c r="AF74" s="39"/>
      <c r="AG74" s="39"/>
      <c r="AH74" s="39"/>
      <c r="AI74" s="39"/>
      <c r="AJ74" s="39"/>
      <c r="AK74"/>
    </row>
    <row r="75" spans="1:40" s="31" customFormat="1" x14ac:dyDescent="0.25">
      <c r="A75" s="306"/>
      <c r="B75" s="307"/>
      <c r="C75" s="308"/>
      <c r="D75" s="311"/>
      <c r="E75" s="312"/>
      <c r="F75" s="146">
        <v>36378</v>
      </c>
      <c r="G75" s="314"/>
      <c r="H75" s="318"/>
      <c r="I75" s="319"/>
      <c r="J75" s="320"/>
      <c r="K75" s="389"/>
      <c r="L75"/>
      <c r="M75"/>
      <c r="N75"/>
      <c r="O75"/>
      <c r="P75"/>
      <c r="Q75"/>
      <c r="R75"/>
      <c r="S75"/>
      <c r="T75"/>
      <c r="U75"/>
      <c r="V75" s="39"/>
      <c r="W75" s="39"/>
      <c r="X75" s="39"/>
      <c r="Y75" s="39"/>
      <c r="Z75" s="39"/>
      <c r="AA75" s="39"/>
      <c r="AB75" s="39"/>
      <c r="AC75" s="39"/>
      <c r="AD75" s="39"/>
      <c r="AE75" s="39"/>
      <c r="AF75" s="39"/>
      <c r="AG75" s="39"/>
      <c r="AH75" s="39"/>
      <c r="AI75" s="39"/>
      <c r="AJ75" s="39"/>
      <c r="AK75"/>
    </row>
    <row r="76" spans="1:40" s="31" customFormat="1" ht="23.45" customHeight="1" x14ac:dyDescent="0.25">
      <c r="A76" s="391" t="s">
        <v>156</v>
      </c>
      <c r="B76" s="392"/>
      <c r="C76" s="393"/>
      <c r="D76" s="400" t="s">
        <v>6</v>
      </c>
      <c r="E76" s="400"/>
      <c r="F76" s="400" t="str">
        <f>+IF(G74&gt;5, "CUMPLE", "NO CUMPLE")</f>
        <v>CUMPLE</v>
      </c>
      <c r="G76" s="400"/>
      <c r="H76" s="400" t="s">
        <v>6</v>
      </c>
      <c r="I76" s="400"/>
      <c r="J76" s="401"/>
      <c r="K76" s="389"/>
      <c r="L76"/>
      <c r="M76"/>
      <c r="N76" s="202"/>
      <c r="O76" s="202"/>
      <c r="P76" s="202"/>
      <c r="Q76" s="202"/>
      <c r="R76" s="202"/>
      <c r="S76" s="202"/>
      <c r="T76" s="202"/>
      <c r="U76" s="202"/>
      <c r="V76" s="202"/>
      <c r="W76" s="202"/>
      <c r="X76" s="202"/>
      <c r="Y76" s="202"/>
      <c r="Z76" s="202"/>
      <c r="AA76" s="202"/>
      <c r="AB76" s="202"/>
      <c r="AC76" s="202"/>
      <c r="AD76" s="202"/>
      <c r="AE76" s="202"/>
      <c r="AF76" s="202"/>
      <c r="AG76" s="202"/>
      <c r="AH76" s="202"/>
      <c r="AI76" s="202"/>
      <c r="AJ76" s="202"/>
      <c r="AK76" s="202"/>
      <c r="AL76" s="32"/>
      <c r="AM76" s="33"/>
      <c r="AN76" s="33"/>
    </row>
    <row r="77" spans="1:40" s="31" customFormat="1" ht="18.75" customHeight="1" x14ac:dyDescent="0.25">
      <c r="A77" s="394"/>
      <c r="B77" s="395"/>
      <c r="C77" s="396"/>
      <c r="D77" s="351" t="s">
        <v>74</v>
      </c>
      <c r="E77" s="351"/>
      <c r="F77" s="351"/>
      <c r="G77" s="351"/>
      <c r="H77" s="351" t="s">
        <v>6</v>
      </c>
      <c r="I77" s="351"/>
      <c r="J77" s="352"/>
      <c r="K77" s="389"/>
      <c r="L77"/>
      <c r="M77"/>
      <c r="N77" s="4"/>
      <c r="O77"/>
      <c r="P77"/>
      <c r="Q77"/>
      <c r="R77"/>
      <c r="S77"/>
      <c r="T77"/>
      <c r="U77"/>
      <c r="V77"/>
      <c r="W77"/>
      <c r="X77"/>
      <c r="Y77"/>
      <c r="Z77"/>
      <c r="AA77"/>
      <c r="AB77"/>
      <c r="AC77"/>
      <c r="AD77"/>
      <c r="AE77"/>
      <c r="AF77"/>
      <c r="AG77"/>
      <c r="AH77"/>
      <c r="AI77"/>
      <c r="AJ77"/>
      <c r="AK77"/>
      <c r="AL77" s="36"/>
      <c r="AM77" s="33"/>
      <c r="AN77" s="33"/>
    </row>
    <row r="78" spans="1:40" s="31" customFormat="1" ht="15.75" customHeight="1" x14ac:dyDescent="0.25">
      <c r="A78" s="394"/>
      <c r="B78" s="395"/>
      <c r="C78" s="396"/>
      <c r="D78" s="351" t="s">
        <v>75</v>
      </c>
      <c r="E78" s="351"/>
      <c r="F78" s="351"/>
      <c r="G78" s="351"/>
      <c r="H78" s="351" t="s">
        <v>6</v>
      </c>
      <c r="I78" s="351"/>
      <c r="J78" s="352"/>
      <c r="K78" s="389"/>
      <c r="L78"/>
      <c r="M78"/>
      <c r="N78" s="13"/>
      <c r="O78"/>
      <c r="P78"/>
      <c r="Q78"/>
      <c r="R78"/>
      <c r="S78"/>
      <c r="T78"/>
      <c r="U78"/>
      <c r="V78"/>
      <c r="W78"/>
      <c r="X78"/>
      <c r="Y78"/>
      <c r="Z78"/>
      <c r="AA78"/>
      <c r="AB78"/>
      <c r="AC78"/>
      <c r="AD78"/>
      <c r="AE78"/>
      <c r="AF78"/>
      <c r="AG78"/>
      <c r="AH78"/>
      <c r="AI78"/>
      <c r="AJ78"/>
      <c r="AK78"/>
      <c r="AL78" s="35"/>
      <c r="AN78" s="33"/>
    </row>
    <row r="79" spans="1:40" s="31" customFormat="1" ht="18" customHeight="1" x14ac:dyDescent="0.25">
      <c r="A79" s="394"/>
      <c r="B79" s="395"/>
      <c r="C79" s="396"/>
      <c r="D79" s="351" t="s">
        <v>76</v>
      </c>
      <c r="E79" s="351"/>
      <c r="F79" s="351"/>
      <c r="G79" s="351"/>
      <c r="H79" s="351" t="s">
        <v>6</v>
      </c>
      <c r="I79" s="351"/>
      <c r="J79" s="352"/>
      <c r="K79" s="389"/>
      <c r="L79"/>
      <c r="M79"/>
      <c r="N79"/>
      <c r="O79"/>
      <c r="P79"/>
      <c r="Q79"/>
      <c r="R79"/>
      <c r="S79"/>
      <c r="T79"/>
      <c r="U79" s="40"/>
      <c r="V79" s="202"/>
      <c r="W79" s="202"/>
      <c r="X79" s="202"/>
      <c r="Y79" s="40"/>
      <c r="Z79" s="40"/>
      <c r="AA79" s="40"/>
      <c r="AB79" s="40"/>
      <c r="AC79" s="40"/>
      <c r="AD79" s="40"/>
      <c r="AE79" s="40"/>
      <c r="AF79" s="40"/>
      <c r="AG79" s="40"/>
      <c r="AH79" s="40"/>
      <c r="AI79" s="40"/>
      <c r="AJ79"/>
      <c r="AK79"/>
      <c r="AL79" s="36"/>
      <c r="AM79" s="33"/>
      <c r="AN79" s="33"/>
    </row>
    <row r="80" spans="1:40" s="31" customFormat="1" ht="18" customHeight="1" x14ac:dyDescent="0.25">
      <c r="A80" s="394"/>
      <c r="B80" s="395"/>
      <c r="C80" s="396"/>
      <c r="D80" s="351" t="s">
        <v>120</v>
      </c>
      <c r="E80" s="351"/>
      <c r="F80" s="351"/>
      <c r="G80" s="351"/>
      <c r="H80" s="351" t="s">
        <v>6</v>
      </c>
      <c r="I80" s="351"/>
      <c r="J80" s="352"/>
      <c r="K80" s="389"/>
      <c r="L80"/>
      <c r="M80"/>
      <c r="N80"/>
      <c r="O80"/>
      <c r="P80"/>
      <c r="Q80"/>
      <c r="R80"/>
      <c r="S80"/>
      <c r="T80"/>
      <c r="U80" s="40"/>
      <c r="V80" s="26"/>
      <c r="W80" s="26"/>
      <c r="X80" s="26"/>
      <c r="Y80" s="40"/>
      <c r="Z80" s="40"/>
      <c r="AA80" s="40"/>
      <c r="AB80" s="40"/>
      <c r="AC80" s="40"/>
      <c r="AD80" s="40"/>
      <c r="AE80" s="40"/>
      <c r="AF80" s="40"/>
      <c r="AG80" s="40"/>
      <c r="AH80" s="40"/>
      <c r="AI80" s="40"/>
      <c r="AJ80"/>
      <c r="AK80"/>
      <c r="AL80" s="138"/>
    </row>
    <row r="81" spans="1:40" s="31" customFormat="1" ht="16.350000000000001" customHeight="1" x14ac:dyDescent="0.25">
      <c r="A81" s="394"/>
      <c r="B81" s="395"/>
      <c r="C81" s="396"/>
      <c r="D81" s="351" t="s">
        <v>105</v>
      </c>
      <c r="E81" s="351"/>
      <c r="F81" s="351"/>
      <c r="G81" s="351"/>
      <c r="H81" s="351" t="s">
        <v>6</v>
      </c>
      <c r="I81" s="351"/>
      <c r="J81" s="352"/>
      <c r="K81" s="389"/>
      <c r="L81"/>
      <c r="M81"/>
      <c r="N81" s="13"/>
      <c r="O81"/>
      <c r="P81"/>
      <c r="Q81"/>
      <c r="R81"/>
      <c r="S81"/>
      <c r="T81"/>
      <c r="U81"/>
      <c r="V81"/>
      <c r="W81"/>
      <c r="X81"/>
      <c r="Y81"/>
      <c r="Z81"/>
      <c r="AA81"/>
      <c r="AB81"/>
      <c r="AC81"/>
      <c r="AD81"/>
      <c r="AE81"/>
      <c r="AF81"/>
      <c r="AG81"/>
      <c r="AH81"/>
      <c r="AI81"/>
      <c r="AJ81"/>
      <c r="AK81"/>
      <c r="AL81" s="35"/>
    </row>
    <row r="82" spans="1:40" s="31" customFormat="1" ht="187.5" customHeight="1" thickBot="1" x14ac:dyDescent="0.3">
      <c r="A82" s="397"/>
      <c r="B82" s="398"/>
      <c r="C82" s="399"/>
      <c r="D82" s="339" t="s">
        <v>97</v>
      </c>
      <c r="E82" s="339"/>
      <c r="F82" s="339"/>
      <c r="G82" s="339"/>
      <c r="H82" s="340" t="s">
        <v>6</v>
      </c>
      <c r="I82" s="340"/>
      <c r="J82" s="341"/>
      <c r="K82" s="390"/>
      <c r="L82"/>
      <c r="M82"/>
      <c r="N82"/>
      <c r="O82"/>
      <c r="P82"/>
      <c r="Q82"/>
      <c r="R82"/>
      <c r="S82"/>
      <c r="T82"/>
      <c r="U82"/>
      <c r="V82"/>
      <c r="W82"/>
      <c r="X82"/>
      <c r="Y82"/>
      <c r="Z82"/>
      <c r="AA82"/>
      <c r="AB82"/>
      <c r="AC82"/>
      <c r="AD82"/>
      <c r="AE82"/>
      <c r="AF82"/>
      <c r="AG82"/>
      <c r="AH82"/>
      <c r="AI82"/>
      <c r="AJ82"/>
      <c r="AK82"/>
      <c r="AL82" s="32"/>
      <c r="AM82" s="33"/>
      <c r="AN82" s="33"/>
    </row>
    <row r="83" spans="1:40" ht="16.5" thickBot="1" x14ac:dyDescent="0.3">
      <c r="S83" s="9"/>
      <c r="T83" s="9"/>
    </row>
    <row r="84" spans="1:40" ht="28.5" customHeight="1" x14ac:dyDescent="0.25">
      <c r="A84" s="342" t="str">
        <f>+CONCATENATE("PROPONENTE: ",C12)</f>
        <v>PROPONENTE:  GUSTAVO GIRALDO MUÑOZ</v>
      </c>
      <c r="B84" s="343"/>
      <c r="C84" s="343"/>
      <c r="D84" s="343"/>
      <c r="E84" s="343"/>
      <c r="F84" s="343"/>
      <c r="G84" s="343"/>
      <c r="H84" s="343"/>
      <c r="I84" s="343"/>
      <c r="J84" s="343"/>
      <c r="K84" s="344"/>
      <c r="S84" s="9"/>
      <c r="T84" s="9"/>
    </row>
    <row r="85" spans="1:40" ht="15.6" customHeight="1" x14ac:dyDescent="0.25">
      <c r="A85" s="345" t="s">
        <v>79</v>
      </c>
      <c r="B85" s="346"/>
      <c r="C85" s="346"/>
      <c r="D85" s="346"/>
      <c r="E85" s="346"/>
      <c r="F85" s="346"/>
      <c r="G85" s="346"/>
      <c r="H85" s="346"/>
      <c r="I85" s="346"/>
      <c r="J85" s="346"/>
      <c r="K85" s="347"/>
      <c r="R85" s="41" t="e">
        <f>+IF(#REF!="CUMPLE",1,"NC")</f>
        <v>#REF!</v>
      </c>
      <c r="S85" s="42" t="str">
        <f>IF(ISNUMBER(#REF!),#REF!,"")</f>
        <v/>
      </c>
      <c r="T85" s="43" t="e">
        <f>+IF(R85=1,S85,"")</f>
        <v>#REF!</v>
      </c>
    </row>
    <row r="86" spans="1:40" ht="8.25" customHeight="1" x14ac:dyDescent="0.25">
      <c r="A86" s="345"/>
      <c r="B86" s="346"/>
      <c r="C86" s="346"/>
      <c r="D86" s="346"/>
      <c r="E86" s="346"/>
      <c r="F86" s="346"/>
      <c r="G86" s="346"/>
      <c r="H86" s="346"/>
      <c r="I86" s="346"/>
      <c r="J86" s="346"/>
      <c r="K86" s="347"/>
      <c r="R86" s="44" t="e">
        <f>+IF(#REF!="CUMPLE",1,"NC")</f>
        <v>#REF!</v>
      </c>
      <c r="S86" s="45" t="str">
        <f>IF(ISNUMBER(#REF!),#REF!,"")</f>
        <v/>
      </c>
      <c r="T86" s="46" t="e">
        <f>+IF(R86=1,S86,"")</f>
        <v>#REF!</v>
      </c>
    </row>
    <row r="87" spans="1:40" ht="29.25" customHeight="1" x14ac:dyDescent="0.3">
      <c r="A87" s="348" t="s">
        <v>80</v>
      </c>
      <c r="B87" s="349"/>
      <c r="C87" s="349"/>
      <c r="D87" s="349"/>
      <c r="E87" s="209" t="s">
        <v>153</v>
      </c>
      <c r="F87" s="209"/>
      <c r="G87" s="209"/>
      <c r="H87" s="209"/>
      <c r="I87" s="209"/>
      <c r="J87" s="209"/>
      <c r="K87" s="350"/>
      <c r="N87" s="4"/>
    </row>
    <row r="88" spans="1:40" ht="72.75" customHeight="1" x14ac:dyDescent="0.25">
      <c r="A88" s="332" t="s">
        <v>87</v>
      </c>
      <c r="B88" s="333"/>
      <c r="C88" s="333"/>
      <c r="D88" s="333"/>
      <c r="E88" s="334" t="s">
        <v>158</v>
      </c>
      <c r="F88" s="334"/>
      <c r="G88" s="334"/>
      <c r="H88" s="334"/>
      <c r="I88" s="334"/>
      <c r="J88" s="334"/>
      <c r="K88" s="335"/>
      <c r="N88" s="4"/>
    </row>
    <row r="89" spans="1:40" ht="56.25" customHeight="1" x14ac:dyDescent="0.25">
      <c r="A89" s="332" t="s">
        <v>88</v>
      </c>
      <c r="B89" s="333"/>
      <c r="C89" s="333"/>
      <c r="D89" s="333"/>
      <c r="E89" s="298" t="s">
        <v>158</v>
      </c>
      <c r="F89" s="298"/>
      <c r="G89" s="298"/>
      <c r="H89" s="298"/>
      <c r="I89" s="298"/>
      <c r="J89" s="298"/>
      <c r="K89" s="336"/>
      <c r="N89" s="4"/>
    </row>
    <row r="90" spans="1:40" ht="32.25" customHeight="1" x14ac:dyDescent="0.25">
      <c r="A90" s="337" t="str">
        <f>A61</f>
        <v>RESIDENTE OBRA</v>
      </c>
      <c r="B90" s="338"/>
      <c r="C90" s="338"/>
      <c r="D90" s="338"/>
      <c r="E90" s="334" t="s">
        <v>6</v>
      </c>
      <c r="F90" s="334"/>
      <c r="G90" s="334"/>
      <c r="H90" s="334"/>
      <c r="I90" s="334"/>
      <c r="J90" s="334"/>
      <c r="K90" s="335"/>
      <c r="L90" s="6"/>
      <c r="N90" s="6"/>
      <c r="W90" s="47">
        <v>1992</v>
      </c>
      <c r="X90" s="48">
        <v>65190</v>
      </c>
    </row>
    <row r="91" spans="1:40" ht="37.5" customHeight="1" x14ac:dyDescent="0.25">
      <c r="A91" s="353" t="s">
        <v>100</v>
      </c>
      <c r="B91" s="354"/>
      <c r="C91" s="354"/>
      <c r="D91" s="354"/>
      <c r="E91" s="334" t="s">
        <v>6</v>
      </c>
      <c r="F91" s="334"/>
      <c r="G91" s="334"/>
      <c r="H91" s="334"/>
      <c r="I91" s="334"/>
      <c r="J91" s="334"/>
      <c r="K91" s="335"/>
      <c r="L91" s="6"/>
      <c r="N91" s="6"/>
      <c r="W91" s="49">
        <v>1993</v>
      </c>
      <c r="X91" s="50">
        <v>81510</v>
      </c>
    </row>
    <row r="92" spans="1:40" x14ac:dyDescent="0.25">
      <c r="A92" s="6"/>
      <c r="B92" s="331"/>
      <c r="C92" s="331"/>
      <c r="D92" s="331"/>
      <c r="E92" s="331"/>
      <c r="F92" s="331"/>
      <c r="G92" s="331"/>
      <c r="H92" s="6"/>
      <c r="I92" s="6"/>
      <c r="J92" s="6"/>
      <c r="K92" s="6"/>
      <c r="L92" s="6"/>
      <c r="N92" s="6"/>
      <c r="W92" s="47">
        <v>1994</v>
      </c>
      <c r="X92" s="48">
        <v>98700</v>
      </c>
    </row>
    <row r="93" spans="1:40" x14ac:dyDescent="0.25">
      <c r="A93" s="6"/>
      <c r="B93" s="331"/>
      <c r="C93" s="331"/>
      <c r="D93" s="331"/>
      <c r="E93" s="331"/>
      <c r="F93" s="331"/>
      <c r="G93" s="331"/>
      <c r="H93" s="6"/>
      <c r="I93" s="6"/>
      <c r="J93" s="6"/>
      <c r="K93" s="6"/>
      <c r="L93" s="6"/>
      <c r="N93" s="6"/>
      <c r="W93" s="49">
        <v>1995</v>
      </c>
      <c r="X93" s="50">
        <v>118934</v>
      </c>
    </row>
    <row r="94" spans="1:40" x14ac:dyDescent="0.25">
      <c r="A94" s="6"/>
      <c r="B94" s="331"/>
      <c r="C94" s="331"/>
      <c r="D94" s="331"/>
      <c r="E94" s="331"/>
      <c r="F94" s="331"/>
      <c r="G94" s="331"/>
      <c r="H94" s="6"/>
      <c r="I94" s="6"/>
      <c r="J94" s="6"/>
      <c r="K94" s="6"/>
      <c r="L94" s="6"/>
      <c r="N94" s="6"/>
      <c r="W94" s="47">
        <v>1996</v>
      </c>
      <c r="X94" s="48">
        <v>142125</v>
      </c>
    </row>
    <row r="95" spans="1:40" x14ac:dyDescent="0.25">
      <c r="A95" s="6"/>
      <c r="B95" s="6" t="s">
        <v>81</v>
      </c>
      <c r="C95" s="6"/>
      <c r="D95" s="6"/>
      <c r="E95" s="6"/>
      <c r="F95" s="6"/>
      <c r="G95" s="6"/>
      <c r="H95" s="6" t="s">
        <v>139</v>
      </c>
      <c r="I95" s="6"/>
      <c r="J95" s="6"/>
      <c r="K95" s="6"/>
      <c r="L95" s="6"/>
      <c r="N95" s="6"/>
      <c r="W95" s="49">
        <v>1997</v>
      </c>
      <c r="X95" s="50">
        <v>172005</v>
      </c>
    </row>
    <row r="96" spans="1:40" x14ac:dyDescent="0.25">
      <c r="A96" s="6"/>
      <c r="B96" s="6" t="s">
        <v>95</v>
      </c>
      <c r="C96" s="6"/>
      <c r="D96" s="6"/>
      <c r="E96" s="6"/>
      <c r="F96" s="6"/>
      <c r="G96" s="6"/>
      <c r="H96" s="6" t="s">
        <v>140</v>
      </c>
      <c r="I96" s="6"/>
      <c r="J96" s="6"/>
      <c r="K96" s="6"/>
      <c r="L96" s="6"/>
      <c r="N96" s="6"/>
      <c r="W96" s="49"/>
      <c r="X96" s="50"/>
    </row>
    <row r="97" spans="1:24" x14ac:dyDescent="0.25">
      <c r="A97" s="6"/>
      <c r="B97" s="6"/>
      <c r="C97" s="6"/>
      <c r="D97" s="6"/>
      <c r="E97" s="6"/>
      <c r="F97" s="6"/>
      <c r="G97" s="6"/>
      <c r="H97" s="6"/>
      <c r="I97" s="6"/>
      <c r="J97" s="6"/>
      <c r="K97" s="6"/>
      <c r="L97" s="6"/>
      <c r="M97" s="4"/>
      <c r="N97" s="6"/>
      <c r="W97" s="47">
        <v>1998</v>
      </c>
      <c r="X97" s="48">
        <v>203826</v>
      </c>
    </row>
    <row r="98" spans="1:24" x14ac:dyDescent="0.25">
      <c r="A98" s="6"/>
      <c r="B98" s="6"/>
      <c r="C98" s="6"/>
      <c r="D98" s="6"/>
      <c r="E98" s="6"/>
      <c r="F98" s="6"/>
      <c r="G98" s="6"/>
      <c r="H98" s="6"/>
      <c r="I98" s="6"/>
      <c r="J98" s="6"/>
      <c r="K98" s="6"/>
      <c r="L98" s="6"/>
      <c r="M98" s="4"/>
      <c r="N98" s="6"/>
      <c r="W98" s="49">
        <v>1999</v>
      </c>
      <c r="X98" s="50">
        <v>236460</v>
      </c>
    </row>
    <row r="99" spans="1:24" x14ac:dyDescent="0.25">
      <c r="A99" s="6"/>
      <c r="B99" s="6"/>
      <c r="C99" s="6"/>
      <c r="D99" s="6"/>
      <c r="E99" s="6"/>
      <c r="F99" s="6"/>
      <c r="G99" s="6"/>
      <c r="H99" s="6"/>
      <c r="I99" s="6"/>
      <c r="J99" s="6"/>
      <c r="K99" s="6"/>
      <c r="L99" s="6"/>
      <c r="M99" s="4"/>
      <c r="N99" s="6"/>
      <c r="W99" s="49">
        <v>1999</v>
      </c>
      <c r="X99" s="50">
        <v>236460</v>
      </c>
    </row>
    <row r="100" spans="1:24" x14ac:dyDescent="0.25">
      <c r="A100" s="6"/>
      <c r="B100" s="6"/>
      <c r="C100" s="6"/>
      <c r="D100" s="6"/>
      <c r="E100" s="6"/>
      <c r="F100" s="6"/>
      <c r="G100" s="6"/>
      <c r="H100" s="6"/>
      <c r="I100" s="6"/>
      <c r="J100" s="6"/>
      <c r="K100" s="6"/>
      <c r="L100" s="6"/>
      <c r="N100" s="6"/>
      <c r="W100" s="49">
        <v>2001</v>
      </c>
      <c r="X100" s="50">
        <v>286000</v>
      </c>
    </row>
    <row r="101" spans="1:24" x14ac:dyDescent="0.25">
      <c r="A101" s="6"/>
      <c r="B101" s="6"/>
      <c r="C101" s="6"/>
      <c r="D101" s="6"/>
      <c r="E101" s="6"/>
      <c r="F101" s="6"/>
      <c r="G101" s="6"/>
      <c r="H101" s="6"/>
      <c r="I101" s="6"/>
      <c r="J101" s="6"/>
      <c r="K101" s="6"/>
      <c r="L101" s="6"/>
      <c r="M101" s="4"/>
      <c r="N101" s="6"/>
      <c r="W101" s="47">
        <v>2002</v>
      </c>
      <c r="X101" s="48">
        <v>309000</v>
      </c>
    </row>
    <row r="102" spans="1:24" x14ac:dyDescent="0.25">
      <c r="A102" s="6"/>
      <c r="B102" s="6"/>
      <c r="C102" s="6"/>
      <c r="D102" s="6"/>
      <c r="E102" s="6"/>
      <c r="F102" s="6"/>
      <c r="G102" s="6"/>
      <c r="H102" s="6"/>
      <c r="I102" s="6"/>
      <c r="J102" s="6"/>
      <c r="K102" s="6"/>
      <c r="L102" s="6"/>
      <c r="M102" s="5"/>
      <c r="N102" s="6"/>
      <c r="W102" s="49">
        <v>2003</v>
      </c>
      <c r="X102" s="50">
        <v>332000</v>
      </c>
    </row>
    <row r="103" spans="1:24" x14ac:dyDescent="0.25">
      <c r="W103" s="47">
        <v>2004</v>
      </c>
      <c r="X103" s="48">
        <v>358000</v>
      </c>
    </row>
    <row r="104" spans="1:24" x14ac:dyDescent="0.25">
      <c r="W104" s="49">
        <v>2005</v>
      </c>
      <c r="X104" s="50">
        <v>381500</v>
      </c>
    </row>
    <row r="105" spans="1:24" x14ac:dyDescent="0.25">
      <c r="W105" s="47">
        <v>2006</v>
      </c>
      <c r="X105" s="48">
        <v>408000</v>
      </c>
    </row>
    <row r="106" spans="1:24" x14ac:dyDescent="0.25">
      <c r="W106" s="49">
        <v>2007</v>
      </c>
      <c r="X106" s="50">
        <v>433700</v>
      </c>
    </row>
    <row r="107" spans="1:24" x14ac:dyDescent="0.25">
      <c r="W107" s="47">
        <v>2008</v>
      </c>
      <c r="X107" s="48">
        <v>461500</v>
      </c>
    </row>
    <row r="108" spans="1:24" x14ac:dyDescent="0.25">
      <c r="W108" s="49">
        <v>2009</v>
      </c>
      <c r="X108" s="50">
        <v>496900</v>
      </c>
    </row>
    <row r="109" spans="1:24" x14ac:dyDescent="0.25">
      <c r="W109" s="47">
        <v>2010</v>
      </c>
      <c r="X109" s="48">
        <v>515000</v>
      </c>
    </row>
    <row r="110" spans="1:24" x14ac:dyDescent="0.25">
      <c r="W110" s="49">
        <v>2011</v>
      </c>
      <c r="X110" s="50">
        <v>535600</v>
      </c>
    </row>
    <row r="111" spans="1:24" x14ac:dyDescent="0.25">
      <c r="W111" s="47">
        <v>2012</v>
      </c>
      <c r="X111" s="48">
        <v>566700</v>
      </c>
    </row>
    <row r="112" spans="1:24" x14ac:dyDescent="0.25">
      <c r="W112" s="49">
        <v>2013</v>
      </c>
      <c r="X112" s="50">
        <v>589500</v>
      </c>
    </row>
    <row r="113" spans="23:24" x14ac:dyDescent="0.25">
      <c r="W113" s="47">
        <v>2014</v>
      </c>
      <c r="X113" s="48">
        <v>616000</v>
      </c>
    </row>
    <row r="114" spans="23:24" x14ac:dyDescent="0.25">
      <c r="W114" s="49">
        <v>2015</v>
      </c>
      <c r="X114" s="50">
        <v>644350</v>
      </c>
    </row>
    <row r="115" spans="23:24" x14ac:dyDescent="0.25">
      <c r="W115" s="47">
        <v>2016</v>
      </c>
      <c r="X115" s="48">
        <v>689455</v>
      </c>
    </row>
    <row r="116" spans="23:24" x14ac:dyDescent="0.25">
      <c r="W116" s="49">
        <v>2017</v>
      </c>
      <c r="X116" s="50">
        <v>737717</v>
      </c>
    </row>
    <row r="117" spans="23:24" x14ac:dyDescent="0.25">
      <c r="W117" s="47">
        <v>2018</v>
      </c>
      <c r="X117" s="48">
        <v>781242</v>
      </c>
    </row>
    <row r="118" spans="23:24" x14ac:dyDescent="0.25">
      <c r="W118" s="49">
        <v>2019</v>
      </c>
      <c r="X118" s="50">
        <v>828116</v>
      </c>
    </row>
    <row r="119" spans="23:24" x14ac:dyDescent="0.25">
      <c r="W119" s="47">
        <v>2020</v>
      </c>
      <c r="X119" s="48">
        <v>877803</v>
      </c>
    </row>
    <row r="120" spans="23:24" x14ac:dyDescent="0.25">
      <c r="W120" s="49">
        <v>2021</v>
      </c>
      <c r="X120" s="50">
        <v>908526</v>
      </c>
    </row>
    <row r="121" spans="23:24" x14ac:dyDescent="0.25">
      <c r="W121" s="47">
        <v>2022</v>
      </c>
      <c r="X121" s="48">
        <v>1000000</v>
      </c>
    </row>
    <row r="122" spans="23:24" x14ac:dyDescent="0.25">
      <c r="W122" s="51">
        <v>2023</v>
      </c>
      <c r="X122" s="52">
        <v>1160000</v>
      </c>
    </row>
  </sheetData>
  <autoFilter ref="A11:K17" xr:uid="{00000000-0009-0000-0000-000001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9" showButton="0"/>
  </autoFilter>
  <mergeCells count="231">
    <mergeCell ref="J56:M56"/>
    <mergeCell ref="J57:M57"/>
    <mergeCell ref="D69:G69"/>
    <mergeCell ref="H69:J69"/>
    <mergeCell ref="J46:M46"/>
    <mergeCell ref="J47:M47"/>
    <mergeCell ref="J48:M48"/>
    <mergeCell ref="J49:M49"/>
    <mergeCell ref="J50:M50"/>
    <mergeCell ref="J51:M51"/>
    <mergeCell ref="J52:M52"/>
    <mergeCell ref="J53:M53"/>
    <mergeCell ref="J54:M54"/>
    <mergeCell ref="J55:M55"/>
    <mergeCell ref="G56:I56"/>
    <mergeCell ref="F64:G64"/>
    <mergeCell ref="H64:J64"/>
    <mergeCell ref="D54:F54"/>
    <mergeCell ref="D55:F55"/>
    <mergeCell ref="G54:I54"/>
    <mergeCell ref="G55:I55"/>
    <mergeCell ref="G62:G63"/>
    <mergeCell ref="H62:J63"/>
    <mergeCell ref="H66:J66"/>
    <mergeCell ref="H80:J80"/>
    <mergeCell ref="K72:K82"/>
    <mergeCell ref="A76:C82"/>
    <mergeCell ref="D76:E76"/>
    <mergeCell ref="F76:G76"/>
    <mergeCell ref="H76:J76"/>
    <mergeCell ref="D64:E64"/>
    <mergeCell ref="D65:G65"/>
    <mergeCell ref="H65:J65"/>
    <mergeCell ref="D66:G66"/>
    <mergeCell ref="D78:G78"/>
    <mergeCell ref="H78:J78"/>
    <mergeCell ref="H70:J70"/>
    <mergeCell ref="A64:C70"/>
    <mergeCell ref="D68:G68"/>
    <mergeCell ref="H68:J68"/>
    <mergeCell ref="D70:G70"/>
    <mergeCell ref="A72:J72"/>
    <mergeCell ref="F73:G73"/>
    <mergeCell ref="H73:J73"/>
    <mergeCell ref="D67:G67"/>
    <mergeCell ref="U72:AJ72"/>
    <mergeCell ref="A73:C73"/>
    <mergeCell ref="D73:E73"/>
    <mergeCell ref="D32:F32"/>
    <mergeCell ref="D46:F46"/>
    <mergeCell ref="D47:F47"/>
    <mergeCell ref="D48:F48"/>
    <mergeCell ref="D49:F49"/>
    <mergeCell ref="D50:F50"/>
    <mergeCell ref="A56:C56"/>
    <mergeCell ref="D56:F56"/>
    <mergeCell ref="A54:C54"/>
    <mergeCell ref="A55:C55"/>
    <mergeCell ref="J32:M32"/>
    <mergeCell ref="J33:M33"/>
    <mergeCell ref="J34:M34"/>
    <mergeCell ref="J35:M35"/>
    <mergeCell ref="J36:M36"/>
    <mergeCell ref="J37:M37"/>
    <mergeCell ref="J38:M38"/>
    <mergeCell ref="J39:M39"/>
    <mergeCell ref="G40:I40"/>
    <mergeCell ref="H67:J67"/>
    <mergeCell ref="D62:E63"/>
    <mergeCell ref="N76:AK76"/>
    <mergeCell ref="B92:G94"/>
    <mergeCell ref="A88:D88"/>
    <mergeCell ref="E88:K88"/>
    <mergeCell ref="A89:D89"/>
    <mergeCell ref="E89:K89"/>
    <mergeCell ref="A90:D90"/>
    <mergeCell ref="E90:K90"/>
    <mergeCell ref="V79:X79"/>
    <mergeCell ref="D82:G82"/>
    <mergeCell ref="H82:J82"/>
    <mergeCell ref="A84:K84"/>
    <mergeCell ref="A85:K86"/>
    <mergeCell ref="A87:D87"/>
    <mergeCell ref="E87:K87"/>
    <mergeCell ref="D81:G81"/>
    <mergeCell ref="H81:J81"/>
    <mergeCell ref="D80:G80"/>
    <mergeCell ref="D79:G79"/>
    <mergeCell ref="H79:J79"/>
    <mergeCell ref="A91:D91"/>
    <mergeCell ref="E91:K91"/>
    <mergeCell ref="D77:G77"/>
    <mergeCell ref="H77:J77"/>
    <mergeCell ref="U73:AJ73"/>
    <mergeCell ref="A74:C75"/>
    <mergeCell ref="D74:E75"/>
    <mergeCell ref="G74:G75"/>
    <mergeCell ref="H74:J75"/>
    <mergeCell ref="R50:S50"/>
    <mergeCell ref="R51:S51"/>
    <mergeCell ref="D51:F51"/>
    <mergeCell ref="G50:I50"/>
    <mergeCell ref="G51:I51"/>
    <mergeCell ref="R57:S57"/>
    <mergeCell ref="A59:J59"/>
    <mergeCell ref="K59:K70"/>
    <mergeCell ref="V59:W59"/>
    <mergeCell ref="A60:J60"/>
    <mergeCell ref="A61:C61"/>
    <mergeCell ref="D61:E61"/>
    <mergeCell ref="F61:G61"/>
    <mergeCell ref="H61:J61"/>
    <mergeCell ref="A62:C63"/>
    <mergeCell ref="A57:B57"/>
    <mergeCell ref="D57:F57"/>
    <mergeCell ref="G57:I57"/>
    <mergeCell ref="N64:AK64"/>
    <mergeCell ref="R48:S48"/>
    <mergeCell ref="G48:I48"/>
    <mergeCell ref="G49:I49"/>
    <mergeCell ref="R39:Y39"/>
    <mergeCell ref="A40:C40"/>
    <mergeCell ref="A41:C42"/>
    <mergeCell ref="D39:F39"/>
    <mergeCell ref="D40:F40"/>
    <mergeCell ref="D41:F42"/>
    <mergeCell ref="A39:C39"/>
    <mergeCell ref="G39:I39"/>
    <mergeCell ref="A44:C44"/>
    <mergeCell ref="D44:F44"/>
    <mergeCell ref="G44:I44"/>
    <mergeCell ref="J44:M44"/>
    <mergeCell ref="G46:I46"/>
    <mergeCell ref="G47:I47"/>
    <mergeCell ref="J40:M40"/>
    <mergeCell ref="J41:M42"/>
    <mergeCell ref="A43:C43"/>
    <mergeCell ref="D43:F43"/>
    <mergeCell ref="G43:I43"/>
    <mergeCell ref="J43:M43"/>
    <mergeCell ref="N30:N57"/>
    <mergeCell ref="A48:C49"/>
    <mergeCell ref="A52:C52"/>
    <mergeCell ref="A53:C53"/>
    <mergeCell ref="D52:F52"/>
    <mergeCell ref="D53:F53"/>
    <mergeCell ref="G52:I52"/>
    <mergeCell ref="G53:I53"/>
    <mergeCell ref="A50:C51"/>
    <mergeCell ref="A25:J25"/>
    <mergeCell ref="G32:I32"/>
    <mergeCell ref="G33:I33"/>
    <mergeCell ref="G37:I37"/>
    <mergeCell ref="G41:I42"/>
    <mergeCell ref="A45:C45"/>
    <mergeCell ref="D45:M45"/>
    <mergeCell ref="A47:C47"/>
    <mergeCell ref="A38:C38"/>
    <mergeCell ref="D38:F38"/>
    <mergeCell ref="G38:I38"/>
    <mergeCell ref="A37:C37"/>
    <mergeCell ref="D37:F37"/>
    <mergeCell ref="K25:K28"/>
    <mergeCell ref="A26:H26"/>
    <mergeCell ref="I26:J26"/>
    <mergeCell ref="A27:H27"/>
    <mergeCell ref="I27:J27"/>
    <mergeCell ref="A28:H28"/>
    <mergeCell ref="I28:J28"/>
    <mergeCell ref="A36:C36"/>
    <mergeCell ref="D36:F36"/>
    <mergeCell ref="A34:C34"/>
    <mergeCell ref="A35:C35"/>
    <mergeCell ref="D33:F33"/>
    <mergeCell ref="D34:F34"/>
    <mergeCell ref="D35:F35"/>
    <mergeCell ref="G34:I34"/>
    <mergeCell ref="G35:I35"/>
    <mergeCell ref="G36:I36"/>
    <mergeCell ref="A29:E29"/>
    <mergeCell ref="G29:I29"/>
    <mergeCell ref="A30:M30"/>
    <mergeCell ref="A31:M31"/>
    <mergeCell ref="A32:C32"/>
    <mergeCell ref="A33:C33"/>
    <mergeCell ref="I22:J22"/>
    <mergeCell ref="A23:C23"/>
    <mergeCell ref="E23:F23"/>
    <mergeCell ref="I23:J23"/>
    <mergeCell ref="A24:C24"/>
    <mergeCell ref="E24:F24"/>
    <mergeCell ref="I24:J24"/>
    <mergeCell ref="A19:J19"/>
    <mergeCell ref="K19:K23"/>
    <mergeCell ref="A20:C20"/>
    <mergeCell ref="E20:F20"/>
    <mergeCell ref="I20:J20"/>
    <mergeCell ref="A21:C21"/>
    <mergeCell ref="E21:F21"/>
    <mergeCell ref="I21:J21"/>
    <mergeCell ref="A22:C22"/>
    <mergeCell ref="E22:F22"/>
    <mergeCell ref="C15:D15"/>
    <mergeCell ref="E15:I15"/>
    <mergeCell ref="A16:B16"/>
    <mergeCell ref="C16:I16"/>
    <mergeCell ref="A17:B17"/>
    <mergeCell ref="C17:I17"/>
    <mergeCell ref="A11:J11"/>
    <mergeCell ref="K11:K17"/>
    <mergeCell ref="A12:B12"/>
    <mergeCell ref="C12:J12"/>
    <mergeCell ref="A13:B13"/>
    <mergeCell ref="C13:F13"/>
    <mergeCell ref="H13:I13"/>
    <mergeCell ref="A14:B14"/>
    <mergeCell ref="C14:I14"/>
    <mergeCell ref="A15:B15"/>
    <mergeCell ref="A7:I7"/>
    <mergeCell ref="J7:K7"/>
    <mergeCell ref="A8:I8"/>
    <mergeCell ref="J8:K8"/>
    <mergeCell ref="A9:I9"/>
    <mergeCell ref="J9:K9"/>
    <mergeCell ref="A1:B4"/>
    <mergeCell ref="C1:I1"/>
    <mergeCell ref="J1:K4"/>
    <mergeCell ref="C2:I4"/>
    <mergeCell ref="A5:K5"/>
    <mergeCell ref="A6:I6"/>
    <mergeCell ref="J6:K6"/>
  </mergeCells>
  <conditionalFormatting sqref="O53:P53">
    <cfRule type="cellIs" dxfId="1" priority="4" operator="notEqual">
      <formula>$D$39</formula>
    </cfRule>
  </conditionalFormatting>
  <conditionalFormatting sqref="D53">
    <cfRule type="cellIs" dxfId="0" priority="3" operator="notEqual">
      <formula>$D$39</formula>
    </cfRule>
  </conditionalFormatting>
  <dataValidations count="9">
    <dataValidation type="list" allowBlank="1" showInputMessage="1" showErrorMessage="1" sqref="D21:D24" xr:uid="{00000000-0002-0000-0100-000000000000}">
      <formula1>$S$12:$S$13</formula1>
    </dataValidation>
    <dataValidation type="list" allowBlank="1" showInputMessage="1" showErrorMessage="1" sqref="O49:P49 O51:P52" xr:uid="{00000000-0002-0000-0100-000001000000}">
      <formula1>$N$40:$N$41</formula1>
    </dataValidation>
    <dataValidation type="list" allowBlank="1" showInputMessage="1" showErrorMessage="1" sqref="G21:H24 D52 I24:J24 D49 G52 J49 J52 G49" xr:uid="{00000000-0002-0000-0100-000002000000}">
      <formula1>$P$12:$P$13</formula1>
    </dataValidation>
    <dataValidation type="list" allowBlank="1" showInputMessage="1" showErrorMessage="1" sqref="D33 O34:P34 G33 J33" xr:uid="{00000000-0002-0000-0100-000003000000}">
      <formula1>$R$15:$R$19</formula1>
    </dataValidation>
    <dataValidation type="list" allowBlank="1" showInputMessage="1" showErrorMessage="1" sqref="D57 J57 O57:P57 G57 J13" xr:uid="{00000000-0002-0000-0100-000004000000}">
      <formula1>CRITERIO</formula1>
    </dataValidation>
    <dataValidation type="list" allowBlank="1" showInputMessage="1" showErrorMessage="1" sqref="D32 O32:P32 G32 J32" xr:uid="{00000000-0002-0000-0100-000005000000}">
      <formula1>$R$21:$R$37</formula1>
    </dataValidation>
    <dataValidation type="list" allowBlank="1" showInputMessage="1" showErrorMessage="1" sqref="J15:J17 J26:J27 I26:I28" xr:uid="{00000000-0002-0000-0100-000006000000}">
      <formula1>$AM$32:$AM$35</formula1>
    </dataValidation>
    <dataValidation type="list" allowBlank="1" showInputMessage="1" showErrorMessage="1" sqref="D71:F71 H77:I82 D64:G64 D76:E76 I68:I70 H76 H68:H71 H64:H66 I65:I66" xr:uid="{00000000-0002-0000-0100-000007000000}">
      <formula1>$AM$32:$AM$33</formula1>
    </dataValidation>
    <dataValidation type="list" allowBlank="1" showInputMessage="1" showErrorMessage="1" sqref="D62 D74" xr:uid="{00000000-0002-0000-0100-000008000000}">
      <formula1>$AM$37:$AM$39</formula1>
    </dataValidation>
  </dataValidations>
  <pageMargins left="0.7" right="0.7" top="0.75" bottom="0.75" header="0.3" footer="0.3"/>
  <pageSetup paperSize="9" scale="41" fitToHeight="0" orientation="portrait" r:id="rId1"/>
  <rowBreaks count="1" manualBreakCount="1">
    <brk id="31" max="13" man="1"/>
  </rowBreaks>
  <colBreaks count="1" manualBreakCount="1">
    <brk id="16" max="99" man="1"/>
  </col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K27"/>
  <sheetViews>
    <sheetView topLeftCell="C1" zoomScale="60" zoomScaleNormal="60" workbookViewId="0">
      <selection activeCell="D13" sqref="D13"/>
    </sheetView>
  </sheetViews>
  <sheetFormatPr baseColWidth="10" defaultColWidth="10.625" defaultRowHeight="12.75" x14ac:dyDescent="0.2"/>
  <cols>
    <col min="1" max="1" width="4.875" style="90" customWidth="1"/>
    <col min="2" max="2" width="20.5" style="90" customWidth="1"/>
    <col min="3" max="3" width="26.625" style="90" customWidth="1"/>
    <col min="4" max="4" width="44.375" style="90" customWidth="1"/>
    <col min="5" max="5" width="18.25" style="90" bestFit="1" customWidth="1"/>
    <col min="6" max="6" width="11.25" style="90" customWidth="1"/>
    <col min="7" max="8" width="15.25" style="90" customWidth="1"/>
    <col min="9" max="9" width="14.625" style="90" customWidth="1"/>
    <col min="10" max="10" width="10.625" style="90"/>
    <col min="11" max="11" width="111.75" style="90" customWidth="1"/>
    <col min="12" max="16384" width="10.625" style="90"/>
  </cols>
  <sheetData>
    <row r="2" spans="1:11" x14ac:dyDescent="0.2">
      <c r="B2" s="90" t="s">
        <v>116</v>
      </c>
    </row>
    <row r="3" spans="1:11" ht="37.9" customHeight="1" x14ac:dyDescent="0.2">
      <c r="B3" s="91" t="s">
        <v>106</v>
      </c>
      <c r="C3" s="92" t="s">
        <v>107</v>
      </c>
      <c r="D3" s="92" t="s">
        <v>108</v>
      </c>
      <c r="E3" s="93" t="s">
        <v>109</v>
      </c>
      <c r="F3" s="93" t="s">
        <v>110</v>
      </c>
      <c r="G3" s="93" t="s">
        <v>49</v>
      </c>
      <c r="H3" s="93" t="s">
        <v>51</v>
      </c>
      <c r="I3" s="93" t="s">
        <v>111</v>
      </c>
      <c r="J3" s="93" t="s">
        <v>112</v>
      </c>
      <c r="K3" s="94" t="s">
        <v>113</v>
      </c>
    </row>
    <row r="4" spans="1:11" ht="81.599999999999994" customHeight="1" x14ac:dyDescent="0.2">
      <c r="A4" s="95"/>
      <c r="B4" s="96" t="s">
        <v>114</v>
      </c>
      <c r="C4" s="97" t="s">
        <v>130</v>
      </c>
      <c r="D4" s="97" t="s">
        <v>134</v>
      </c>
      <c r="E4" s="98">
        <v>37449297.840000004</v>
      </c>
      <c r="F4" s="99">
        <v>2022</v>
      </c>
      <c r="G4" s="98">
        <f>+LOOKUP(F4,'P1'!$W$91:$W$122,'P1'!$X$91:$X$122)</f>
        <v>1000000</v>
      </c>
      <c r="H4" s="100">
        <f>E4/G4</f>
        <v>37.449297840000007</v>
      </c>
      <c r="I4" s="101" t="s">
        <v>135</v>
      </c>
      <c r="J4" s="102" t="s">
        <v>136</v>
      </c>
      <c r="K4" s="97"/>
    </row>
    <row r="5" spans="1:11" ht="92.25" customHeight="1" x14ac:dyDescent="0.2">
      <c r="B5" s="96" t="s">
        <v>115</v>
      </c>
      <c r="C5" s="97" t="s">
        <v>130</v>
      </c>
      <c r="D5" s="97" t="s">
        <v>131</v>
      </c>
      <c r="E5" s="98">
        <f>4089789+1310399</f>
        <v>5400188</v>
      </c>
      <c r="F5" s="99">
        <v>2022</v>
      </c>
      <c r="G5" s="98">
        <f>+LOOKUP(F5,'P1'!$W$91:$W$122,'P1'!$X$91:$X$122)</f>
        <v>1000000</v>
      </c>
      <c r="H5" s="100">
        <f>E5/G5</f>
        <v>5.400188</v>
      </c>
      <c r="I5" s="101" t="s">
        <v>135</v>
      </c>
      <c r="J5" s="102" t="s">
        <v>136</v>
      </c>
      <c r="K5" s="97"/>
    </row>
    <row r="6" spans="1:11" ht="51" x14ac:dyDescent="0.2">
      <c r="B6" s="96" t="s">
        <v>133</v>
      </c>
      <c r="C6" s="137" t="s">
        <v>130</v>
      </c>
      <c r="D6" s="137" t="s">
        <v>132</v>
      </c>
      <c r="E6" s="98">
        <v>24442548</v>
      </c>
      <c r="F6" s="99">
        <v>2023</v>
      </c>
      <c r="G6" s="98">
        <f>+LOOKUP(F6,'P1'!$W$91:$W$122,'P1'!$X$91:$X$122)</f>
        <v>1160000</v>
      </c>
      <c r="H6" s="100">
        <f>E6/G6</f>
        <v>21.071162068965517</v>
      </c>
      <c r="I6" s="101" t="s">
        <v>135</v>
      </c>
      <c r="J6" s="102" t="s">
        <v>136</v>
      </c>
      <c r="K6" s="97"/>
    </row>
    <row r="7" spans="1:11" x14ac:dyDescent="0.2">
      <c r="B7" s="106"/>
      <c r="C7" s="104"/>
      <c r="D7" s="104"/>
      <c r="E7" s="108"/>
      <c r="F7" s="108"/>
      <c r="G7" s="105"/>
      <c r="H7" s="105"/>
      <c r="I7" s="109"/>
      <c r="J7" s="107"/>
      <c r="K7" s="110"/>
    </row>
    <row r="8" spans="1:11" x14ac:dyDescent="0.2">
      <c r="B8" s="106"/>
      <c r="C8" s="104"/>
      <c r="D8" s="104"/>
      <c r="E8" s="108"/>
      <c r="F8" s="108"/>
      <c r="G8" s="105"/>
      <c r="H8" s="105"/>
      <c r="I8" s="109"/>
      <c r="J8" s="107"/>
      <c r="K8" s="110"/>
    </row>
    <row r="9" spans="1:11" x14ac:dyDescent="0.2">
      <c r="B9" s="106"/>
      <c r="C9" s="104"/>
      <c r="D9" s="111"/>
      <c r="E9" s="432" t="s">
        <v>119</v>
      </c>
      <c r="F9" s="433"/>
      <c r="G9" s="434"/>
      <c r="H9" s="112">
        <f>ROUND(COUNTIF(J4:J8,"SI"),2)</f>
        <v>3</v>
      </c>
      <c r="I9" s="113"/>
      <c r="J9" s="107"/>
      <c r="K9" s="114"/>
    </row>
    <row r="10" spans="1:11" x14ac:dyDescent="0.2">
      <c r="B10" s="115"/>
      <c r="C10" s="115"/>
      <c r="D10" s="115"/>
      <c r="E10" s="115"/>
      <c r="F10" s="115"/>
      <c r="G10" s="115"/>
      <c r="H10" s="115"/>
      <c r="I10" s="115"/>
      <c r="J10" s="115"/>
    </row>
    <row r="11" spans="1:11" x14ac:dyDescent="0.2">
      <c r="B11" s="95" t="s">
        <v>117</v>
      </c>
      <c r="C11" s="95"/>
      <c r="D11" s="95"/>
      <c r="E11" s="95"/>
      <c r="F11" s="116"/>
      <c r="G11" s="95"/>
      <c r="H11" s="95"/>
      <c r="I11" s="95"/>
      <c r="J11" s="95"/>
      <c r="K11" s="95"/>
    </row>
    <row r="12" spans="1:11" ht="38.25" x14ac:dyDescent="0.2">
      <c r="B12" s="117" t="s">
        <v>106</v>
      </c>
      <c r="C12" s="102" t="s">
        <v>107</v>
      </c>
      <c r="D12" s="102" t="s">
        <v>108</v>
      </c>
      <c r="E12" s="118" t="s">
        <v>109</v>
      </c>
      <c r="F12" s="118" t="s">
        <v>110</v>
      </c>
      <c r="G12" s="118" t="s">
        <v>49</v>
      </c>
      <c r="H12" s="118" t="s">
        <v>51</v>
      </c>
      <c r="I12" s="118" t="s">
        <v>111</v>
      </c>
      <c r="J12" s="118" t="s">
        <v>112</v>
      </c>
      <c r="K12" s="119" t="s">
        <v>113</v>
      </c>
    </row>
    <row r="13" spans="1:11" ht="84" customHeight="1" x14ac:dyDescent="0.2">
      <c r="B13" s="103"/>
      <c r="C13" s="129"/>
      <c r="D13" s="129"/>
      <c r="E13" s="130"/>
      <c r="F13" s="131"/>
      <c r="G13" s="130"/>
      <c r="H13" s="132"/>
      <c r="I13" s="133"/>
      <c r="J13" s="134"/>
      <c r="K13" s="129"/>
    </row>
    <row r="14" spans="1:11" ht="74.45" customHeight="1" x14ac:dyDescent="0.2">
      <c r="B14" s="103"/>
      <c r="C14" s="129"/>
      <c r="D14" s="129"/>
      <c r="E14" s="135"/>
      <c r="F14" s="131"/>
      <c r="G14" s="135"/>
      <c r="H14" s="136"/>
      <c r="I14" s="133"/>
      <c r="J14" s="134"/>
      <c r="K14" s="104"/>
    </row>
    <row r="15" spans="1:11" x14ac:dyDescent="0.2">
      <c r="B15" s="114"/>
      <c r="C15" s="110"/>
      <c r="D15" s="110"/>
      <c r="E15" s="120"/>
      <c r="F15" s="120"/>
      <c r="G15" s="121"/>
      <c r="H15" s="121"/>
      <c r="I15" s="122"/>
      <c r="J15" s="92"/>
      <c r="K15" s="110"/>
    </row>
    <row r="16" spans="1:11" x14ac:dyDescent="0.2">
      <c r="B16" s="114"/>
      <c r="C16" s="110"/>
      <c r="D16" s="110"/>
      <c r="E16" s="120"/>
      <c r="F16" s="120"/>
      <c r="G16" s="121"/>
      <c r="H16" s="121"/>
      <c r="I16" s="122"/>
      <c r="J16" s="92"/>
      <c r="K16" s="110"/>
    </row>
    <row r="17" spans="2:11" x14ac:dyDescent="0.2">
      <c r="B17" s="114"/>
      <c r="C17" s="110"/>
      <c r="D17" s="123"/>
      <c r="E17" s="124"/>
      <c r="F17" s="125"/>
      <c r="G17" s="126"/>
      <c r="H17" s="126"/>
      <c r="I17" s="122"/>
      <c r="J17" s="92"/>
      <c r="K17" s="110"/>
    </row>
    <row r="18" spans="2:11" x14ac:dyDescent="0.2">
      <c r="B18" s="114"/>
      <c r="C18" s="114"/>
      <c r="D18" s="127"/>
      <c r="E18" s="432" t="s">
        <v>119</v>
      </c>
      <c r="F18" s="433"/>
      <c r="G18" s="434"/>
      <c r="H18" s="112">
        <f>ROUND(COUNTIF(J13:J17,"SI"),2)</f>
        <v>0</v>
      </c>
      <c r="I18" s="128"/>
      <c r="J18" s="92"/>
      <c r="K18" s="114"/>
    </row>
    <row r="20" spans="2:11" x14ac:dyDescent="0.2">
      <c r="B20" s="95" t="s">
        <v>122</v>
      </c>
      <c r="C20" s="95"/>
      <c r="D20" s="95"/>
      <c r="E20" s="95"/>
      <c r="F20" s="116"/>
      <c r="G20" s="95"/>
      <c r="H20" s="95"/>
      <c r="I20" s="95"/>
      <c r="J20" s="95"/>
      <c r="K20" s="95"/>
    </row>
    <row r="21" spans="2:11" ht="38.25" x14ac:dyDescent="0.2">
      <c r="B21" s="117" t="s">
        <v>106</v>
      </c>
      <c r="C21" s="102" t="s">
        <v>107</v>
      </c>
      <c r="D21" s="102" t="s">
        <v>108</v>
      </c>
      <c r="E21" s="118" t="s">
        <v>109</v>
      </c>
      <c r="F21" s="118" t="s">
        <v>110</v>
      </c>
      <c r="G21" s="118" t="s">
        <v>49</v>
      </c>
      <c r="H21" s="118" t="s">
        <v>51</v>
      </c>
      <c r="I21" s="118" t="s">
        <v>111</v>
      </c>
      <c r="J21" s="118" t="s">
        <v>112</v>
      </c>
      <c r="K21" s="119" t="s">
        <v>113</v>
      </c>
    </row>
    <row r="22" spans="2:11" ht="82.15" customHeight="1" x14ac:dyDescent="0.2">
      <c r="B22" s="96" t="s">
        <v>114</v>
      </c>
      <c r="C22" s="97" t="s">
        <v>130</v>
      </c>
      <c r="D22" s="97" t="s">
        <v>134</v>
      </c>
      <c r="E22" s="98">
        <v>37449297.840000004</v>
      </c>
      <c r="F22" s="99">
        <v>2022</v>
      </c>
      <c r="G22" s="98">
        <f>+LOOKUP(F22,'P1'!$W$91:$W$122,'P1'!$X$91:$X$122)</f>
        <v>1000000</v>
      </c>
      <c r="H22" s="100">
        <f>E22/G22</f>
        <v>37.449297840000007</v>
      </c>
      <c r="I22" s="101" t="s">
        <v>137</v>
      </c>
      <c r="J22" s="102" t="s">
        <v>136</v>
      </c>
      <c r="K22" s="129"/>
    </row>
    <row r="23" spans="2:11" ht="93" customHeight="1" x14ac:dyDescent="0.2">
      <c r="B23" s="96" t="s">
        <v>115</v>
      </c>
      <c r="C23" s="97" t="s">
        <v>130</v>
      </c>
      <c r="D23" s="97" t="s">
        <v>131</v>
      </c>
      <c r="E23" s="98">
        <f>4089789+1310399</f>
        <v>5400188</v>
      </c>
      <c r="F23" s="99">
        <v>2022</v>
      </c>
      <c r="G23" s="98">
        <f>+LOOKUP(F23,'P1'!$W$91:$W$122,'P1'!$X$91:$X$122)</f>
        <v>1000000</v>
      </c>
      <c r="H23" s="100">
        <f>E23/G23</f>
        <v>5.400188</v>
      </c>
      <c r="I23" s="101" t="s">
        <v>137</v>
      </c>
      <c r="J23" s="102" t="s">
        <v>136</v>
      </c>
      <c r="K23" s="129"/>
    </row>
    <row r="24" spans="2:11" ht="51" x14ac:dyDescent="0.2">
      <c r="B24" s="96" t="s">
        <v>133</v>
      </c>
      <c r="C24" s="137" t="s">
        <v>130</v>
      </c>
      <c r="D24" s="137" t="s">
        <v>132</v>
      </c>
      <c r="E24" s="98">
        <v>24442548</v>
      </c>
      <c r="F24" s="99">
        <v>2023</v>
      </c>
      <c r="G24" s="98">
        <f>+LOOKUP(F24,'P1'!$W$91:$W$122,'P1'!$X$91:$X$122)</f>
        <v>1160000</v>
      </c>
      <c r="H24" s="100">
        <f>E24/G24</f>
        <v>21.071162068965517</v>
      </c>
      <c r="I24" s="101" t="s">
        <v>137</v>
      </c>
      <c r="J24" s="102" t="s">
        <v>136</v>
      </c>
      <c r="K24" s="129"/>
    </row>
    <row r="25" spans="2:11" x14ac:dyDescent="0.2">
      <c r="B25" s="114"/>
      <c r="C25" s="110"/>
      <c r="D25" s="110"/>
      <c r="E25" s="120"/>
      <c r="F25" s="120"/>
      <c r="G25" s="121"/>
      <c r="H25" s="121"/>
      <c r="I25" s="122"/>
      <c r="J25" s="92"/>
      <c r="K25" s="110"/>
    </row>
    <row r="26" spans="2:11" x14ac:dyDescent="0.2">
      <c r="B26" s="114"/>
      <c r="C26" s="110"/>
      <c r="D26" s="123"/>
      <c r="E26" s="124"/>
      <c r="F26" s="125"/>
      <c r="G26" s="126"/>
      <c r="H26" s="126"/>
      <c r="I26" s="122"/>
      <c r="J26" s="92"/>
      <c r="K26" s="110"/>
    </row>
    <row r="27" spans="2:11" x14ac:dyDescent="0.2">
      <c r="B27" s="114"/>
      <c r="C27" s="114"/>
      <c r="D27" s="127"/>
      <c r="E27" s="432" t="s">
        <v>119</v>
      </c>
      <c r="F27" s="433"/>
      <c r="G27" s="434"/>
      <c r="H27" s="112">
        <f>ROUND(COUNTIF(J22:J26,"SI"),2)</f>
        <v>3</v>
      </c>
      <c r="I27" s="128"/>
      <c r="J27" s="92"/>
      <c r="K27" s="114"/>
    </row>
  </sheetData>
  <mergeCells count="3">
    <mergeCell ref="E9:G9"/>
    <mergeCell ref="E18:G18"/>
    <mergeCell ref="E27:G27"/>
  </mergeCells>
  <phoneticPr fontId="40"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7</vt:i4>
      </vt:variant>
    </vt:vector>
  </HeadingPairs>
  <TitlesOfParts>
    <vt:vector size="10" baseType="lpstr">
      <vt:lpstr>CONSOLIDADO</vt:lpstr>
      <vt:lpstr>P1</vt:lpstr>
      <vt:lpstr>ANEXO P1</vt:lpstr>
      <vt:lpstr>'P1'!Área_de_impresión</vt:lpstr>
      <vt:lpstr>'P1'!CELDA</vt:lpstr>
      <vt:lpstr>'P1'!CRITERIO</vt:lpstr>
      <vt:lpstr>'P1'!CRITERIO2</vt:lpstr>
      <vt:lpstr>'P1'!CUMPLE</vt:lpstr>
      <vt:lpstr>'P1'!NOMBRE</vt:lpstr>
      <vt:lpstr>'P1'!PERSONA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AUXJURIDICA56</cp:lastModifiedBy>
  <cp:lastPrinted>2023-08-08T17:16:17Z</cp:lastPrinted>
  <dcterms:created xsi:type="dcterms:W3CDTF">2023-02-28T20:16:01Z</dcterms:created>
  <dcterms:modified xsi:type="dcterms:W3CDTF">2023-08-17T14:19:59Z</dcterms:modified>
</cp:coreProperties>
</file>