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VIVIANA\Desktop\TRABAJO BIBI\COPIA SEGURIDAD TODO\copia seguridad\2023\SELECCION ABREVIADA CDI\NUEVO PROCESO CDI\"/>
    </mc:Choice>
  </mc:AlternateContent>
  <bookViews>
    <workbookView xWindow="0" yWindow="0" windowWidth="20490" windowHeight="7755" tabRatio="889" activeTab="1"/>
  </bookViews>
  <sheets>
    <sheet name="Presupuesto Oficial " sheetId="17" r:id="rId1"/>
    <sheet name="CUADRO PROPUEST" sheetId="23" r:id="rId2"/>
    <sheet name="Ppto" sheetId="10"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0">[3]CRA.MODI!#REF!</definedName>
    <definedName name="\b">#REF!</definedName>
    <definedName name="\c">#REF!</definedName>
    <definedName name="\e">#REF!</definedName>
    <definedName name="\f">#REF!</definedName>
    <definedName name="\i">#REF!</definedName>
    <definedName name="\m">#REF!</definedName>
    <definedName name="\r">#REF!</definedName>
    <definedName name="\sa">#REF!</definedName>
    <definedName name="\t">#REF!</definedName>
    <definedName name="\x">#REF!</definedName>
    <definedName name="\z">#REF!</definedName>
    <definedName name="_">#REF!</definedName>
    <definedName name="_________PJ50">#REF!</definedName>
    <definedName name="________PJ50">#REF!</definedName>
    <definedName name="_______PJ50">#REF!</definedName>
    <definedName name="______PJ50">#REF!</definedName>
    <definedName name="_____PJ50">#REF!</definedName>
    <definedName name="____PJ50">#REF!</definedName>
    <definedName name="___EST12">#REF!</definedName>
    <definedName name="___PJ50">#REF!</definedName>
    <definedName name="__aiu2">[1]AIU!$J$105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PJ50">#REF!</definedName>
    <definedName name="_42C">#REF!</definedName>
    <definedName name="_42D">#REF!</definedName>
    <definedName name="_42E">#REF!</definedName>
    <definedName name="_44">#REF!</definedName>
    <definedName name="_6">#REF!</definedName>
    <definedName name="_aiu2">[1]AIU!$J$105</definedName>
    <definedName name="_compa">#REF!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#REF!</definedName>
    <definedName name="_GALAN">#REF!</definedName>
    <definedName name="_INF1">'[2]Diseño Chequeo LETRAS qmh Per'!#REF!</definedName>
    <definedName name="_INF2">'[2]Diseño Chequeo LETRAS qmh Per'!#REF!</definedName>
    <definedName name="_INF3">'[2]Diseño Chequeo LETRAS qmh Per'!#REF!</definedName>
    <definedName name="_IPC2002">#REF!</definedName>
    <definedName name="_Key1" hidden="1">#REF!</definedName>
    <definedName name="_ñ">#REF!</definedName>
    <definedName name="_Order1" hidden="1">255</definedName>
    <definedName name="_PJ50">#REF!</definedName>
    <definedName name="_Sort" hidden="1">#REF!</definedName>
    <definedName name="_z">#REF!</definedName>
    <definedName name="A">#REF!</definedName>
    <definedName name="A_impresión_IM">[3]CRA.MODI!#REF!</definedName>
    <definedName name="AA">#REF!</definedName>
    <definedName name="aaa">#REF!</definedName>
    <definedName name="ab">#REF!</definedName>
    <definedName name="AccessDatabase" hidden="1">"A:\SAIN.mdb"</definedName>
    <definedName name="ADD">#REF!</definedName>
    <definedName name="addd">#REF!</definedName>
    <definedName name="Adm">[4]PRESUPUESTO!$F$97</definedName>
    <definedName name="aergdezs">#REF!</definedName>
    <definedName name="af">#REF!</definedName>
    <definedName name="AHER">[5]HER!$A:$C</definedName>
    <definedName name="ALTO">#REF!</definedName>
    <definedName name="altosutro">#REF!</definedName>
    <definedName name="ALTURA">#REF!</definedName>
    <definedName name="alturaarena">#REF!</definedName>
    <definedName name="ALTURAPLACAS">#REF!</definedName>
    <definedName name="AMAT">[5]MAT!$A:$C</definedName>
    <definedName name="ANALI">#REF!</definedName>
    <definedName name="ANALISIS">#REF!</definedName>
    <definedName name="ANALISIS_UNITARIOS">#REF!</definedName>
    <definedName name="ancho">#REF!</definedName>
    <definedName name="anchodesarenador">#REF!</definedName>
    <definedName name="ANCHOPLACAS">#REF!</definedName>
    <definedName name="anchosutro">#REF!</definedName>
    <definedName name="ap">[6]Planilla!$D$58</definedName>
    <definedName name="APER">[5]PER!$A:$C</definedName>
    <definedName name="_xlnm.Extract">#REF!</definedName>
    <definedName name="_xlnm.Print_Area" localSheetId="1">'CUADRO PROPUEST'!$A$1:$L$60</definedName>
    <definedName name="_xlnm.Print_Area" localSheetId="2">Ppto!$A$1:$F$78</definedName>
    <definedName name="_xlnm.Print_Area" localSheetId="0">'Presupuesto Oficial '!$A$1:$L$60</definedName>
    <definedName name="_xlnm.Print_Area">#REF!</definedName>
    <definedName name="ATRS">[5]TRANS!$A:$D</definedName>
    <definedName name="b">#REF!</definedName>
    <definedName name="base">[7]BASE!$A$5:$C$1000</definedName>
    <definedName name="Base_datos_IM">#REF!</definedName>
    <definedName name="BASE_DE_DATOS">#REF!</definedName>
    <definedName name="_xlnm.Database">#REF!</definedName>
    <definedName name="Bd">#REF!</definedName>
    <definedName name="Bd__2">#REF!</definedName>
    <definedName name="BORDE1">#REF!</definedName>
    <definedName name="BORDE2">#REF!</definedName>
    <definedName name="BORDE3">#REF!</definedName>
    <definedName name="BuiltIn_Print_Area">'[8]PTAR ANDES'!$A$4:$H$272</definedName>
    <definedName name="BuiltIn_Print_Area___0">#REF!</definedName>
    <definedName name="BuiltIn_Print_Titles">#N/A</definedName>
    <definedName name="C.LOM">#REF!</definedName>
    <definedName name="C.RAS">#REF!</definedName>
    <definedName name="C.TERR">#REF!</definedName>
    <definedName name="C_LOM">#REF!</definedName>
    <definedName name="caed">#REF!</definedName>
    <definedName name="CAM_CAIDA">#REF!</definedName>
    <definedName name="canal">#REF!</definedName>
    <definedName name="CANTDS">[9]Modelo!$J$7:$J$10,[9]Modelo!$J$13:$J$27,[9]Modelo!$J$30:$J$33,[9]Modelo!$J$36:$J$40</definedName>
    <definedName name="caseta">#REF!</definedName>
    <definedName name="ccto210">#REF!</definedName>
    <definedName name="CEMENTO">[10]Insum!$A$3:$H$63</definedName>
    <definedName name="CICLOPEO">#REF!</definedName>
    <definedName name="CNT_M">[9]Modelo!$H$13:$H$27</definedName>
    <definedName name="Coef.erradas">#REF!</definedName>
    <definedName name="COEF.INFILT">#REF!</definedName>
    <definedName name="coef.retorno">#REF!</definedName>
    <definedName name="col_dos">#REF!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ncreto_FC_2.2">#REF!</definedName>
    <definedName name="consumo">#REF!</definedName>
    <definedName name="CRITERIO">#REF!</definedName>
    <definedName name="_xlnm.Criteria">#REF!</definedName>
    <definedName name="Criterios_IM">#REF!</definedName>
    <definedName name="Cuadrillas">#REF!</definedName>
    <definedName name="curva">"Chart 11"</definedName>
    <definedName name="d">#REF!</definedName>
    <definedName name="DA">#REF!</definedName>
    <definedName name="DataDisplayed">"Ejemplo"</definedName>
    <definedName name="datos">#REF!</definedName>
    <definedName name="Descrip_cuadrillas">#REF!</definedName>
    <definedName name="Descrip_equipos">#REF!</definedName>
    <definedName name="Descrip_transporte">#REF!</definedName>
    <definedName name="Descripción">#REF!</definedName>
    <definedName name="descrpcion">#REF!</definedName>
    <definedName name="DETENCION">'[11]CHEQUEO '!#REF!</definedName>
    <definedName name="Diametros">#REF!</definedName>
    <definedName name="diasacumulacion">#REF!</definedName>
    <definedName name="E">#REF!</definedName>
    <definedName name="ENCABEZA">#REF!</definedName>
    <definedName name="EQUI">[12]EQUIPO!$B$2:$B$36</definedName>
    <definedName name="EQUIPO">#REF!</definedName>
    <definedName name="EQUIPO_1">[12]EQUIPO!$B$2:$D$36</definedName>
    <definedName name="Equipos">#REF!</definedName>
    <definedName name="ESPECIFICACION">#REF!</definedName>
    <definedName name="Especificación">#REF!</definedName>
    <definedName name="ESPESORPLACAS">#REF!</definedName>
    <definedName name="ET_DSC">[9]Modelo!$P$2</definedName>
    <definedName name="ET_IMO">[9]Modelo!$O$44</definedName>
    <definedName name="ET_IND">[9]Modelo!$O$42</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3">'[13]COSTOS OFICINA'!#REF!</definedName>
    <definedName name="Excel_BuiltIn_Print_Titles_4">'[13]COSTOS CAMPAMENTO'!#REF!</definedName>
    <definedName name="factorarena">#REF!</definedName>
    <definedName name="FASD">#REF!</definedName>
    <definedName name="Festivos">'[14]días habiles 2015'!$D$2:$D$21</definedName>
    <definedName name="FF">#REF!</definedName>
    <definedName name="Fin_de_semana">'[14]días habiles 2015'!$M$1:$M$2</definedName>
    <definedName name="Format">#REF!</definedName>
    <definedName name="fr">#REF!</definedName>
    <definedName name="Ft">#REF!</definedName>
    <definedName name="_xlnm.Recorder">#REF!</definedName>
    <definedName name="grados">#REF!</definedName>
    <definedName name="GSEGSG">#REF!</definedName>
    <definedName name="h">#REF!</definedName>
    <definedName name="h.LOM">#REF!</definedName>
    <definedName name="H.LOMO">[15]TUBERIA!$S$10:$S$14</definedName>
    <definedName name="h.POZ">#REF!</definedName>
    <definedName name="Hab.predio">#REF!</definedName>
    <definedName name="he">#REF!</definedName>
    <definedName name="HILERAS">#REF!</definedName>
    <definedName name="hqmaxsutro">#REF!</definedName>
    <definedName name="hQminsutro">#REF!</definedName>
    <definedName name="IF">'[16]A. P. U.'!#REF!</definedName>
    <definedName name="Imprev">[4]PRESUPUESTO!#REF!</definedName>
    <definedName name="inf">#REF!</definedName>
    <definedName name="INSUMOS">#REF!</definedName>
    <definedName name="INSUMOSTOTAL">#REF!</definedName>
    <definedName name="ITEMS">#REF!</definedName>
    <definedName name="ITEMSCP">#REF!</definedName>
    <definedName name="IvaSUtl">[4]PRESUPUESTO!#REF!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L">[3]CRA.MODI!#REF!</definedName>
    <definedName name="L_TUB">#REF!</definedName>
    <definedName name="largovertedero">#REF!</definedName>
    <definedName name="LIMPIO">#REF!</definedName>
    <definedName name="List_cuadrillas">#REF!</definedName>
    <definedName name="longituddesarenador">#REF!</definedName>
    <definedName name="mac">#REF!</definedName>
    <definedName name="MANO">#REF!</definedName>
    <definedName name="MANOBRA">#REF!</definedName>
    <definedName name="MAQUINAR">[10]Insum!$A$68:$H$98</definedName>
    <definedName name="MATE">#REF!</definedName>
    <definedName name="MATER">[12]MATERIAL!$B$3:$B$580</definedName>
    <definedName name="MATERIAL">#REF!</definedName>
    <definedName name="Materiales">#REF!</definedName>
    <definedName name="Mcotas">#REF!</definedName>
    <definedName name="MEM">#REF!</definedName>
    <definedName name="MiT">#REF!</definedName>
    <definedName name="MiV">#REF!</definedName>
    <definedName name="MmIL">#REF!</definedName>
    <definedName name="Mtotalizado">#REF!</definedName>
    <definedName name="Muro">#REF!</definedName>
    <definedName name="muro.">#REF!</definedName>
    <definedName name="MUROTRE">#REF!</definedName>
    <definedName name="MUROTRES">#REF!</definedName>
    <definedName name="MUROTRES.">#REF!</definedName>
    <definedName name="NUMCOMPONENTE">[17]BASICAS!$A$1:$C$8</definedName>
    <definedName name="NUMERO">#REF!</definedName>
    <definedName name="o">[6]Planilla!$C$60</definedName>
    <definedName name="Obra">#REF!</definedName>
    <definedName name="OBSERV">#REF!</definedName>
    <definedName name="ofyaydnt">'[18]mano de obra'!$E$30</definedName>
    <definedName name="op">[6]Planilla!$D$60</definedName>
    <definedName name="PAVA">#REF!</definedName>
    <definedName name="PER_PAV">#REF!</definedName>
    <definedName name="pntll">[18]mater!$D$56</definedName>
    <definedName name="POZ">#REF!</definedName>
    <definedName name="POZO">#REF!</definedName>
    <definedName name="POZO1.2">#REF!</definedName>
    <definedName name="POZOS">#REF!</definedName>
    <definedName name="presupuest">#REF!</definedName>
    <definedName name="PRESUPUESTO">#REF!</definedName>
    <definedName name="presupuestocementerio">#REF!</definedName>
    <definedName name="presupuestopavimento">#REF!</definedName>
    <definedName name="PREUGA">#REF!</definedName>
    <definedName name="PRINT_AREA">#REF!</definedName>
    <definedName name="PRINT_AREA_MI">#REF!</definedName>
    <definedName name="Proponente">#REF!</definedName>
    <definedName name="prueba">#REF!</definedName>
    <definedName name="ptmtlcbñ">[18]mater!$I$175</definedName>
    <definedName name="puertas">#REF!</definedName>
    <definedName name="Q">#REF!</definedName>
    <definedName name="QMAX">[11]CALCULOS!$A$3</definedName>
    <definedName name="qmaxdesarenador">#REF!</definedName>
    <definedName name="Qmed">#REF!</definedName>
    <definedName name="QMIN">#REF!</definedName>
    <definedName name="qmindesarenador">#REF!</definedName>
    <definedName name="radianes">#REF!</definedName>
    <definedName name="rell">#REF!</definedName>
    <definedName name="REP.PAV">'[19]factores A.N.'!$F$15:$F$69</definedName>
    <definedName name="rfref">#REF!</definedName>
    <definedName name="S">#REF!</definedName>
    <definedName name="Salarios">#REF!</definedName>
    <definedName name="sbrbasa">[18]mater!$D$29</definedName>
    <definedName name="sdf">#REF!</definedName>
    <definedName name="SEPARACIONPLACAS">#REF!</definedName>
    <definedName name="sfnlavplt">[18]mater!$I$122</definedName>
    <definedName name="SHARED_FORMULA_21">#N/A</definedName>
    <definedName name="Slicer_Contact_Type">#N/A</definedName>
    <definedName name="T.1_POZ">[20]TUBERIA!$AB$10:$AB$84</definedName>
    <definedName name="T1__2_FC1_5">#REF!</definedName>
    <definedName name="T1__2_FC1_9">#REF!</definedName>
    <definedName name="T1__3__2_FC1_9">#REF!</definedName>
    <definedName name="T1_FC_1.5__.2">#REF!</definedName>
    <definedName name="T1_FC_1.9__.2">#REF!</definedName>
    <definedName name="T1_FC1_5">'[19]factores A.N.'!$H$8:$H$33</definedName>
    <definedName name="T1_FC1_9">'[19]factores A.N.'!$J$8:$J$33</definedName>
    <definedName name="T1_FC2.2">[21]FACTORES!$M$8:$M$23</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'[19]factores A.N.'!$I$8:$I$33</definedName>
    <definedName name="T2_FC1_9">'[19]factores A.N.'!$K$8:$K$33</definedName>
    <definedName name="T2_POZ">#REF!</definedName>
    <definedName name="T2_RAS">#REF!</definedName>
    <definedName name="T21SF15">#REF!</definedName>
    <definedName name="T21SF19">#REF!</definedName>
    <definedName name="TABLA">[3]CRA.MODI!#REF!</definedName>
    <definedName name="tablonx">'[22]BASE DE DATOS'!#REF!</definedName>
    <definedName name="tblfrmlt">[18]mater!$D$31</definedName>
    <definedName name="tbpvc4">[18]mater!$D$89</definedName>
    <definedName name="TITULOANALISISUNITARIOS">#REF!</definedName>
    <definedName name="TITULOPRESUPUESTO">#REF!</definedName>
    <definedName name="_xlnm.Print_Titles" localSheetId="2">Ppto!$1:$4</definedName>
    <definedName name="_xlnm.Print_Titles">#N/A</definedName>
    <definedName name="Títulos_a_imprimir_IM">#REF!</definedName>
    <definedName name="TODOANA">#REF!</definedName>
    <definedName name="TODOINSU">#REF!</definedName>
    <definedName name="TODOITEM">#REF!</definedName>
    <definedName name="tot">#REF!</definedName>
    <definedName name="TRAMO">#REF!</definedName>
    <definedName name="Transporte">#REF!</definedName>
    <definedName name="TtlCD">[4]PRESUPUESTO!#REF!</definedName>
    <definedName name="TUBERIASPVC">#REF!</definedName>
    <definedName name="Ubicación">#REF!</definedName>
    <definedName name="UNDS">[9]UNDS!$A:$B</definedName>
    <definedName name="Unidades">[23]Presup_Cancha!$J$14:$J$18</definedName>
    <definedName name="UNITARIO">[24]Unitarios!$A$3:$D$13</definedName>
    <definedName name="Unitarios">#REF!</definedName>
    <definedName name="Utilidad">[4]PRESUPUESTO!$F$98</definedName>
    <definedName name="v">#REF!</definedName>
    <definedName name="VBC">[25]PRECIOS!$A$1:$G$93</definedName>
    <definedName name="velosidadhorizontal">#REF!</definedName>
    <definedName name="Vh">#REF!</definedName>
    <definedName name="Vo">#REF!</definedName>
    <definedName name="volumenarena">#REF!</definedName>
    <definedName name="VOLUMENDIARIO">#REF!</definedName>
    <definedName name="Vs">#REF!</definedName>
    <definedName name="WDBIFG">[3]CRA.MODI!#REF!</definedName>
    <definedName name="WSERWEER">'[26]COSTOS OFICINA'!#REF!</definedName>
    <definedName name="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4" i="23" l="1"/>
  <c r="Z48" i="23"/>
  <c r="K38" i="23"/>
  <c r="K39" i="23"/>
  <c r="K40" i="23"/>
  <c r="K41" i="23"/>
  <c r="K42" i="23"/>
  <c r="K43" i="23"/>
  <c r="K25" i="23"/>
  <c r="K26" i="23"/>
  <c r="K27" i="23"/>
  <c r="K28" i="23"/>
  <c r="K18" i="23"/>
  <c r="K19" i="23"/>
  <c r="K20" i="23"/>
  <c r="K21" i="23"/>
  <c r="K22" i="23"/>
  <c r="K23" i="23"/>
  <c r="K14" i="23"/>
  <c r="K15" i="23"/>
  <c r="K16" i="23"/>
  <c r="K30" i="23"/>
  <c r="K31" i="23"/>
  <c r="K32" i="23"/>
  <c r="K33" i="23"/>
  <c r="K34" i="23"/>
  <c r="K35" i="23"/>
  <c r="K36" i="23"/>
  <c r="K44" i="23"/>
  <c r="K47" i="23"/>
  <c r="K48" i="23"/>
  <c r="Z47" i="23"/>
  <c r="K38" i="17"/>
  <c r="K39" i="17"/>
  <c r="K40" i="17"/>
  <c r="K41" i="17"/>
  <c r="K42" i="17"/>
  <c r="K43" i="17"/>
  <c r="K25" i="17"/>
  <c r="K26" i="17"/>
  <c r="K27" i="17"/>
  <c r="K28" i="17"/>
  <c r="K18" i="17"/>
  <c r="K19" i="17"/>
  <c r="K20" i="17"/>
  <c r="K21" i="17"/>
  <c r="K22" i="17"/>
  <c r="K23" i="17"/>
  <c r="K14" i="17"/>
  <c r="K15" i="17"/>
  <c r="K16" i="17"/>
  <c r="K30" i="17"/>
  <c r="K31" i="17"/>
  <c r="K32" i="17"/>
  <c r="K33" i="17"/>
  <c r="K34" i="17"/>
  <c r="K35" i="17"/>
  <c r="K36" i="17"/>
  <c r="K44" i="17"/>
  <c r="K47" i="17"/>
  <c r="Z47" i="17"/>
  <c r="E45" i="10"/>
  <c r="F56" i="10"/>
  <c r="E22" i="10"/>
  <c r="D19" i="10"/>
  <c r="E19" i="10"/>
  <c r="F19" i="10"/>
  <c r="D40" i="10"/>
  <c r="D41" i="10"/>
  <c r="D42" i="10"/>
  <c r="E6" i="10"/>
  <c r="E31" i="10"/>
  <c r="E13" i="10"/>
  <c r="E37" i="10"/>
  <c r="E26" i="10"/>
  <c r="E11" i="10"/>
  <c r="E36" i="10"/>
  <c r="E41" i="10"/>
  <c r="F41" i="10"/>
  <c r="E28" i="10"/>
  <c r="E15" i="10"/>
  <c r="E42" i="10"/>
  <c r="F42" i="10"/>
  <c r="E35" i="10"/>
  <c r="E7" i="10"/>
  <c r="E8" i="10"/>
  <c r="E27" i="10"/>
  <c r="E9" i="10"/>
  <c r="E21" i="10"/>
  <c r="E30" i="10"/>
  <c r="E25" i="10"/>
  <c r="E12" i="10"/>
  <c r="E38" i="10"/>
  <c r="E14" i="10"/>
  <c r="E29" i="10"/>
  <c r="E24" i="10"/>
  <c r="D34" i="10"/>
  <c r="D36" i="10"/>
  <c r="F36" i="10"/>
  <c r="D35" i="10"/>
  <c r="F35" i="10"/>
  <c r="E20" i="10"/>
  <c r="E18" i="10"/>
  <c r="E40" i="10"/>
  <c r="F40" i="10"/>
  <c r="E34" i="10"/>
  <c r="F34" i="10"/>
  <c r="E32" i="10"/>
  <c r="E10" i="10"/>
  <c r="E39" i="10"/>
  <c r="E16" i="10"/>
  <c r="D29" i="10"/>
  <c r="F29" i="10"/>
  <c r="D31" i="10"/>
  <c r="F31" i="10"/>
  <c r="D28" i="10"/>
  <c r="F28" i="10"/>
  <c r="D30" i="10"/>
  <c r="F30" i="10"/>
  <c r="D12" i="10"/>
  <c r="F12" i="10"/>
  <c r="D27" i="10"/>
  <c r="F27" i="10"/>
  <c r="D13" i="10"/>
  <c r="F13" i="10"/>
  <c r="D10" i="10"/>
  <c r="F10" i="10"/>
  <c r="D8" i="10"/>
  <c r="D38" i="10"/>
  <c r="F38" i="10"/>
  <c r="D6" i="10"/>
  <c r="D7" i="10"/>
  <c r="D15" i="10"/>
  <c r="F15" i="10"/>
  <c r="D9" i="10"/>
  <c r="F9" i="10"/>
  <c r="D39" i="10"/>
  <c r="F39" i="10"/>
  <c r="D25" i="10"/>
  <c r="D32" i="10"/>
  <c r="F32" i="10"/>
  <c r="D18" i="10"/>
  <c r="D11" i="10"/>
  <c r="F11" i="10"/>
  <c r="D14" i="10"/>
  <c r="D20" i="10"/>
  <c r="D37" i="10"/>
  <c r="F37" i="10"/>
  <c r="F33" i="10"/>
  <c r="D26" i="10"/>
  <c r="F26" i="10"/>
  <c r="D24" i="10"/>
  <c r="F24" i="10"/>
  <c r="F14" i="10"/>
  <c r="F6" i="10"/>
  <c r="F25" i="10"/>
  <c r="F18" i="10"/>
  <c r="F20" i="10"/>
  <c r="F8" i="10"/>
  <c r="F7" i="10"/>
  <c r="F23" i="10"/>
  <c r="D16" i="10"/>
  <c r="F16" i="10"/>
  <c r="F5" i="10"/>
  <c r="D22" i="10"/>
  <c r="F22" i="10"/>
  <c r="D21" i="10"/>
  <c r="F21" i="10"/>
  <c r="F17" i="10"/>
  <c r="F43" i="10"/>
  <c r="F45" i="10"/>
  <c r="H43" i="10"/>
  <c r="F46" i="10"/>
  <c r="F48" i="10"/>
  <c r="F50" i="10"/>
  <c r="F59" i="10"/>
  <c r="G50" i="10"/>
  <c r="G56" i="10"/>
  <c r="K54" i="17"/>
  <c r="K48" i="17"/>
  <c r="Z48" i="17"/>
</calcChain>
</file>

<file path=xl/sharedStrings.xml><?xml version="1.0" encoding="utf-8"?>
<sst xmlns="http://schemas.openxmlformats.org/spreadsheetml/2006/main" count="425" uniqueCount="202">
  <si>
    <t>PRELIMINARES</t>
  </si>
  <si>
    <t>EXCAVACIONES Y LLENOS</t>
  </si>
  <si>
    <t>REFORZAMIENTO ESTRUCTURAL</t>
  </si>
  <si>
    <t>Corte de piso en Concreto con cortadora autopropulsada</t>
  </si>
  <si>
    <t>M</t>
  </si>
  <si>
    <t>Demolición baldosa</t>
  </si>
  <si>
    <t>M2</t>
  </si>
  <si>
    <t>Demolición losa sobre terreno</t>
  </si>
  <si>
    <t>M3</t>
  </si>
  <si>
    <t>Corte con disco muro ambos lados</t>
  </si>
  <si>
    <t>Demolición muro en soga, incluye revoque y/o enchape</t>
  </si>
  <si>
    <t>Modificacion de ventanas metalicas</t>
  </si>
  <si>
    <t>Modificacion de rejas metalicas</t>
  </si>
  <si>
    <t>Desmonte de puerta metálicas o de madera, incluye desmonte marco</t>
  </si>
  <si>
    <t>Alzaprimada provisional en madera</t>
  </si>
  <si>
    <t>Retiro de material sobrante cargue manual proveniente de las demoliciones</t>
  </si>
  <si>
    <t>Excavación en material común seco de 0 - 2 m manual</t>
  </si>
  <si>
    <t>Lleno compactado con material del sitio manual</t>
  </si>
  <si>
    <t>Retiro de material sobrante cargue manual proveniente de las excavaciones</t>
  </si>
  <si>
    <t>Escarificación mecánica de columnas. Hasta aprox 4 metros de altura, Incluye apuntalamiento con guadua para estructuras aledañas, estructura en andamios, acarreo horizontal</t>
  </si>
  <si>
    <t>Un</t>
  </si>
  <si>
    <t>Suministro y aplicación de Sikadur 32 Primer</t>
  </si>
  <si>
    <t>Placa de contrapiso en concreto de 20,7 Mpa e = 0,10 m</t>
  </si>
  <si>
    <t>Acero Fy = 60.000 psi d&gt;1/4"</t>
  </si>
  <si>
    <t>Reinstalación puerta en lámina y marco en lámina, incluye resane y pintura</t>
  </si>
  <si>
    <t>Reinstalacion de reja metálica</t>
  </si>
  <si>
    <t>Mortero de nivelación e = 0,05 m para pisos</t>
  </si>
  <si>
    <t>Calados prefabricados en concreto</t>
  </si>
  <si>
    <t>Piso en Duropiso de 33 x 33 cm</t>
  </si>
  <si>
    <t>Viga de enlace de zapatas en concreto de 24,5 Mpa, no incluye refuerzo</t>
  </si>
  <si>
    <t>Columna en concreto de 24,5 Mpa sección &lt; 1.600 cm2, incluye fluidificante, no incluye refuerzo</t>
  </si>
  <si>
    <t>Columna circular en concreto visto de 24,5 Mpa (3.000 psi), Incluye fluidificante, no incluye acero</t>
  </si>
  <si>
    <t>Viga aérea en concreto de 24,5 Mpa, incluye fluidificante, no incluye acero</t>
  </si>
  <si>
    <t>Desmonte reja metálica</t>
  </si>
  <si>
    <t>Alistado de piso en mortero esmaltado e= 3 cm</t>
  </si>
  <si>
    <t>Muro en ladrillo farol pandereta e = 0,12 m</t>
  </si>
  <si>
    <t>Revoque muro incluye dilataciones y filos</t>
  </si>
  <si>
    <t>Estuco y pintura muros 3 manos</t>
  </si>
  <si>
    <t>PRESUPUESTO Y CANTIDADES DE OBRA</t>
  </si>
  <si>
    <t>FECHA</t>
  </si>
  <si>
    <t>CÓDIGO</t>
  </si>
  <si>
    <t>DESCRIPCIÓN</t>
  </si>
  <si>
    <t>UNIDAD</t>
  </si>
  <si>
    <t>CANTIDAD</t>
  </si>
  <si>
    <t>PRECIO Peso</t>
  </si>
  <si>
    <t>TOTAL Peso</t>
  </si>
  <si>
    <t>1.</t>
  </si>
  <si>
    <t/>
  </si>
  <si>
    <t>1.1</t>
  </si>
  <si>
    <t>1.2</t>
  </si>
  <si>
    <t>1.3</t>
  </si>
  <si>
    <t>1.4</t>
  </si>
  <si>
    <t>1.5</t>
  </si>
  <si>
    <t>1.6</t>
  </si>
  <si>
    <t>1.7</t>
  </si>
  <si>
    <t>1.8</t>
  </si>
  <si>
    <t>1.9</t>
  </si>
  <si>
    <t>1.10</t>
  </si>
  <si>
    <t>1.11</t>
  </si>
  <si>
    <t>2.</t>
  </si>
  <si>
    <t>2.1</t>
  </si>
  <si>
    <t>2.2</t>
  </si>
  <si>
    <t>2.3</t>
  </si>
  <si>
    <t>3.</t>
  </si>
  <si>
    <t>3.1</t>
  </si>
  <si>
    <t>3.2</t>
  </si>
  <si>
    <t>3.3</t>
  </si>
  <si>
    <t>3.4</t>
  </si>
  <si>
    <t>3.5</t>
  </si>
  <si>
    <t>3.6</t>
  </si>
  <si>
    <t>3.7</t>
  </si>
  <si>
    <t>3.8</t>
  </si>
  <si>
    <t>3.9</t>
  </si>
  <si>
    <t>Kg</t>
  </si>
  <si>
    <t>4.</t>
  </si>
  <si>
    <t>REINSTALACIONES</t>
  </si>
  <si>
    <t>4.1</t>
  </si>
  <si>
    <t>4.2</t>
  </si>
  <si>
    <t>4.3</t>
  </si>
  <si>
    <t>4.4</t>
  </si>
  <si>
    <t>4.5</t>
  </si>
  <si>
    <t>4.6</t>
  </si>
  <si>
    <t>4.7</t>
  </si>
  <si>
    <t>4.8</t>
  </si>
  <si>
    <t>4.9</t>
  </si>
  <si>
    <t>TOTAL COSTOS DIRECTOS =</t>
  </si>
  <si>
    <t>ADMINISTRACION</t>
  </si>
  <si>
    <t>UTILIDAD</t>
  </si>
  <si>
    <t>VALOR TOTAL DEL PROYECTO</t>
  </si>
  <si>
    <t>ESTUDIO DE PATOLOGÍA, VULNERABILIDAD Y/O REFORZAMIENTO
 SÍSMICO INSTITUCIÓN EDUCATIVA LA ESTRADA MUNICIPIO DE MARSELLA - RISARALDA</t>
  </si>
  <si>
    <t>Gl</t>
  </si>
  <si>
    <t>un</t>
  </si>
  <si>
    <t>Transporte material (corte, sub-base, base, afirmado, Petreos, arenas, etc)</t>
  </si>
  <si>
    <t>Código</t>
  </si>
  <si>
    <t>2.4</t>
  </si>
  <si>
    <t>2.5</t>
  </si>
  <si>
    <t>M3-KM</t>
  </si>
  <si>
    <t>Restitución con afirmado y cemento 10 % del peso</t>
  </si>
  <si>
    <t>Anclajes epoxico para varilla 5/8" -3/4"  profundiad 0,15m</t>
  </si>
  <si>
    <t>NOTAS:</t>
  </si>
  <si>
    <t>PRESUPUESTO PARA INTERVENTORIA</t>
  </si>
  <si>
    <t>TOTAL COSTOS DIRECTOS + AU</t>
  </si>
  <si>
    <t>julio de 2022</t>
  </si>
  <si>
    <t>CUBIERTA</t>
  </si>
  <si>
    <t xml:space="preserve">Formulario 1 - Propuesta económica  - Licitación de obra pública de infraestructura social </t>
  </si>
  <si>
    <t>CCE-EICP-FM-116</t>
  </si>
  <si>
    <t>Versión</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</si>
  <si>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</si>
  <si>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</si>
  <si>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</si>
  <si>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</si>
  <si>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</si>
  <si>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</si>
  <si>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UND.</t>
  </si>
  <si>
    <t>VALOR UNITARIO</t>
  </si>
  <si>
    <t xml:space="preserve">VALOR TOTAL                                </t>
  </si>
  <si>
    <t>GENERAL</t>
  </si>
  <si>
    <t>PARTICULAR</t>
  </si>
  <si>
    <t>Subtotal</t>
  </si>
  <si>
    <t xml:space="preserve">SUBTOTAL OBRAS </t>
  </si>
  <si>
    <t>VALOR TOTAL</t>
  </si>
  <si>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</si>
  <si>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</si>
  <si>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</si>
  <si>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</si>
  <si>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</si>
  <si>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</si>
  <si>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UTILIDAD
</t>
  </si>
  <si>
    <t>U=</t>
  </si>
  <si>
    <t>TOTAL A.I.U</t>
  </si>
  <si>
    <t>OBSERVACIONES</t>
  </si>
  <si>
    <t>ACTUALIZAR LOGOTIPO GOBERNACIÓN</t>
  </si>
  <si>
    <t>PASAR PRESUPUESTO A FORMATO PLIEGO TIPO</t>
  </si>
  <si>
    <t>Ver FACTOR PRESTACIONAL y  F.M. -  Art. 65 Ley 1819 de 2016</t>
  </si>
  <si>
    <t>CORREGIR TEXTO CON A.U.</t>
  </si>
  <si>
    <t>VER LAS PESTAÑAS EN AMARILLO</t>
  </si>
  <si>
    <t>REVISAR SI EN LA PROGRAMACIÓN SE CONTEMPLA TIEMPOS DE FRAGUADO O CONCRETO ACELERADO?</t>
  </si>
  <si>
    <t>REVISAR Y ESTABLECER SI REQUIERE PLAN DE CONTINGENCIA EN LA ETAPA DE CONSTRUCCIÓN, EN CASO DE PRESUPUESTARSE O NO, SE REQUIERE DOCUMENTO DEL CONSULTOR DONDE ESTABLEZCA DICHO PLAN, COMO TAMBIEN PROCESO CONSTRUCTIVO</t>
  </si>
  <si>
    <t>REVISAR COSTO DE TRANSPORTE MUY COSTOSO</t>
  </si>
  <si>
    <t>REVISAR APU.. VERIFICAR COSTO DE DISPOSICIÓN POR M3, EN ULTIMOS DATOS ESTABA CERCANOS  A LOS $5000 m3 (OJO ESTE DATO TIENE QUE SER VERIFICABLE)</t>
  </si>
  <si>
    <t>LAS CANTIDADES DE ESTUCO Y PINTURA ESTABLECEN AREAS DE CIELO RASO?</t>
  </si>
  <si>
    <t>REVISAR APU.. VERIFICAR COSTO DE DISPOSICIÓN POR M3, CON ESCOMBRERA GUADALCANL</t>
  </si>
  <si>
    <t>SE REQUIERE VER ESPECIFICACIONES TECNICAS</t>
  </si>
  <si>
    <t>Verificar precio Acero</t>
  </si>
  <si>
    <t>PAPSO</t>
  </si>
  <si>
    <t>PGIO</t>
  </si>
  <si>
    <t>FALTA PRESUPUESTO PAPSO</t>
  </si>
  <si>
    <t>FALTA PRESUPUESTO PGIO</t>
  </si>
  <si>
    <t>EN LA PROGRAMACIÓN . NO SE EVIDENCIA ETAPA DE PRECONSTRUCCIÓN, NI POSTCONSTRUCCIÓN.
COMO TAMBIEN LA INTERVENTORIA TIENE EL MISMO TIEMPO DE EJECUCIÓN DE LA OBRA, DONDE SE RECOMIENDA QUE LA INTERVENTORIA  CUENTE COMO MINIMO CON DOS MESES ADICIONALES AL PLAZO CONTRACTUAL DE LA OBRA (1 MES ANTES DEL INICIO DEL CCTO DE OBRA Y 1 MES DESPUES DE TERMINACIÓN DE OBRA)</t>
  </si>
  <si>
    <t>1-02-35</t>
  </si>
  <si>
    <t>1-02-29</t>
  </si>
  <si>
    <t>1-01-11</t>
  </si>
  <si>
    <t>1-03-010</t>
  </si>
  <si>
    <t>1-03-21</t>
  </si>
  <si>
    <t>1-03-22</t>
  </si>
  <si>
    <t>G-03-01</t>
  </si>
  <si>
    <t>1-04-11</t>
  </si>
  <si>
    <t>1-09-29</t>
  </si>
  <si>
    <t>1-09-13.P</t>
  </si>
  <si>
    <t>1-O6-01</t>
  </si>
  <si>
    <t>1-O6-09</t>
  </si>
  <si>
    <t>1-05-15</t>
  </si>
  <si>
    <t>1-05-02</t>
  </si>
  <si>
    <t>TOTAL A.U.</t>
  </si>
  <si>
    <t>*- El precio del acero se tomo de la base de datos de la alcaldía de Pereira del mes de mayo, cuyo valor el  5.837$/Kg</t>
  </si>
  <si>
    <t>A.U.=</t>
  </si>
  <si>
    <r>
      <rPr>
        <b/>
        <sz val="11"/>
        <rFont val="Arial"/>
        <family val="2"/>
      </rPr>
      <t xml:space="preserve">NOTA 1: </t>
    </r>
    <r>
      <rPr>
        <sz val="11"/>
        <rFont val="Arial"/>
        <family val="2"/>
      </rPr>
      <t xml:space="preserve"> Se debe tener en cuenta que el PRECIO UNITARIO incluye el valor de A.U. </t>
    </r>
  </si>
  <si>
    <t>CHEQUEO</t>
  </si>
  <si>
    <t>PGIO (Según Factura) Incluye impuestos y deducciones</t>
  </si>
  <si>
    <t>DIGITAR</t>
  </si>
  <si>
    <t>PROPONENTE</t>
  </si>
  <si>
    <t>Valla de identificación de obra área mayor a 4 m2, colocada en cerchas metálica, incluye mantenimiento durante la construcción</t>
  </si>
  <si>
    <t>Instalacion y desmonte cerramiento en lona verde h=2 m incluye parales e
instalación</t>
  </si>
  <si>
    <t>m</t>
  </si>
  <si>
    <t>Recorrido de canales, incluye reacomodación de la canal, reacomodación de
soportes, limpieza, hidrolavado y disposición del material</t>
  </si>
  <si>
    <t>Recorrido de techos y placas de cubierta, incluye reacomodación de tejas,
limpieza, reparación de amarras y/o ganchos, hidrolavado y disposición del
material</t>
  </si>
  <si>
    <t>m2</t>
  </si>
  <si>
    <t>Impermeabilización de cubierta con manto asfaltico</t>
  </si>
  <si>
    <t>Concreto de 20,7 Mpa (3000 psi) impermeabilizado espesor variable minimo
5cm, incluye malla de acuerdo al espesor requerido.</t>
  </si>
  <si>
    <t>m3</t>
  </si>
  <si>
    <t>Construcción de gargolas de 4" según muestra</t>
  </si>
  <si>
    <t>Mantenimiento, emboquillado y ajuste de aparatos sanitarios</t>
  </si>
  <si>
    <t>Reinstalacion de apartos sanitarios</t>
  </si>
  <si>
    <t>Suministro e instalación de aparato sanitario tipo infantil</t>
  </si>
  <si>
    <t>PINTURA</t>
  </si>
  <si>
    <t>Pintura Koraza para Exteriores a 2 manos color Gris Basalto (incluye filos, dilataciones y dinteles)</t>
  </si>
  <si>
    <t>Pintura Koraza para Exteriores a 2 manos Diferentes colores según muestra (incluye filos, dilataciones y dinteles)</t>
  </si>
  <si>
    <t>Pintura vinilo tipo 1 lavable para interiores a 2 manos color Blanco (incluye filos, dilataciones y dinteles)</t>
  </si>
  <si>
    <t>Pintura en esmalte a 2 manos, incliuye limpieza y resane de la superficie color según muestra (incluye filos, dilataciones y dinteles)</t>
  </si>
  <si>
    <t>Hidrofugo 5 años para protección de pintura exterior de la fachada de la viga canale partes superior. (incluye filos, dilataciones y dinteles)</t>
  </si>
  <si>
    <t>Limpieza y resane de fachadas, incluye retiro de sobrantes, hongo, trabajo con espatula.</t>
  </si>
  <si>
    <t>Suminstro e instalación de acrilico trasparante en 3mm, remache pock. Incluye emboquillado en silicona contra marco de rejilla superior de ventilacion de aluminio existente</t>
  </si>
  <si>
    <t>Suminstro e instalación de malla tipo angeo para ventanas. Incluye remache</t>
  </si>
  <si>
    <t>Suminstro e instalación de piso en Vinisol incluye limpieza del area a instalar, escarificado, secado color según muestra</t>
  </si>
  <si>
    <t>Suminstro e instalación de guarda escoba en Vinisol incluye limpieza del area a instalar, escarificado, secado color según muestra</t>
  </si>
  <si>
    <t>Limpieza de pisos, retiro de sedimentos y protuberancias en el piso, desmateo, poda, aseo general.</t>
  </si>
  <si>
    <t>NOTA 1: El presupuesto, memorias de cantidades, especificaciones técnicas de obra corresponden al oficio enviado por la EMPRESA NACIONAL PROMOTORA DEL DESARROLLO TERRITORIAL (ENTERRITORIO) del 30 de enero de 2023, por lo que solo basados en la composición y/o estructura de los precios unitarios de referencia 2022 de la Gobernación de Risaralda, se actualizó la mano de obra para el año 2023 y los insumos prinicipales del presupuesto, tales como: cemento, acero, pintura, mallas, emboquillados, entre otros, es decir, que los precios establecidos en el presupuesto se encuentran actualizados y está acordes a los precios del mercado (precios de insumos principalmente Pereira y Dosquebradas.</t>
  </si>
  <si>
    <t>5</t>
  </si>
  <si>
    <t xml:space="preserve">OBRAS VARIAS </t>
  </si>
  <si>
    <t>AIU</t>
  </si>
  <si>
    <r>
      <t xml:space="preserve">NOTA 3: </t>
    </r>
    <r>
      <rPr>
        <sz val="10"/>
        <rFont val="Arial"/>
        <family val="2"/>
      </rPr>
      <t xml:space="preserve"> Teniendo en cuenta que el presente proceso corresponde a un contrato de obra, la carga tributaria son: 
Constribucción especial = 5% - Estampilla Pro Adulto mayor: 3% -- Estampilla Prodesarrollo: 2% -- Estampilla Pro-UTP: 1% -- Estampilla Procultura = 1% --- Tasa Pro-deporte: 2,5%</t>
    </r>
  </si>
  <si>
    <r>
      <t xml:space="preserve">NOTA 2: </t>
    </r>
    <r>
      <rPr>
        <sz val="10"/>
        <rFont val="Arial"/>
        <family val="2"/>
      </rPr>
      <t xml:space="preserve"> Teniendo en cuenta las actividades y cantidades previstas en la edificación existente, se tiene un calculo del plazo de ejecución contempla: Preconstrucción = 7 días; Obra: 45 días; Entrega = 8 días  = Total 60 días calendario</t>
    </r>
  </si>
</sst>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8" formatCode="&quot;$&quot;\ #,##0.00;[Red]\-&quot;$&quot;\ #,##0.0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quot;$&quot;\ #,##0.00_);\(&quot;$&quot;\ #,##0.00\)"/>
    <numFmt numFmtId="166" formatCode="#,##0.000000000000000"/>
    <numFmt numFmtId="167" formatCode="_(\$* #,##0.0000_);_(\$* \(#,##0.0000\);_(\$* &quot;-&quot;??_);_(@_)"/>
    <numFmt numFmtId="168" formatCode="[$$-240A]\ #,##0.00"/>
    <numFmt numFmtId="169" formatCode="&quot;$&quot;#,##0.00"/>
    <numFmt numFmtId="170" formatCode="&quot;$&quot;\ #,##0.00"/>
    <numFmt numFmtId="171" formatCode="_-[$$-240A]* #,##0.00_-;\-[$$-240A]* #,##0.00_-;_-[$$-240A]* &quot;-&quot;??_-;_-@_-"/>
    <numFmt numFmtId="172" formatCode="_-[$$-240A]\ * #,##0.00_ ;_-[$$-240A]\ * \-#,##0.00\ ;_-[$$-240A]\ * &quot;-&quot;??_ ;_-@_ "/>
    <numFmt numFmtId="173" formatCode="_-* #,##0.00\ &quot;Pts&quot;_-;\-* #,##0.00\ &quot;Pts&quot;_-;_-* &quot;-&quot;??\ &quot;Pts&quot;_-;_-@_-"/>
    <numFmt numFmtId="174" formatCode="_([$$-240A]\ * #,##0.00_);_([$$-240A]\ * \(#,##0.00\);_([$$-240A]\ * &quot;-&quot;??_);_(@_)"/>
    <numFmt numFmtId="175" formatCode="0.0%"/>
    <numFmt numFmtId="176" formatCode="_([$$-240A]\ * #,##0_);_([$$-240A]\ * \(#,##0\);_([$$-240A]\ * &quot;-&quot;??_);_(@_)"/>
    <numFmt numFmtId="177" formatCode="0#.00\ \L\t"/>
    <numFmt numFmtId="178" formatCode="_ [$$-240A]\ * #,##0.00_ ;_ [$$-240A]\ * \-#,##0.00_ ;_ [$$-240A]\ * &quot;-&quot;??_ ;_ @_ "/>
    <numFmt numFmtId="179" formatCode="_ * #,##0_ ;_ * \-#,##0_ ;_ * &quot;-&quot;??_ ;_ @_ "/>
    <numFmt numFmtId="180" formatCode="#,##0.00000"/>
    <numFmt numFmtId="181" formatCode="_-[$$-240A]\ * #,##0.00_-;\-[$$-240A]\ * #,##0.00_-;_-[$$-240A]\ * &quot;-&quot;??_-;_-@_-"/>
    <numFmt numFmtId="182" formatCode="_-[$$-240A]* #,##0_-;\-[$$-240A]* #,##0_-;_-[$$-240A]* &quot;-&quot;??_-;_-@_-"/>
  </numFmts>
  <fonts count="4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name val="Arial"/>
      <family val="2"/>
    </font>
    <font>
      <b/>
      <sz val="11"/>
      <name val="Arial"/>
      <family val="2"/>
    </font>
    <font>
      <sz val="10"/>
      <name val="Arial"/>
      <family val="2"/>
    </font>
    <font>
      <b/>
      <sz val="16"/>
      <name val="Arial"/>
      <family val="2"/>
    </font>
    <font>
      <sz val="11"/>
      <color rgb="FFFF0000"/>
      <name val="Arial"/>
      <family val="2"/>
    </font>
    <font>
      <sz val="8"/>
      <name val="Arial"/>
      <family val="2"/>
    </font>
    <font>
      <b/>
      <sz val="11"/>
      <color theme="1"/>
      <name val="Calibri"/>
      <family val="2"/>
      <scheme val="minor"/>
    </font>
    <font>
      <b/>
      <sz val="20"/>
      <color theme="1"/>
      <name val="Calibri"/>
      <family val="2"/>
      <scheme val="minor"/>
    </font>
    <font>
      <b/>
      <sz val="16"/>
      <color theme="1"/>
      <name val="Calibri"/>
      <family val="2"/>
      <scheme val="minor"/>
    </font>
    <font>
      <sz val="16"/>
      <color theme="1"/>
      <name val="Calibri"/>
      <family val="2"/>
      <scheme val="minor"/>
    </font>
    <font>
      <b/>
      <sz val="14"/>
      <color theme="1"/>
      <name val="Calibri"/>
      <family val="2"/>
      <scheme val="minor"/>
    </font>
    <font>
      <sz val="14"/>
      <color theme="1"/>
      <name val="Calibri"/>
      <family val="2"/>
      <scheme val="minor"/>
    </font>
    <font>
      <sz val="11"/>
      <name val="Calibri"/>
      <family val="2"/>
    </font>
    <font>
      <sz val="9"/>
      <color theme="1"/>
      <name val="Arial"/>
      <family val="2"/>
    </font>
    <font>
      <b/>
      <sz val="11"/>
      <name val="Arial Narrow"/>
      <family val="2"/>
    </font>
    <font>
      <sz val="10"/>
      <name val="Trebuchet MS"/>
      <family val="2"/>
    </font>
    <font>
      <sz val="10"/>
      <name val="Arial"/>
      <family val="2"/>
    </font>
    <font>
      <sz val="12"/>
      <name val="Arial Narrow"/>
      <family val="2"/>
    </font>
    <font>
      <sz val="11"/>
      <name val="Arial Narrow"/>
      <family val="2"/>
    </font>
    <font>
      <sz val="9"/>
      <name val="Arial Narrow"/>
      <family val="2"/>
    </font>
    <font>
      <b/>
      <sz val="8"/>
      <name val="Arial"/>
      <family val="2"/>
      <charset val="1"/>
    </font>
    <font>
      <sz val="8"/>
      <name val="Arial"/>
      <family val="2"/>
      <charset val="1"/>
    </font>
    <font>
      <b/>
      <u/>
      <sz val="11"/>
      <name val="Arial"/>
      <family val="2"/>
    </font>
    <font>
      <sz val="8"/>
      <name val="Arial Narrow"/>
      <family val="2"/>
    </font>
    <font>
      <sz val="10"/>
      <name val="Arial Narrow"/>
      <family val="2"/>
    </font>
    <font>
      <sz val="11"/>
      <color rgb="FFFFFF00"/>
      <name val="Calibri"/>
      <family val="2"/>
      <scheme val="minor"/>
    </font>
    <font>
      <b/>
      <sz val="11"/>
      <color rgb="FFFFFF00"/>
      <name val="Calibri"/>
      <family val="2"/>
      <scheme val="minor"/>
    </font>
    <font>
      <sz val="11"/>
      <color rgb="FFFFFF00"/>
      <name val="Arial"/>
      <family val="2"/>
    </font>
    <font>
      <b/>
      <sz val="11"/>
      <color rgb="FFFFFF00"/>
      <name val="Arial"/>
      <family val="2"/>
    </font>
    <font>
      <sz val="10"/>
      <color rgb="FFFFFF00"/>
      <name val="Trebuchet MS"/>
      <family val="2"/>
    </font>
    <font>
      <b/>
      <sz val="11"/>
      <color theme="1"/>
      <name val="Arial"/>
      <family val="2"/>
    </font>
    <font>
      <sz val="11"/>
      <color theme="1"/>
      <name val="Arial"/>
      <family val="2"/>
    </font>
    <font>
      <b/>
      <sz val="11"/>
      <color theme="0"/>
      <name val="Arial"/>
      <family val="2"/>
    </font>
    <font>
      <b/>
      <sz val="11"/>
      <color theme="9" tint="0.59999389629810485"/>
      <name val="Arial"/>
      <family val="2"/>
    </font>
    <font>
      <b/>
      <sz val="11"/>
      <color rgb="FF92D050"/>
      <name val="Calibri"/>
      <family val="2"/>
      <scheme val="minor"/>
    </font>
    <font>
      <sz val="11"/>
      <color rgb="FF92D050"/>
      <name val="Calibri"/>
      <family val="2"/>
      <scheme val="minor"/>
    </font>
    <font>
      <sz val="11"/>
      <color rgb="FF000000"/>
      <name val="Calibri"/>
      <family val="2"/>
      <charset val="204"/>
    </font>
    <font>
      <b/>
      <sz val="11"/>
      <color rgb="FF92D050"/>
      <name val="Arial"/>
      <family val="2"/>
    </font>
    <font>
      <b/>
      <sz val="12"/>
      <color theme="1"/>
      <name val="Trebuchet MS"/>
      <family val="2"/>
    </font>
    <font>
      <sz val="12"/>
      <color theme="1"/>
      <name val="Trebuchet MS"/>
      <family val="2"/>
    </font>
    <font>
      <sz val="11"/>
      <color theme="1"/>
      <name val="Trebuchet MS"/>
      <family val="2"/>
    </font>
    <font>
      <sz val="11"/>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C0C0C0" tint="-0.249977111117893"/>
        <bgColor indexed="64"/>
      </patternFill>
    </fill>
    <fill>
      <patternFill patternType="solid">
        <fgColor theme="7" tint="0.59999389629810485"/>
        <bgColor indexed="64"/>
      </patternFill>
    </fill>
    <fill>
      <patternFill patternType="solid">
        <fgColor rgb="FFFFFF00"/>
        <bgColor indexed="64"/>
      </patternFill>
    </fill>
    <fill>
      <patternFill patternType="solid">
        <fgColor theme="0" tint="-0.499984740745262"/>
        <bgColor indexed="64"/>
      </patternFill>
    </fill>
    <fill>
      <patternFill patternType="solid">
        <fgColor rgb="FFFFC000"/>
        <bgColor indexed="64"/>
      </patternFill>
    </fill>
  </fills>
  <borders count="79">
    <border>
      <left/>
      <right/>
      <top/>
      <bottom/>
      <diagonal/>
    </border>
    <border>
      <left/>
      <right/>
      <top style="medium">
        <color auto="1"/>
      </top>
      <bottom/>
      <diagonal/>
    </border>
    <border>
      <left/>
      <right style="medium">
        <color auto="1"/>
      </right>
      <top style="medium">
        <color auto="1"/>
      </top>
      <bottom/>
      <diagonal/>
    </border>
    <border>
      <left/>
      <right style="thin">
        <color indexed="64"/>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bottom style="medium">
        <color auto="1"/>
      </bottom>
      <diagonal/>
    </border>
    <border>
      <left style="thin">
        <color auto="1"/>
      </left>
      <right style="medium">
        <color indexed="64"/>
      </right>
      <top/>
      <bottom style="medium">
        <color indexed="64"/>
      </bottom>
      <diagonal/>
    </border>
    <border>
      <left style="medium">
        <color auto="1"/>
      </left>
      <right/>
      <top/>
      <bottom/>
      <diagonal/>
    </border>
    <border>
      <left style="medium">
        <color auto="1"/>
      </left>
      <right/>
      <top style="medium">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auto="1"/>
      </left>
      <right style="medium">
        <color auto="1"/>
      </right>
      <top style="thin">
        <color auto="1"/>
      </top>
      <bottom style="medium">
        <color auto="1"/>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auto="1"/>
      </left>
      <right style="thin">
        <color auto="1"/>
      </right>
      <top/>
      <bottom style="thin">
        <color auto="1"/>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indexed="64"/>
      </top>
      <bottom style="thin">
        <color indexed="64"/>
      </bottom>
      <diagonal/>
    </border>
    <border>
      <left style="medium">
        <color auto="1"/>
      </left>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42">
    <xf numFmtId="0" fontId="0" fillId="0" borderId="0"/>
    <xf numFmtId="43" fontId="6" fillId="0" borderId="0" applyFont="0" applyFill="0" applyBorder="0" applyAlignment="0" applyProtection="0"/>
    <xf numFmtId="9" fontId="9" fillId="0" borderId="0" applyFont="0" applyFill="0" applyBorder="0" applyAlignment="0" applyProtection="0"/>
    <xf numFmtId="0" fontId="6" fillId="0" borderId="0"/>
    <xf numFmtId="43" fontId="6" fillId="0" borderId="0" applyFont="0" applyFill="0" applyBorder="0" applyAlignment="0" applyProtection="0"/>
    <xf numFmtId="0" fontId="5" fillId="0" borderId="0"/>
    <xf numFmtId="44" fontId="5" fillId="0" borderId="0"/>
    <xf numFmtId="9" fontId="5" fillId="0" borderId="0"/>
    <xf numFmtId="0" fontId="19" fillId="0" borderId="0"/>
    <xf numFmtId="0" fontId="20" fillId="0" borderId="0">
      <alignment vertical="center"/>
    </xf>
    <xf numFmtId="0" fontId="6" fillId="0" borderId="0"/>
    <xf numFmtId="0" fontId="6" fillId="0" borderId="0" applyFont="0" applyFill="0" applyBorder="0" applyAlignment="0" applyProtection="0"/>
    <xf numFmtId="9" fontId="6" fillId="0" borderId="0" applyFont="0" applyFill="0" applyBorder="0" applyAlignment="0" applyProtection="0"/>
    <xf numFmtId="0" fontId="4" fillId="0" borderId="0"/>
    <xf numFmtId="0" fontId="6" fillId="0" borderId="0">
      <alignment wrapText="1"/>
    </xf>
    <xf numFmtId="9" fontId="6" fillId="0" borderId="0" applyFont="0" applyFill="0" applyBorder="0" applyAlignment="0" applyProtection="0"/>
    <xf numFmtId="9" fontId="4" fillId="0" borderId="0" applyFont="0" applyFill="0" applyBorder="0" applyAlignment="0" applyProtection="0"/>
    <xf numFmtId="0" fontId="6" fillId="0" borderId="0"/>
    <xf numFmtId="9" fontId="23" fillId="0" borderId="0" applyFont="0" applyFill="0" applyBorder="0" applyAlignment="0" applyProtection="0"/>
    <xf numFmtId="0" fontId="6" fillId="0" borderId="0"/>
    <xf numFmtId="164" fontId="6" fillId="0" borderId="0" applyFont="0" applyFill="0" applyBorder="0" applyAlignment="0" applyProtection="0"/>
    <xf numFmtId="41" fontId="6" fillId="0" borderId="0" applyFont="0" applyFill="0" applyBorder="0" applyAlignment="0" applyProtection="0"/>
    <xf numFmtId="0" fontId="3" fillId="0" borderId="0"/>
    <xf numFmtId="0" fontId="3" fillId="0" borderId="0"/>
    <xf numFmtId="0" fontId="2"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77" fontId="6" fillId="0" borderId="0" applyFont="0" applyFill="0" applyBorder="0" applyAlignment="0" applyProtection="0"/>
    <xf numFmtId="44"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3" fillId="0" borderId="0"/>
    <xf numFmtId="0" fontId="6" fillId="0" borderId="0">
      <alignment wrapText="1"/>
    </xf>
  </cellStyleXfs>
  <cellXfs count="311">
    <xf numFmtId="0" fontId="0" fillId="0" borderId="0" xfId="0"/>
    <xf numFmtId="0" fontId="5" fillId="0" borderId="0" xfId="5"/>
    <xf numFmtId="49" fontId="5" fillId="0" borderId="25" xfId="5" applyNumberFormat="1" applyBorder="1" applyAlignment="1">
      <alignment horizontal="center" vertical="center"/>
    </xf>
    <xf numFmtId="168" fontId="5" fillId="0" borderId="25" xfId="5" applyNumberFormat="1" applyBorder="1" applyAlignment="1">
      <alignment horizontal="center" vertical="center"/>
    </xf>
    <xf numFmtId="168" fontId="5" fillId="0" borderId="26" xfId="5" applyNumberFormat="1" applyBorder="1" applyAlignment="1">
      <alignment horizontal="center" vertical="center"/>
    </xf>
    <xf numFmtId="49" fontId="13" fillId="4" borderId="27" xfId="5" applyNumberFormat="1" applyFont="1" applyFill="1" applyBorder="1" applyAlignment="1">
      <alignment horizontal="center" vertical="center"/>
    </xf>
    <xf numFmtId="49" fontId="13" fillId="4" borderId="28" xfId="5" applyNumberFormat="1" applyFont="1" applyFill="1" applyBorder="1" applyAlignment="1">
      <alignment horizontal="left" vertical="center" wrapText="1"/>
    </xf>
    <xf numFmtId="49" fontId="13" fillId="4" borderId="28" xfId="5" applyNumberFormat="1" applyFont="1" applyFill="1" applyBorder="1" applyAlignment="1">
      <alignment horizontal="center" vertical="center"/>
    </xf>
    <xf numFmtId="168" fontId="13" fillId="4" borderId="28" xfId="5" applyNumberFormat="1" applyFont="1" applyFill="1" applyBorder="1" applyAlignment="1">
      <alignment horizontal="center" vertical="center"/>
    </xf>
    <xf numFmtId="168" fontId="13" fillId="4" borderId="29" xfId="5" applyNumberFormat="1" applyFont="1" applyFill="1" applyBorder="1" applyAlignment="1">
      <alignment horizontal="center" vertical="center"/>
    </xf>
    <xf numFmtId="167" fontId="13" fillId="0" borderId="0" xfId="5" applyNumberFormat="1" applyFont="1" applyAlignment="1">
      <alignment vertical="top"/>
    </xf>
    <xf numFmtId="167" fontId="5" fillId="0" borderId="0" xfId="5" applyNumberFormat="1" applyAlignment="1">
      <alignment vertical="top"/>
    </xf>
    <xf numFmtId="168" fontId="15" fillId="5" borderId="40" xfId="6" applyNumberFormat="1" applyFont="1" applyFill="1" applyBorder="1" applyAlignment="1">
      <alignment horizontal="center" vertical="center"/>
    </xf>
    <xf numFmtId="168" fontId="16" fillId="0" borderId="5" xfId="5" applyNumberFormat="1" applyFont="1" applyBorder="1" applyAlignment="1">
      <alignment horizontal="center" vertical="center"/>
    </xf>
    <xf numFmtId="168" fontId="15" fillId="0" borderId="5" xfId="7" applyNumberFormat="1" applyFont="1" applyBorder="1" applyAlignment="1">
      <alignment horizontal="center" vertical="center"/>
    </xf>
    <xf numFmtId="168" fontId="15" fillId="0" borderId="5" xfId="5" applyNumberFormat="1" applyFont="1" applyBorder="1" applyAlignment="1">
      <alignment horizontal="center" vertical="center"/>
    </xf>
    <xf numFmtId="49" fontId="5" fillId="0" borderId="0" xfId="5" applyNumberFormat="1" applyAlignment="1">
      <alignment horizontal="center" vertical="center"/>
    </xf>
    <xf numFmtId="168" fontId="5" fillId="0" borderId="0" xfId="5" applyNumberFormat="1" applyAlignment="1">
      <alignment horizontal="center" vertical="center"/>
    </xf>
    <xf numFmtId="49" fontId="17" fillId="5" borderId="30" xfId="5" applyNumberFormat="1" applyFont="1" applyFill="1" applyBorder="1" applyAlignment="1">
      <alignment horizontal="center" vertical="center"/>
    </xf>
    <xf numFmtId="49" fontId="17" fillId="5" borderId="31" xfId="5" applyNumberFormat="1" applyFont="1" applyFill="1" applyBorder="1" applyAlignment="1">
      <alignment horizontal="center" vertical="center"/>
    </xf>
    <xf numFmtId="168" fontId="17" fillId="5" borderId="31" xfId="5" applyNumberFormat="1" applyFont="1" applyFill="1" applyBorder="1" applyAlignment="1">
      <alignment horizontal="center" vertical="center"/>
    </xf>
    <xf numFmtId="168" fontId="17" fillId="5" borderId="32" xfId="5" applyNumberFormat="1" applyFont="1" applyFill="1" applyBorder="1" applyAlignment="1">
      <alignment horizontal="center" vertical="center"/>
    </xf>
    <xf numFmtId="49" fontId="18" fillId="0" borderId="33" xfId="5" applyNumberFormat="1" applyFont="1" applyBorder="1" applyAlignment="1">
      <alignment horizontal="center" vertical="center"/>
    </xf>
    <xf numFmtId="49" fontId="18" fillId="0" borderId="34" xfId="5" applyNumberFormat="1" applyFont="1" applyBorder="1" applyAlignment="1">
      <alignment horizontal="center" vertical="center"/>
    </xf>
    <xf numFmtId="168" fontId="18" fillId="0" borderId="34" xfId="5" applyNumberFormat="1" applyFont="1" applyBorder="1" applyAlignment="1">
      <alignment horizontal="center" vertical="center"/>
    </xf>
    <xf numFmtId="168" fontId="18" fillId="0" borderId="35" xfId="5" applyNumberFormat="1" applyFont="1" applyBorder="1" applyAlignment="1">
      <alignment horizontal="center" vertical="center"/>
    </xf>
    <xf numFmtId="49" fontId="18" fillId="0" borderId="27" xfId="5" applyNumberFormat="1" applyFont="1" applyBorder="1" applyAlignment="1">
      <alignment horizontal="center" vertical="center"/>
    </xf>
    <xf numFmtId="49" fontId="18" fillId="0" borderId="28" xfId="5" applyNumberFormat="1" applyFont="1" applyBorder="1" applyAlignment="1">
      <alignment horizontal="center" vertical="center"/>
    </xf>
    <xf numFmtId="168" fontId="18" fillId="0" borderId="28" xfId="5" applyNumberFormat="1" applyFont="1" applyBorder="1" applyAlignment="1">
      <alignment horizontal="center" vertical="center"/>
    </xf>
    <xf numFmtId="168" fontId="18" fillId="0" borderId="29" xfId="5" applyNumberFormat="1" applyFont="1" applyBorder="1" applyAlignment="1">
      <alignment horizontal="center" vertical="center"/>
    </xf>
    <xf numFmtId="49" fontId="18" fillId="0" borderId="36" xfId="5" applyNumberFormat="1" applyFont="1" applyBorder="1" applyAlignment="1">
      <alignment horizontal="center" vertical="center"/>
    </xf>
    <xf numFmtId="49" fontId="18" fillId="0" borderId="38" xfId="5" applyNumberFormat="1" applyFont="1" applyBorder="1" applyAlignment="1">
      <alignment horizontal="center" vertical="center"/>
    </xf>
    <xf numFmtId="8" fontId="5" fillId="0" borderId="0" xfId="5" applyNumberFormat="1"/>
    <xf numFmtId="49" fontId="17" fillId="0" borderId="24" xfId="5" applyNumberFormat="1" applyFont="1" applyBorder="1" applyAlignment="1">
      <alignment horizontal="center" vertical="center"/>
    </xf>
    <xf numFmtId="49" fontId="17" fillId="0" borderId="25" xfId="5" applyNumberFormat="1" applyFont="1" applyBorder="1" applyAlignment="1">
      <alignment horizontal="left" vertical="center" wrapText="1"/>
    </xf>
    <xf numFmtId="49" fontId="17" fillId="5" borderId="31" xfId="5" applyNumberFormat="1" applyFont="1" applyFill="1" applyBorder="1" applyAlignment="1">
      <alignment horizontal="left" vertical="center" wrapText="1"/>
    </xf>
    <xf numFmtId="49" fontId="18" fillId="0" borderId="34" xfId="5" applyNumberFormat="1" applyFont="1" applyBorder="1" applyAlignment="1">
      <alignment horizontal="left" vertical="center" wrapText="1"/>
    </xf>
    <xf numFmtId="49" fontId="18" fillId="0" borderId="28" xfId="5" applyNumberFormat="1" applyFont="1" applyBorder="1" applyAlignment="1">
      <alignment horizontal="left" vertical="center" wrapText="1"/>
    </xf>
    <xf numFmtId="49" fontId="5" fillId="0" borderId="0" xfId="5" applyNumberFormat="1" applyAlignment="1">
      <alignment horizontal="left" vertical="center" wrapText="1"/>
    </xf>
    <xf numFmtId="0" fontId="22" fillId="0" borderId="0" xfId="10" applyFont="1"/>
    <xf numFmtId="0" fontId="22" fillId="0" borderId="0" xfId="10" applyFont="1" applyAlignment="1">
      <alignment vertical="center"/>
    </xf>
    <xf numFmtId="10" fontId="16" fillId="0" borderId="5" xfId="7" applyNumberFormat="1" applyFont="1" applyBorder="1" applyAlignment="1">
      <alignment horizontal="center" vertical="center"/>
    </xf>
    <xf numFmtId="168" fontId="18" fillId="0" borderId="34" xfId="5" applyNumberFormat="1" applyFont="1" applyFill="1" applyBorder="1" applyAlignment="1">
      <alignment horizontal="center" vertical="center"/>
    </xf>
    <xf numFmtId="10" fontId="5" fillId="0" borderId="0" xfId="18" applyNumberFormat="1" applyFont="1"/>
    <xf numFmtId="0" fontId="24" fillId="0" borderId="0" xfId="5" applyFont="1"/>
    <xf numFmtId="0" fontId="25" fillId="0" borderId="0" xfId="5" applyFont="1"/>
    <xf numFmtId="0" fontId="24" fillId="0" borderId="50" xfId="5" applyFont="1" applyBorder="1"/>
    <xf numFmtId="0" fontId="24" fillId="0" borderId="51" xfId="5" applyFont="1" applyBorder="1"/>
    <xf numFmtId="0" fontId="24" fillId="0" borderId="52" xfId="5" applyFont="1" applyBorder="1"/>
    <xf numFmtId="0" fontId="24" fillId="0" borderId="53" xfId="5" applyFont="1" applyBorder="1"/>
    <xf numFmtId="0" fontId="24" fillId="0" borderId="0" xfId="5" applyFont="1" applyBorder="1"/>
    <xf numFmtId="0" fontId="24" fillId="0" borderId="54" xfId="5" applyFont="1" applyBorder="1"/>
    <xf numFmtId="0" fontId="27" fillId="0" borderId="55" xfId="0" applyFont="1" applyBorder="1" applyAlignment="1">
      <alignment horizontal="left" vertical="center"/>
    </xf>
    <xf numFmtId="0" fontId="12" fillId="0" borderId="55" xfId="0" applyFont="1" applyBorder="1" applyAlignment="1">
      <alignment horizontal="left" vertical="center"/>
    </xf>
    <xf numFmtId="0" fontId="28" fillId="0" borderId="55" xfId="0" applyFont="1" applyBorder="1" applyAlignment="1">
      <alignment horizontal="left" vertical="center"/>
    </xf>
    <xf numFmtId="0" fontId="24" fillId="2" borderId="0" xfId="5" applyFont="1" applyFill="1"/>
    <xf numFmtId="0" fontId="24" fillId="2" borderId="56" xfId="5" applyFont="1" applyFill="1" applyBorder="1"/>
    <xf numFmtId="0" fontId="24" fillId="2" borderId="54" xfId="5" applyFont="1" applyFill="1" applyBorder="1"/>
    <xf numFmtId="0" fontId="25" fillId="2" borderId="0" xfId="5" applyFont="1" applyFill="1"/>
    <xf numFmtId="0" fontId="24" fillId="0" borderId="56" xfId="5" applyFont="1" applyBorder="1"/>
    <xf numFmtId="0" fontId="8" fillId="0" borderId="7" xfId="25" applyFont="1" applyBorder="1" applyAlignment="1">
      <alignment horizontal="center" vertical="center" wrapText="1"/>
    </xf>
    <xf numFmtId="0" fontId="8" fillId="7" borderId="12" xfId="3" applyFont="1" applyFill="1" applyBorder="1" applyAlignment="1">
      <alignment vertical="center"/>
    </xf>
    <xf numFmtId="0" fontId="8" fillId="7" borderId="13" xfId="3" applyFont="1" applyFill="1" applyBorder="1" applyAlignment="1">
      <alignment vertical="center"/>
    </xf>
    <xf numFmtId="0" fontId="8" fillId="7" borderId="14" xfId="3" applyFont="1" applyFill="1" applyBorder="1" applyAlignment="1">
      <alignment vertical="center"/>
    </xf>
    <xf numFmtId="0" fontId="7" fillId="0" borderId="49" xfId="3" applyFont="1" applyBorder="1" applyAlignment="1">
      <alignment horizontal="center" vertical="center"/>
    </xf>
    <xf numFmtId="165" fontId="7" fillId="0" borderId="57" xfId="6" applyNumberFormat="1" applyFont="1" applyBorder="1" applyAlignment="1">
      <alignment horizontal="right" vertical="center" wrapText="1"/>
    </xf>
    <xf numFmtId="0" fontId="7" fillId="0" borderId="19" xfId="3" applyFont="1" applyBorder="1" applyAlignment="1">
      <alignment horizontal="left" vertical="center"/>
    </xf>
    <xf numFmtId="0" fontId="7" fillId="0" borderId="17" xfId="25" applyFont="1" applyBorder="1" applyAlignment="1">
      <alignment horizontal="center" vertical="center"/>
    </xf>
    <xf numFmtId="0" fontId="7" fillId="0" borderId="17" xfId="25" applyFont="1" applyBorder="1" applyAlignment="1">
      <alignment horizontal="left" vertical="center" wrapText="1"/>
    </xf>
    <xf numFmtId="170" fontId="8" fillId="0" borderId="9" xfId="4" applyNumberFormat="1" applyFont="1" applyBorder="1" applyAlignment="1">
      <alignment horizontal="right" vertical="center"/>
    </xf>
    <xf numFmtId="0" fontId="25" fillId="0" borderId="53" xfId="5" applyFont="1" applyBorder="1"/>
    <xf numFmtId="0" fontId="25" fillId="0" borderId="54" xfId="5" applyFont="1" applyBorder="1"/>
    <xf numFmtId="0" fontId="7" fillId="0" borderId="17" xfId="5" applyFont="1" applyBorder="1"/>
    <xf numFmtId="0" fontId="7" fillId="0" borderId="23" xfId="3" applyFont="1" applyBorder="1" applyAlignment="1">
      <alignment horizontal="left" vertical="center"/>
    </xf>
    <xf numFmtId="0" fontId="7" fillId="0" borderId="0" xfId="3" applyFont="1" applyAlignment="1">
      <alignment horizontal="center" vertical="center"/>
    </xf>
    <xf numFmtId="0" fontId="7" fillId="0" borderId="0" xfId="3" applyFont="1" applyAlignment="1">
      <alignment horizontal="left" vertical="center" wrapText="1"/>
    </xf>
    <xf numFmtId="170" fontId="8" fillId="0" borderId="62" xfId="4" applyNumberFormat="1" applyFont="1" applyBorder="1" applyAlignment="1">
      <alignment horizontal="right" vertical="center"/>
    </xf>
    <xf numFmtId="2" fontId="7" fillId="0" borderId="17" xfId="3" applyNumberFormat="1" applyFont="1" applyBorder="1" applyAlignment="1">
      <alignment horizontal="center" vertical="center"/>
    </xf>
    <xf numFmtId="0" fontId="7" fillId="0" borderId="17" xfId="3" applyFont="1" applyBorder="1" applyAlignment="1">
      <alignment horizontal="left" vertical="center"/>
    </xf>
    <xf numFmtId="0" fontId="7" fillId="0" borderId="17" xfId="3" applyFont="1" applyBorder="1" applyAlignment="1">
      <alignment horizontal="center" vertical="center"/>
    </xf>
    <xf numFmtId="0" fontId="24" fillId="0" borderId="0" xfId="27" applyFont="1"/>
    <xf numFmtId="0" fontId="24" fillId="0" borderId="53" xfId="27" applyFont="1" applyBorder="1"/>
    <xf numFmtId="171" fontId="8" fillId="7" borderId="14" xfId="3" applyNumberFormat="1" applyFont="1" applyFill="1" applyBorder="1" applyAlignment="1">
      <alignment vertical="center"/>
    </xf>
    <xf numFmtId="0" fontId="24" fillId="0" borderId="54" xfId="27" applyFont="1" applyBorder="1"/>
    <xf numFmtId="0" fontId="30" fillId="0" borderId="0" xfId="27" applyFont="1"/>
    <xf numFmtId="49" fontId="8" fillId="0" borderId="0" xfId="28" applyNumberFormat="1" applyFont="1" applyAlignment="1">
      <alignment horizontal="right" vertical="center"/>
    </xf>
    <xf numFmtId="172" fontId="8" fillId="0" borderId="0" xfId="28" applyNumberFormat="1" applyFont="1" applyAlignment="1">
      <alignment vertical="center"/>
    </xf>
    <xf numFmtId="0" fontId="7" fillId="0" borderId="0" xfId="29" applyFont="1"/>
    <xf numFmtId="0" fontId="7" fillId="0" borderId="0" xfId="29" applyFont="1" applyAlignment="1">
      <alignment horizontal="center"/>
    </xf>
    <xf numFmtId="0" fontId="7" fillId="0" borderId="0" xfId="25" applyFont="1" applyAlignment="1">
      <alignment horizontal="center" vertical="center"/>
    </xf>
    <xf numFmtId="0" fontId="8" fillId="0" borderId="59" xfId="29" applyFont="1" applyBorder="1" applyAlignment="1">
      <alignment horizontal="left" vertical="center"/>
    </xf>
    <xf numFmtId="174" fontId="8" fillId="0" borderId="58" xfId="30" applyNumberFormat="1" applyFont="1" applyBorder="1" applyAlignment="1">
      <alignment vertical="center"/>
    </xf>
    <xf numFmtId="0" fontId="8" fillId="0" borderId="20" xfId="29" applyFont="1" applyBorder="1" applyAlignment="1">
      <alignment horizontal="left" vertical="center"/>
    </xf>
    <xf numFmtId="9" fontId="7" fillId="0" borderId="21" xfId="30" applyNumberFormat="1" applyFont="1" applyBorder="1" applyAlignment="1">
      <alignment horizontal="center" vertical="center"/>
    </xf>
    <xf numFmtId="39" fontId="8" fillId="0" borderId="0" xfId="30" applyNumberFormat="1" applyFont="1" applyAlignment="1">
      <alignment vertical="center"/>
    </xf>
    <xf numFmtId="0" fontId="8" fillId="0" borderId="11" xfId="31" applyFont="1" applyBorder="1" applyAlignment="1">
      <alignment vertical="center"/>
    </xf>
    <xf numFmtId="176" fontId="24" fillId="0" borderId="54" xfId="27" applyNumberFormat="1" applyFont="1" applyBorder="1"/>
    <xf numFmtId="178" fontId="24" fillId="0" borderId="54" xfId="27" applyNumberFormat="1" applyFont="1" applyBorder="1"/>
    <xf numFmtId="0" fontId="7" fillId="0" borderId="66" xfId="0" applyFont="1" applyFill="1" applyBorder="1" applyAlignment="1">
      <alignment vertical="center" wrapText="1"/>
    </xf>
    <xf numFmtId="0" fontId="31" fillId="0" borderId="0" xfId="27" applyFont="1"/>
    <xf numFmtId="0" fontId="7" fillId="0" borderId="67" xfId="0" applyFont="1" applyFill="1" applyBorder="1" applyAlignment="1">
      <alignment vertical="center" wrapText="1"/>
    </xf>
    <xf numFmtId="0" fontId="7" fillId="0" borderId="68" xfId="0" applyFont="1" applyFill="1" applyBorder="1" applyAlignment="1">
      <alignment vertical="center" wrapText="1"/>
    </xf>
    <xf numFmtId="0" fontId="7" fillId="0" borderId="19" xfId="0" applyFont="1" applyFill="1" applyBorder="1" applyAlignment="1">
      <alignment vertical="center" wrapText="1"/>
    </xf>
    <xf numFmtId="0" fontId="7" fillId="0" borderId="17" xfId="0" applyFont="1" applyFill="1" applyBorder="1" applyAlignment="1">
      <alignment vertical="center" wrapText="1"/>
    </xf>
    <xf numFmtId="0" fontId="7" fillId="0" borderId="8" xfId="0" applyFont="1" applyFill="1" applyBorder="1" applyAlignment="1">
      <alignment vertical="center" wrapText="1"/>
    </xf>
    <xf numFmtId="0" fontId="24" fillId="0" borderId="69" xfId="27" applyFont="1" applyBorder="1"/>
    <xf numFmtId="0" fontId="24" fillId="0" borderId="70" xfId="5" applyFont="1" applyBorder="1"/>
    <xf numFmtId="179" fontId="24" fillId="0" borderId="70" xfId="1" applyNumberFormat="1" applyFont="1" applyBorder="1"/>
    <xf numFmtId="0" fontId="24" fillId="0" borderId="71" xfId="5" applyFont="1" applyBorder="1"/>
    <xf numFmtId="180" fontId="5" fillId="0" borderId="25" xfId="5" applyNumberFormat="1" applyBorder="1" applyAlignment="1">
      <alignment horizontal="center" vertical="center"/>
    </xf>
    <xf numFmtId="180" fontId="13" fillId="4" borderId="28" xfId="5" applyNumberFormat="1" applyFont="1" applyFill="1" applyBorder="1" applyAlignment="1">
      <alignment horizontal="center" vertical="center"/>
    </xf>
    <xf numFmtId="180" fontId="17" fillId="5" borderId="31" xfId="5" applyNumberFormat="1" applyFont="1" applyFill="1" applyBorder="1" applyAlignment="1">
      <alignment horizontal="center" vertical="center"/>
    </xf>
    <xf numFmtId="180" fontId="5" fillId="0" borderId="0" xfId="5" applyNumberFormat="1" applyAlignment="1">
      <alignment horizontal="center" vertical="center"/>
    </xf>
    <xf numFmtId="0" fontId="32" fillId="0" borderId="0" xfId="5" applyFont="1"/>
    <xf numFmtId="167" fontId="33" fillId="0" borderId="0" xfId="5" applyNumberFormat="1" applyFont="1" applyAlignment="1">
      <alignment vertical="top"/>
    </xf>
    <xf numFmtId="167" fontId="32" fillId="0" borderId="0" xfId="5" applyNumberFormat="1" applyFont="1" applyAlignment="1">
      <alignment vertical="top"/>
    </xf>
    <xf numFmtId="168" fontId="32" fillId="0" borderId="0" xfId="5" applyNumberFormat="1" applyFont="1"/>
    <xf numFmtId="0" fontId="11" fillId="0" borderId="0" xfId="19" applyFont="1"/>
    <xf numFmtId="0" fontId="36" fillId="0" borderId="0" xfId="10" applyFont="1" applyAlignment="1">
      <alignment vertical="center"/>
    </xf>
    <xf numFmtId="9" fontId="13" fillId="0" borderId="0" xfId="18" applyFont="1" applyAlignment="1">
      <alignment vertical="top"/>
    </xf>
    <xf numFmtId="9" fontId="33" fillId="0" borderId="0" xfId="18" applyFont="1" applyAlignment="1">
      <alignment vertical="top"/>
    </xf>
    <xf numFmtId="9" fontId="37" fillId="0" borderId="0" xfId="18" applyFont="1" applyAlignment="1">
      <alignment vertical="top"/>
    </xf>
    <xf numFmtId="167" fontId="35" fillId="0" borderId="0" xfId="5" applyNumberFormat="1" applyFont="1" applyAlignment="1">
      <alignment vertical="top"/>
    </xf>
    <xf numFmtId="167" fontId="37" fillId="0" borderId="0" xfId="5" applyNumberFormat="1" applyFont="1" applyAlignment="1">
      <alignment vertical="top"/>
    </xf>
    <xf numFmtId="167" fontId="34" fillId="0" borderId="0" xfId="5" applyNumberFormat="1" applyFont="1" applyAlignment="1">
      <alignment vertical="top"/>
    </xf>
    <xf numFmtId="167" fontId="38" fillId="0" borderId="0" xfId="5" applyNumberFormat="1" applyFont="1" applyAlignment="1">
      <alignment vertical="top"/>
    </xf>
    <xf numFmtId="0" fontId="7" fillId="0" borderId="0" xfId="10" applyFont="1"/>
    <xf numFmtId="167" fontId="39" fillId="8" borderId="0" xfId="5" applyNumberFormat="1" applyFont="1" applyFill="1" applyAlignment="1">
      <alignment vertical="top"/>
    </xf>
    <xf numFmtId="0" fontId="35" fillId="6" borderId="0" xfId="10" applyFont="1" applyFill="1" applyAlignment="1">
      <alignment vertical="center"/>
    </xf>
    <xf numFmtId="0" fontId="35" fillId="0" borderId="0" xfId="10" applyFont="1" applyAlignment="1">
      <alignment vertical="center"/>
    </xf>
    <xf numFmtId="0" fontId="35" fillId="0" borderId="0" xfId="10" applyFont="1"/>
    <xf numFmtId="168" fontId="5" fillId="6" borderId="0" xfId="5" applyNumberFormat="1" applyFill="1" applyAlignment="1">
      <alignment horizontal="center" vertical="center"/>
    </xf>
    <xf numFmtId="49" fontId="15" fillId="6" borderId="0" xfId="5" applyNumberFormat="1" applyFont="1" applyFill="1" applyBorder="1" applyAlignment="1">
      <alignment horizontal="right" vertical="center"/>
    </xf>
    <xf numFmtId="166" fontId="15" fillId="6" borderId="0" xfId="5" applyNumberFormat="1" applyFont="1" applyFill="1" applyBorder="1" applyAlignment="1">
      <alignment horizontal="right" vertical="center"/>
    </xf>
    <xf numFmtId="0" fontId="13" fillId="0" borderId="0" xfId="5" applyFont="1"/>
    <xf numFmtId="0" fontId="33" fillId="0" borderId="0" xfId="5" applyFont="1"/>
    <xf numFmtId="167" fontId="40" fillId="0" borderId="0" xfId="5" applyNumberFormat="1" applyFont="1" applyAlignment="1">
      <alignment vertical="top"/>
    </xf>
    <xf numFmtId="49" fontId="8" fillId="7" borderId="13" xfId="3" applyNumberFormat="1" applyFont="1" applyFill="1" applyBorder="1" applyAlignment="1">
      <alignment vertical="center"/>
    </xf>
    <xf numFmtId="49" fontId="7" fillId="0" borderId="5" xfId="25" applyNumberFormat="1" applyFont="1" applyBorder="1" applyAlignment="1">
      <alignment horizontal="center" vertical="center"/>
    </xf>
    <xf numFmtId="0" fontId="8" fillId="7" borderId="13" xfId="3" applyFont="1" applyFill="1" applyBorder="1" applyAlignment="1">
      <alignment horizontal="center" vertical="center"/>
    </xf>
    <xf numFmtId="4" fontId="7" fillId="0" borderId="5" xfId="4" applyNumberFormat="1" applyFont="1" applyBorder="1" applyAlignment="1">
      <alignment horizontal="center" vertical="center" wrapText="1"/>
    </xf>
    <xf numFmtId="49" fontId="8" fillId="0" borderId="0" xfId="28" applyNumberFormat="1" applyFont="1" applyAlignment="1">
      <alignment horizontal="center" vertical="center"/>
    </xf>
    <xf numFmtId="0" fontId="8" fillId="0" borderId="45" xfId="29" applyFont="1" applyBorder="1" applyAlignment="1">
      <alignment horizontal="center" vertical="center"/>
    </xf>
    <xf numFmtId="174" fontId="8" fillId="0" borderId="21" xfId="30" applyNumberFormat="1" applyFont="1" applyBorder="1" applyAlignment="1">
      <alignment horizontal="center" vertical="center"/>
    </xf>
    <xf numFmtId="0" fontId="24" fillId="0" borderId="0" xfId="5" applyFont="1" applyAlignment="1">
      <alignment horizontal="center" vertical="center"/>
    </xf>
    <xf numFmtId="0" fontId="24" fillId="0" borderId="51" xfId="5" applyFont="1" applyBorder="1" applyAlignment="1">
      <alignment horizontal="center" vertical="center"/>
    </xf>
    <xf numFmtId="0" fontId="24" fillId="0" borderId="0" xfId="5" applyFont="1" applyBorder="1" applyAlignment="1">
      <alignment horizontal="center" vertical="center"/>
    </xf>
    <xf numFmtId="2" fontId="7" fillId="0" borderId="0" xfId="29" applyNumberFormat="1" applyFont="1" applyAlignment="1">
      <alignment horizontal="center" vertical="center"/>
    </xf>
    <xf numFmtId="0" fontId="24" fillId="0" borderId="70" xfId="5" applyFont="1" applyBorder="1" applyAlignment="1">
      <alignment horizontal="center" vertical="center"/>
    </xf>
    <xf numFmtId="0" fontId="25" fillId="0" borderId="0" xfId="5" applyFont="1" applyAlignment="1">
      <alignment horizontal="center" vertical="center"/>
    </xf>
    <xf numFmtId="165" fontId="7" fillId="0" borderId="5" xfId="6" applyNumberFormat="1" applyFont="1" applyBorder="1" applyAlignment="1">
      <alignment horizontal="center" vertical="center" wrapText="1"/>
    </xf>
    <xf numFmtId="165" fontId="7" fillId="0" borderId="8" xfId="6" applyNumberFormat="1" applyFont="1" applyBorder="1" applyAlignment="1">
      <alignment horizontal="center" vertical="center" wrapText="1"/>
    </xf>
    <xf numFmtId="165" fontId="7" fillId="0" borderId="3" xfId="6" applyNumberFormat="1" applyFont="1" applyBorder="1" applyAlignment="1">
      <alignment horizontal="center" vertical="center" wrapText="1"/>
    </xf>
    <xf numFmtId="0" fontId="8" fillId="0" borderId="46" xfId="29" applyFont="1" applyBorder="1" applyAlignment="1">
      <alignment horizontal="center" vertical="center"/>
    </xf>
    <xf numFmtId="0" fontId="7" fillId="0" borderId="46" xfId="29" applyFont="1" applyBorder="1" applyAlignment="1">
      <alignment horizontal="center" vertical="center"/>
    </xf>
    <xf numFmtId="0" fontId="7" fillId="0" borderId="22" xfId="29" applyFont="1" applyBorder="1" applyAlignment="1">
      <alignment horizontal="center" vertical="center"/>
    </xf>
    <xf numFmtId="0" fontId="7" fillId="0" borderId="17" xfId="5" applyFont="1" applyBorder="1" applyAlignment="1">
      <alignment horizontal="center" vertical="center"/>
    </xf>
    <xf numFmtId="174" fontId="7" fillId="0" borderId="0" xfId="30" applyNumberFormat="1" applyFont="1" applyAlignment="1">
      <alignment horizontal="center" vertical="center"/>
    </xf>
    <xf numFmtId="49" fontId="24" fillId="0" borderId="0" xfId="5" applyNumberFormat="1" applyFont="1" applyAlignment="1">
      <alignment horizontal="center"/>
    </xf>
    <xf numFmtId="49" fontId="24" fillId="0" borderId="51" xfId="5" applyNumberFormat="1" applyFont="1" applyBorder="1" applyAlignment="1">
      <alignment horizontal="center"/>
    </xf>
    <xf numFmtId="49" fontId="27" fillId="0" borderId="55" xfId="0" applyNumberFormat="1" applyFont="1" applyBorder="1" applyAlignment="1">
      <alignment horizontal="left" vertical="center"/>
    </xf>
    <xf numFmtId="49" fontId="8" fillId="0" borderId="7" xfId="25" applyNumberFormat="1" applyFont="1" applyBorder="1" applyAlignment="1">
      <alignment horizontal="center" vertical="center" wrapText="1"/>
    </xf>
    <xf numFmtId="49" fontId="7" fillId="0" borderId="17" xfId="25" applyNumberFormat="1" applyFont="1" applyBorder="1" applyAlignment="1">
      <alignment horizontal="center" vertical="center"/>
    </xf>
    <xf numFmtId="49" fontId="7" fillId="0" borderId="17" xfId="5" applyNumberFormat="1" applyFont="1" applyBorder="1" applyAlignment="1">
      <alignment horizontal="center"/>
    </xf>
    <xf numFmtId="49" fontId="7" fillId="0" borderId="5" xfId="3" applyNumberFormat="1" applyFont="1" applyBorder="1" applyAlignment="1">
      <alignment horizontal="center" vertical="center"/>
    </xf>
    <xf numFmtId="49" fontId="7" fillId="0" borderId="0" xfId="3" applyNumberFormat="1" applyFont="1" applyAlignment="1">
      <alignment horizontal="center" vertical="center"/>
    </xf>
    <xf numFmtId="49" fontId="7" fillId="0" borderId="17" xfId="3" applyNumberFormat="1" applyFont="1" applyBorder="1" applyAlignment="1">
      <alignment horizontal="center" vertical="center"/>
    </xf>
    <xf numFmtId="49" fontId="7" fillId="0" borderId="0" xfId="29" applyNumberFormat="1" applyFont="1"/>
    <xf numFmtId="49" fontId="7" fillId="0" borderId="0" xfId="25" applyNumberFormat="1" applyFont="1" applyAlignment="1">
      <alignment horizontal="center" vertical="center"/>
    </xf>
    <xf numFmtId="49" fontId="7" fillId="0" borderId="0" xfId="29" applyNumberFormat="1" applyFont="1" applyAlignment="1">
      <alignment horizontal="center"/>
    </xf>
    <xf numFmtId="49" fontId="7" fillId="0" borderId="67" xfId="0" applyNumberFormat="1" applyFont="1" applyFill="1" applyBorder="1" applyAlignment="1">
      <alignment vertical="center" wrapText="1"/>
    </xf>
    <xf numFmtId="49" fontId="7" fillId="0" borderId="17" xfId="0" applyNumberFormat="1" applyFont="1" applyFill="1" applyBorder="1" applyAlignment="1">
      <alignment vertical="center" wrapText="1"/>
    </xf>
    <xf numFmtId="49" fontId="24" fillId="0" borderId="70" xfId="5" applyNumberFormat="1" applyFont="1" applyBorder="1" applyAlignment="1">
      <alignment horizontal="center"/>
    </xf>
    <xf numFmtId="49" fontId="25" fillId="0" borderId="0" xfId="5" applyNumberFormat="1" applyFont="1" applyAlignment="1">
      <alignment horizontal="center"/>
    </xf>
    <xf numFmtId="4" fontId="8" fillId="7" borderId="13" xfId="3" applyNumberFormat="1" applyFont="1" applyFill="1" applyBorder="1" applyAlignment="1">
      <alignment vertical="center"/>
    </xf>
    <xf numFmtId="49" fontId="1" fillId="0" borderId="0" xfId="5" applyNumberFormat="1" applyFont="1" applyAlignment="1">
      <alignment horizontal="left" vertical="center" wrapText="1"/>
    </xf>
    <xf numFmtId="9" fontId="41" fillId="0" borderId="0" xfId="18" applyFont="1" applyAlignment="1">
      <alignment vertical="top"/>
    </xf>
    <xf numFmtId="172" fontId="8" fillId="0" borderId="5" xfId="32" applyNumberFormat="1" applyFont="1" applyFill="1" applyBorder="1" applyAlignment="1">
      <alignment horizontal="center" vertical="center"/>
    </xf>
    <xf numFmtId="0" fontId="31" fillId="0" borderId="0" xfId="27" applyFont="1" applyFill="1"/>
    <xf numFmtId="172" fontId="8" fillId="0" borderId="57" xfId="32" applyNumberFormat="1" applyFont="1" applyFill="1" applyBorder="1" applyAlignment="1">
      <alignment horizontal="center" vertical="center"/>
    </xf>
    <xf numFmtId="0" fontId="7" fillId="0" borderId="73" xfId="0" applyFont="1" applyFill="1" applyBorder="1" applyAlignment="1">
      <alignment vertical="center" wrapText="1"/>
    </xf>
    <xf numFmtId="0" fontId="7" fillId="0" borderId="47" xfId="0" applyFont="1" applyFill="1" applyBorder="1" applyAlignment="1">
      <alignment vertical="center" wrapText="1"/>
    </xf>
    <xf numFmtId="49" fontId="7" fillId="0" borderId="47" xfId="0" applyNumberFormat="1" applyFont="1" applyFill="1" applyBorder="1" applyAlignment="1">
      <alignment vertical="center" wrapText="1"/>
    </xf>
    <xf numFmtId="0" fontId="7" fillId="0" borderId="48" xfId="0" applyFont="1" applyFill="1" applyBorder="1" applyAlignment="1">
      <alignment vertical="center" wrapText="1"/>
    </xf>
    <xf numFmtId="4" fontId="18" fillId="0" borderId="34" xfId="5" applyNumberFormat="1" applyFont="1" applyBorder="1" applyAlignment="1">
      <alignment horizontal="center" vertical="center"/>
    </xf>
    <xf numFmtId="4" fontId="18" fillId="0" borderId="28" xfId="5" applyNumberFormat="1" applyFont="1" applyBorder="1" applyAlignment="1">
      <alignment horizontal="center" vertical="center"/>
    </xf>
    <xf numFmtId="4" fontId="17" fillId="5" borderId="31" xfId="5" applyNumberFormat="1" applyFont="1" applyFill="1" applyBorder="1" applyAlignment="1">
      <alignment horizontal="center" vertical="center"/>
    </xf>
    <xf numFmtId="9" fontId="41" fillId="0" borderId="0" xfId="18" applyFont="1" applyAlignment="1">
      <alignment horizontal="left" vertical="top"/>
    </xf>
    <xf numFmtId="0" fontId="42" fillId="6" borderId="0" xfId="5" applyFont="1" applyFill="1"/>
    <xf numFmtId="49" fontId="18" fillId="0" borderId="27" xfId="5" applyNumberFormat="1" applyFont="1" applyFill="1" applyBorder="1" applyAlignment="1">
      <alignment horizontal="center" vertical="center"/>
    </xf>
    <xf numFmtId="49" fontId="18" fillId="0" borderId="28" xfId="5" applyNumberFormat="1" applyFont="1" applyFill="1" applyBorder="1" applyAlignment="1">
      <alignment horizontal="left" vertical="center" wrapText="1"/>
    </xf>
    <xf numFmtId="49" fontId="18" fillId="0" borderId="28" xfId="5" applyNumberFormat="1" applyFont="1" applyFill="1" applyBorder="1" applyAlignment="1">
      <alignment horizontal="center" vertical="center"/>
    </xf>
    <xf numFmtId="4" fontId="18" fillId="0" borderId="28" xfId="5" applyNumberFormat="1" applyFont="1" applyFill="1" applyBorder="1" applyAlignment="1">
      <alignment horizontal="center" vertical="center"/>
    </xf>
    <xf numFmtId="168" fontId="18" fillId="0" borderId="28" xfId="5" applyNumberFormat="1" applyFont="1" applyFill="1" applyBorder="1" applyAlignment="1">
      <alignment horizontal="center" vertical="center"/>
    </xf>
    <xf numFmtId="168" fontId="18" fillId="0" borderId="29" xfId="5" applyNumberFormat="1" applyFont="1" applyFill="1" applyBorder="1" applyAlignment="1">
      <alignment horizontal="center" vertical="center"/>
    </xf>
    <xf numFmtId="49" fontId="18" fillId="0" borderId="37" xfId="5" applyNumberFormat="1" applyFont="1" applyFill="1" applyBorder="1" applyAlignment="1">
      <alignment horizontal="left" vertical="center" wrapText="1"/>
    </xf>
    <xf numFmtId="49" fontId="18" fillId="0" borderId="37" xfId="5" applyNumberFormat="1" applyFont="1" applyFill="1" applyBorder="1" applyAlignment="1">
      <alignment horizontal="center" vertical="center"/>
    </xf>
    <xf numFmtId="4" fontId="18" fillId="0" borderId="37" xfId="5" applyNumberFormat="1" applyFont="1" applyFill="1" applyBorder="1" applyAlignment="1">
      <alignment horizontal="center" vertical="center"/>
    </xf>
    <xf numFmtId="168" fontId="18" fillId="0" borderId="37" xfId="5" applyNumberFormat="1" applyFont="1" applyFill="1" applyBorder="1" applyAlignment="1">
      <alignment horizontal="center" vertical="center"/>
    </xf>
    <xf numFmtId="8" fontId="25" fillId="0" borderId="0" xfId="5" applyNumberFormat="1" applyFont="1"/>
    <xf numFmtId="8" fontId="25" fillId="2" borderId="0" xfId="5" applyNumberFormat="1" applyFont="1" applyFill="1"/>
    <xf numFmtId="8" fontId="24" fillId="0" borderId="0" xfId="5" applyNumberFormat="1" applyFont="1"/>
    <xf numFmtId="8" fontId="30" fillId="0" borderId="0" xfId="27" applyNumberFormat="1" applyFont="1"/>
    <xf numFmtId="8" fontId="31" fillId="0" borderId="0" xfId="27" applyNumberFormat="1" applyFont="1"/>
    <xf numFmtId="175" fontId="8" fillId="0" borderId="45" xfId="30" applyNumberFormat="1" applyFont="1" applyBorder="1" applyAlignment="1">
      <alignment horizontal="center" vertical="center"/>
    </xf>
    <xf numFmtId="174" fontId="8" fillId="0" borderId="45" xfId="30" applyNumberFormat="1" applyFont="1" applyBorder="1" applyAlignment="1">
      <alignment horizontal="center" vertical="center"/>
    </xf>
    <xf numFmtId="49" fontId="18" fillId="0" borderId="36" xfId="5" applyNumberFormat="1" applyFont="1" applyFill="1" applyBorder="1" applyAlignment="1">
      <alignment horizontal="center" vertical="center"/>
    </xf>
    <xf numFmtId="0" fontId="25" fillId="0" borderId="0" xfId="27" applyFont="1" applyAlignment="1">
      <alignment horizontal="center" vertical="center"/>
    </xf>
    <xf numFmtId="8" fontId="25" fillId="0" borderId="0" xfId="27" applyNumberFormat="1" applyFont="1" applyAlignment="1">
      <alignment horizontal="center" vertical="center"/>
    </xf>
    <xf numFmtId="10" fontId="25" fillId="0" borderId="0" xfId="18" applyNumberFormat="1" applyFont="1" applyAlignment="1">
      <alignment horizontal="center" vertical="center"/>
    </xf>
    <xf numFmtId="8" fontId="25" fillId="0" borderId="0" xfId="5" applyNumberFormat="1" applyFont="1" applyAlignment="1">
      <alignment vertical="center"/>
    </xf>
    <xf numFmtId="49" fontId="18" fillId="0" borderId="39" xfId="5" applyNumberFormat="1" applyFont="1" applyFill="1" applyBorder="1" applyAlignment="1">
      <alignment horizontal="left" vertical="center" wrapText="1"/>
    </xf>
    <xf numFmtId="49" fontId="18" fillId="0" borderId="39" xfId="5" applyNumberFormat="1" applyFont="1" applyFill="1" applyBorder="1" applyAlignment="1">
      <alignment horizontal="center" vertical="center"/>
    </xf>
    <xf numFmtId="4" fontId="18" fillId="0" borderId="39" xfId="5" applyNumberFormat="1" applyFont="1" applyFill="1" applyBorder="1" applyAlignment="1">
      <alignment horizontal="center" vertical="center"/>
    </xf>
    <xf numFmtId="168" fontId="18" fillId="0" borderId="39" xfId="5" applyNumberFormat="1" applyFont="1" applyFill="1" applyBorder="1" applyAlignment="1">
      <alignment horizontal="center" vertical="center"/>
    </xf>
    <xf numFmtId="10" fontId="7" fillId="0" borderId="58" xfId="12" applyNumberFormat="1" applyFont="1" applyFill="1" applyBorder="1" applyAlignment="1">
      <alignment horizontal="center" vertical="center"/>
    </xf>
    <xf numFmtId="181" fontId="30" fillId="0" borderId="0" xfId="27" applyNumberFormat="1" applyFont="1"/>
    <xf numFmtId="44" fontId="30" fillId="0" borderId="0" xfId="33" applyFont="1"/>
    <xf numFmtId="44" fontId="30" fillId="0" borderId="0" xfId="27" applyNumberFormat="1" applyFont="1"/>
    <xf numFmtId="44" fontId="25" fillId="0" borderId="0" xfId="33" applyFont="1" applyAlignment="1">
      <alignment horizontal="center"/>
    </xf>
    <xf numFmtId="0" fontId="25" fillId="6" borderId="3" xfId="27" applyFont="1" applyFill="1" applyBorder="1" applyAlignment="1">
      <alignment horizontal="center" vertical="center"/>
    </xf>
    <xf numFmtId="44" fontId="25" fillId="6" borderId="3" xfId="33" applyFont="1" applyFill="1" applyBorder="1" applyAlignment="1">
      <alignment horizontal="center"/>
    </xf>
    <xf numFmtId="44" fontId="25" fillId="6" borderId="48" xfId="33" applyFont="1" applyFill="1" applyBorder="1" applyAlignment="1">
      <alignment horizontal="center"/>
    </xf>
    <xf numFmtId="9" fontId="24" fillId="0" borderId="0" xfId="18" applyFont="1"/>
    <xf numFmtId="171" fontId="24" fillId="0" borderId="0" xfId="27" applyNumberFormat="1" applyFont="1"/>
    <xf numFmtId="174" fontId="30" fillId="0" borderId="0" xfId="27" applyNumberFormat="1" applyFont="1"/>
    <xf numFmtId="165" fontId="24" fillId="0" borderId="0" xfId="27" applyNumberFormat="1" applyFont="1"/>
    <xf numFmtId="174" fontId="24" fillId="0" borderId="0" xfId="27" applyNumberFormat="1" applyFont="1"/>
    <xf numFmtId="0" fontId="21" fillId="0" borderId="0" xfId="5" applyFont="1"/>
    <xf numFmtId="0" fontId="25" fillId="0" borderId="47" xfId="5" applyFont="1" applyBorder="1"/>
    <xf numFmtId="2" fontId="47" fillId="0" borderId="77" xfId="0" applyNumberFormat="1" applyFont="1" applyBorder="1" applyAlignment="1">
      <alignment horizontal="center" vertical="center"/>
    </xf>
    <xf numFmtId="2" fontId="47" fillId="0" borderId="76" xfId="0" applyNumberFormat="1" applyFont="1" applyBorder="1" applyAlignment="1">
      <alignment vertical="center" wrapText="1"/>
    </xf>
    <xf numFmtId="2" fontId="47" fillId="0" borderId="76" xfId="0" applyNumberFormat="1" applyFont="1" applyBorder="1" applyAlignment="1">
      <alignment horizontal="center" vertical="center"/>
    </xf>
    <xf numFmtId="169" fontId="47" fillId="0" borderId="76" xfId="0" applyNumberFormat="1" applyFont="1" applyBorder="1" applyAlignment="1">
      <alignment horizontal="center" vertical="center"/>
    </xf>
    <xf numFmtId="0" fontId="48" fillId="0" borderId="76" xfId="0" applyFont="1" applyBorder="1" applyAlignment="1">
      <alignment horizontal="justify" vertical="center" wrapText="1"/>
    </xf>
    <xf numFmtId="0" fontId="48" fillId="0" borderId="76" xfId="0" applyFont="1" applyBorder="1" applyAlignment="1">
      <alignment horizontal="justify" vertical="center"/>
    </xf>
    <xf numFmtId="49" fontId="7" fillId="0" borderId="76" xfId="3" applyNumberFormat="1" applyFont="1" applyBorder="1" applyAlignment="1">
      <alignment horizontal="center" vertical="center"/>
    </xf>
    <xf numFmtId="10" fontId="8" fillId="0" borderId="45" xfId="30" applyNumberFormat="1" applyFont="1" applyBorder="1" applyAlignment="1">
      <alignment horizontal="center" vertical="center"/>
    </xf>
    <xf numFmtId="182" fontId="8" fillId="7" borderId="14" xfId="3" applyNumberFormat="1" applyFont="1" applyFill="1" applyBorder="1" applyAlignment="1">
      <alignment vertical="center"/>
    </xf>
    <xf numFmtId="0" fontId="7" fillId="2" borderId="7" xfId="24" applyFont="1" applyFill="1" applyBorder="1" applyAlignment="1">
      <alignment vertical="center" wrapText="1"/>
    </xf>
    <xf numFmtId="0" fontId="7" fillId="2" borderId="42" xfId="24" applyFont="1" applyFill="1" applyBorder="1" applyAlignment="1">
      <alignment vertical="center" wrapText="1"/>
    </xf>
    <xf numFmtId="0" fontId="12" fillId="0" borderId="28" xfId="5" applyFont="1" applyBorder="1" applyAlignment="1">
      <alignment horizontal="center" wrapText="1"/>
    </xf>
    <xf numFmtId="0" fontId="26" fillId="0" borderId="28" xfId="5" applyFont="1" applyBorder="1" applyAlignment="1">
      <alignment horizontal="center" wrapText="1"/>
    </xf>
    <xf numFmtId="0" fontId="8" fillId="0" borderId="0" xfId="24" applyFont="1" applyBorder="1" applyAlignment="1">
      <alignment horizontal="center" vertical="top"/>
    </xf>
    <xf numFmtId="0" fontId="10" fillId="0" borderId="17" xfId="24" applyFont="1" applyBorder="1" applyAlignment="1">
      <alignment horizontal="center"/>
    </xf>
    <xf numFmtId="0" fontId="7" fillId="3" borderId="49" xfId="5" applyFont="1" applyFill="1" applyBorder="1" applyAlignment="1">
      <alignment horizontal="left" vertical="center" wrapText="1"/>
    </xf>
    <xf numFmtId="0" fontId="7" fillId="3" borderId="43" xfId="5" applyFont="1" applyFill="1" applyBorder="1" applyAlignment="1">
      <alignment horizontal="left" vertical="center" wrapText="1"/>
    </xf>
    <xf numFmtId="0" fontId="7" fillId="3" borderId="57" xfId="5" applyFont="1" applyFill="1" applyBorder="1" applyAlignment="1">
      <alignment horizontal="left" vertical="center" wrapText="1"/>
    </xf>
    <xf numFmtId="0" fontId="7" fillId="3" borderId="4" xfId="5" applyFont="1" applyFill="1" applyBorder="1" applyAlignment="1">
      <alignment horizontal="left" vertical="center" wrapText="1"/>
    </xf>
    <xf numFmtId="0" fontId="7" fillId="3" borderId="5" xfId="5" applyFont="1" applyFill="1" applyBorder="1" applyAlignment="1">
      <alignment horizontal="left" vertical="center" wrapText="1"/>
    </xf>
    <xf numFmtId="0" fontId="7" fillId="3" borderId="58" xfId="5" applyFont="1" applyFill="1" applyBorder="1" applyAlignment="1">
      <alignment horizontal="left" vertical="center" wrapText="1"/>
    </xf>
    <xf numFmtId="0" fontId="7" fillId="6" borderId="59" xfId="5" applyFont="1" applyFill="1" applyBorder="1" applyAlignment="1">
      <alignment horizontal="center" vertical="center" wrapText="1"/>
    </xf>
    <xf numFmtId="0" fontId="7" fillId="6" borderId="45" xfId="5" applyFont="1" applyFill="1" applyBorder="1" applyAlignment="1">
      <alignment horizontal="center" vertical="center" wrapText="1"/>
    </xf>
    <xf numFmtId="0" fontId="7" fillId="6" borderId="60" xfId="5" applyFont="1" applyFill="1" applyBorder="1" applyAlignment="1">
      <alignment horizontal="center" vertical="center" wrapText="1"/>
    </xf>
    <xf numFmtId="0" fontId="8" fillId="7" borderId="19" xfId="3" applyFont="1" applyFill="1" applyBorder="1" applyAlignment="1">
      <alignment horizontal="left" vertical="center"/>
    </xf>
    <xf numFmtId="0" fontId="8" fillId="7" borderId="17" xfId="3" applyFont="1" applyFill="1" applyBorder="1" applyAlignment="1">
      <alignment horizontal="left" vertical="center"/>
    </xf>
    <xf numFmtId="0" fontId="8" fillId="7" borderId="18" xfId="3" applyFont="1" applyFill="1" applyBorder="1" applyAlignment="1">
      <alignment horizontal="left" vertical="center"/>
    </xf>
    <xf numFmtId="4" fontId="8" fillId="2" borderId="16" xfId="3" applyNumberFormat="1" applyFont="1" applyFill="1" applyBorder="1" applyAlignment="1">
      <alignment horizontal="center" vertical="center" wrapText="1"/>
    </xf>
    <xf numFmtId="4" fontId="8" fillId="2" borderId="42" xfId="3" applyNumberFormat="1" applyFont="1" applyFill="1" applyBorder="1" applyAlignment="1">
      <alignment horizontal="center" vertical="center" wrapText="1"/>
    </xf>
    <xf numFmtId="0" fontId="8" fillId="2" borderId="61" xfId="3" applyFont="1" applyFill="1" applyBorder="1" applyAlignment="1">
      <alignment horizontal="center" vertical="center" wrapText="1"/>
    </xf>
    <xf numFmtId="0" fontId="8" fillId="2" borderId="6" xfId="3" applyFont="1" applyFill="1" applyBorder="1" applyAlignment="1">
      <alignment horizontal="center" vertical="center" wrapText="1"/>
    </xf>
    <xf numFmtId="0" fontId="8" fillId="2" borderId="15" xfId="3" applyFont="1" applyFill="1" applyBorder="1" applyAlignment="1">
      <alignment horizontal="center" vertical="center" wrapText="1"/>
    </xf>
    <xf numFmtId="0" fontId="8" fillId="2" borderId="7" xfId="3" applyFont="1" applyFill="1" applyBorder="1" applyAlignment="1">
      <alignment horizontal="center" vertical="center" wrapText="1"/>
    </xf>
    <xf numFmtId="0" fontId="8" fillId="0" borderId="15" xfId="25" applyFont="1" applyBorder="1" applyAlignment="1">
      <alignment horizontal="center" vertical="center" wrapText="1"/>
    </xf>
    <xf numFmtId="2" fontId="45" fillId="0" borderId="74" xfId="0" applyNumberFormat="1" applyFont="1" applyBorder="1" applyAlignment="1">
      <alignment horizontal="left" vertical="center" wrapText="1"/>
    </xf>
    <xf numFmtId="2" fontId="45" fillId="0" borderId="78" xfId="0" applyNumberFormat="1" applyFont="1" applyBorder="1" applyAlignment="1">
      <alignment horizontal="left" vertical="center" wrapText="1"/>
    </xf>
    <xf numFmtId="2" fontId="45" fillId="0" borderId="60" xfId="0" applyNumberFormat="1" applyFont="1" applyBorder="1" applyAlignment="1">
      <alignment horizontal="left" vertical="center" wrapText="1"/>
    </xf>
    <xf numFmtId="4" fontId="8" fillId="2" borderId="15" xfId="3" applyNumberFormat="1" applyFont="1" applyFill="1" applyBorder="1" applyAlignment="1">
      <alignment horizontal="center" vertical="center" wrapText="1"/>
    </xf>
    <xf numFmtId="4" fontId="8" fillId="2" borderId="7" xfId="3" applyNumberFormat="1" applyFont="1" applyFill="1" applyBorder="1" applyAlignment="1">
      <alignment horizontal="center" vertical="center" wrapText="1"/>
    </xf>
    <xf numFmtId="0" fontId="7" fillId="0" borderId="4" xfId="24" applyFont="1" applyFill="1" applyBorder="1" applyAlignment="1">
      <alignment vertical="center" wrapText="1"/>
    </xf>
    <xf numFmtId="0" fontId="7" fillId="0" borderId="5" xfId="24" applyFont="1" applyFill="1" applyBorder="1" applyAlignment="1">
      <alignment vertical="center" wrapText="1"/>
    </xf>
    <xf numFmtId="3" fontId="8" fillId="0" borderId="74" xfId="24" applyNumberFormat="1" applyFont="1" applyFill="1" applyBorder="1" applyAlignment="1">
      <alignment horizontal="center" vertical="center" wrapText="1"/>
    </xf>
    <xf numFmtId="3" fontId="8" fillId="0" borderId="75" xfId="24" applyNumberFormat="1" applyFont="1" applyFill="1" applyBorder="1" applyAlignment="1">
      <alignment horizontal="center" vertical="center" wrapText="1"/>
    </xf>
    <xf numFmtId="3" fontId="8" fillId="0" borderId="5" xfId="24" applyNumberFormat="1" applyFont="1" applyFill="1" applyBorder="1" applyAlignment="1">
      <alignment horizontal="center" vertical="center"/>
    </xf>
    <xf numFmtId="3" fontId="8" fillId="0" borderId="44" xfId="24" applyNumberFormat="1" applyFont="1" applyFill="1" applyBorder="1" applyAlignment="1">
      <alignment horizontal="center" vertical="center"/>
    </xf>
    <xf numFmtId="3" fontId="8" fillId="0" borderId="72" xfId="24" applyNumberFormat="1" applyFont="1" applyFill="1" applyBorder="1" applyAlignment="1">
      <alignment horizontal="center" vertical="center"/>
    </xf>
    <xf numFmtId="3" fontId="8" fillId="0" borderId="60" xfId="24" applyNumberFormat="1" applyFont="1" applyFill="1" applyBorder="1" applyAlignment="1">
      <alignment horizontal="center" vertical="center"/>
    </xf>
    <xf numFmtId="2" fontId="46" fillId="0" borderId="74" xfId="0" applyNumberFormat="1" applyFont="1" applyBorder="1" applyAlignment="1">
      <alignment horizontal="left" vertical="center" wrapText="1"/>
    </xf>
    <xf numFmtId="2" fontId="46" fillId="0" borderId="78" xfId="0" applyNumberFormat="1" applyFont="1" applyBorder="1" applyAlignment="1">
      <alignment horizontal="left" vertical="center" wrapText="1"/>
    </xf>
    <xf numFmtId="2" fontId="46" fillId="0" borderId="60" xfId="0" applyNumberFormat="1" applyFont="1" applyBorder="1" applyAlignment="1">
      <alignment horizontal="left" vertical="center" wrapText="1"/>
    </xf>
    <xf numFmtId="0" fontId="8" fillId="7" borderId="12" xfId="3" applyFont="1" applyFill="1" applyBorder="1" applyAlignment="1">
      <alignment horizontal="right" vertical="center"/>
    </xf>
    <xf numFmtId="0" fontId="8" fillId="7" borderId="13" xfId="3" applyFont="1" applyFill="1" applyBorder="1" applyAlignment="1">
      <alignment horizontal="right" vertical="center"/>
    </xf>
    <xf numFmtId="0" fontId="8" fillId="7" borderId="63" xfId="3" applyFont="1" applyFill="1" applyBorder="1" applyAlignment="1">
      <alignment horizontal="right" vertical="center"/>
    </xf>
    <xf numFmtId="0" fontId="7" fillId="0" borderId="64" xfId="31" applyFont="1" applyBorder="1" applyAlignment="1">
      <alignment horizontal="center" vertical="center"/>
    </xf>
    <xf numFmtId="0" fontId="7" fillId="0" borderId="65" xfId="31" applyFont="1" applyBorder="1" applyAlignment="1">
      <alignment horizontal="center" vertical="center"/>
    </xf>
    <xf numFmtId="3" fontId="8" fillId="0" borderId="43" xfId="24" applyNumberFormat="1" applyFont="1" applyFill="1" applyBorder="1" applyAlignment="1">
      <alignment horizontal="center" vertical="center" wrapText="1"/>
    </xf>
    <xf numFmtId="49" fontId="14" fillId="0" borderId="41" xfId="5" applyNumberFormat="1" applyFont="1" applyBorder="1" applyAlignment="1">
      <alignment horizontal="center"/>
    </xf>
    <xf numFmtId="49" fontId="14" fillId="0" borderId="1" xfId="5" applyNumberFormat="1" applyFont="1" applyBorder="1" applyAlignment="1">
      <alignment horizontal="center"/>
    </xf>
    <xf numFmtId="166" fontId="14" fillId="0" borderId="1" xfId="5" applyNumberFormat="1" applyFont="1" applyBorder="1" applyAlignment="1">
      <alignment horizontal="center"/>
    </xf>
    <xf numFmtId="167" fontId="14" fillId="0" borderId="1" xfId="5" applyNumberFormat="1" applyFont="1" applyBorder="1" applyAlignment="1">
      <alignment horizontal="center"/>
    </xf>
    <xf numFmtId="167" fontId="14" fillId="0" borderId="2" xfId="5" applyNumberFormat="1" applyFont="1" applyBorder="1" applyAlignment="1">
      <alignment horizontal="center"/>
    </xf>
    <xf numFmtId="49" fontId="15" fillId="0" borderId="19" xfId="5" applyNumberFormat="1" applyFont="1" applyFill="1" applyBorder="1" applyAlignment="1">
      <alignment horizontal="center" wrapText="1"/>
    </xf>
    <xf numFmtId="49" fontId="15" fillId="0" borderId="17" xfId="5" applyNumberFormat="1" applyFont="1" applyFill="1" applyBorder="1" applyAlignment="1">
      <alignment horizontal="center" wrapText="1"/>
    </xf>
    <xf numFmtId="166" fontId="15" fillId="0" borderId="17" xfId="5" applyNumberFormat="1" applyFont="1" applyFill="1" applyBorder="1" applyAlignment="1">
      <alignment horizontal="center" wrapText="1"/>
    </xf>
    <xf numFmtId="167" fontId="15" fillId="0" borderId="17" xfId="5" applyNumberFormat="1" applyFont="1" applyFill="1" applyBorder="1" applyAlignment="1">
      <alignment horizontal="center" wrapText="1"/>
    </xf>
    <xf numFmtId="167" fontId="15" fillId="0" borderId="18" xfId="5" applyNumberFormat="1" applyFont="1" applyFill="1" applyBorder="1" applyAlignment="1">
      <alignment horizontal="center" wrapText="1"/>
    </xf>
    <xf numFmtId="49" fontId="15" fillId="5" borderId="12" xfId="5" applyNumberFormat="1" applyFont="1" applyFill="1" applyBorder="1" applyAlignment="1">
      <alignment horizontal="center"/>
    </xf>
    <xf numFmtId="49" fontId="15" fillId="5" borderId="13" xfId="5" applyNumberFormat="1" applyFont="1" applyFill="1" applyBorder="1" applyAlignment="1">
      <alignment horizontal="center"/>
    </xf>
    <xf numFmtId="166" fontId="15" fillId="5" borderId="13" xfId="5" applyNumberFormat="1" applyFont="1" applyFill="1" applyBorder="1" applyAlignment="1">
      <alignment horizontal="center"/>
    </xf>
    <xf numFmtId="167" fontId="15" fillId="5" borderId="14" xfId="5" applyNumberFormat="1" applyFont="1" applyFill="1" applyBorder="1" applyAlignment="1">
      <alignment horizontal="center"/>
    </xf>
    <xf numFmtId="49" fontId="16" fillId="0" borderId="5" xfId="5" applyNumberFormat="1" applyFont="1" applyBorder="1" applyAlignment="1">
      <alignment horizontal="right" vertical="center"/>
    </xf>
    <xf numFmtId="166" fontId="16" fillId="0" borderId="5" xfId="5" applyNumberFormat="1" applyFont="1" applyBorder="1" applyAlignment="1">
      <alignment horizontal="right" vertical="center"/>
    </xf>
    <xf numFmtId="49" fontId="1" fillId="0" borderId="0" xfId="5" applyNumberFormat="1" applyFont="1" applyAlignment="1">
      <alignment horizontal="left" vertical="center" wrapText="1"/>
    </xf>
    <xf numFmtId="0" fontId="44" fillId="0" borderId="10" xfId="10" applyFont="1" applyBorder="1" applyAlignment="1">
      <alignment horizontal="left" vertical="center" wrapText="1"/>
    </xf>
    <xf numFmtId="0" fontId="44" fillId="0" borderId="0" xfId="10" applyFont="1" applyAlignment="1">
      <alignment horizontal="left" vertical="center" wrapText="1"/>
    </xf>
    <xf numFmtId="0" fontId="35" fillId="0" borderId="10" xfId="10" applyFont="1" applyBorder="1" applyAlignment="1">
      <alignment horizontal="left" vertical="center" wrapText="1"/>
    </xf>
    <xf numFmtId="0" fontId="35" fillId="0" borderId="0" xfId="10" applyFont="1" applyAlignment="1">
      <alignment horizontal="left" vertical="center" wrapText="1"/>
    </xf>
    <xf numFmtId="49" fontId="15" fillId="6" borderId="5" xfId="5" applyNumberFormat="1" applyFont="1" applyFill="1" applyBorder="1" applyAlignment="1">
      <alignment horizontal="right" vertical="center"/>
    </xf>
    <xf numFmtId="166" fontId="15" fillId="6" borderId="5" xfId="5" applyNumberFormat="1" applyFont="1" applyFill="1" applyBorder="1" applyAlignment="1">
      <alignment horizontal="right" vertical="center"/>
    </xf>
    <xf numFmtId="49" fontId="15" fillId="0" borderId="5" xfId="5" applyNumberFormat="1" applyFont="1" applyBorder="1" applyAlignment="1">
      <alignment horizontal="right" vertical="center"/>
    </xf>
    <xf numFmtId="166" fontId="15" fillId="0" borderId="5" xfId="5" applyNumberFormat="1" applyFont="1" applyBorder="1" applyAlignment="1">
      <alignment horizontal="right" vertical="center"/>
    </xf>
  </cellXfs>
  <cellStyles count="42">
    <cellStyle name="Millares" xfId="1" builtinId="3"/>
    <cellStyle name="Millares [0] 2" xfId="21"/>
    <cellStyle name="Millares 2" xfId="4"/>
    <cellStyle name="Millares_FORMULARIO 4 - M-OFERENTE PPTA ECONOMICA" xfId="32"/>
    <cellStyle name="Moneda" xfId="33" builtinId="4"/>
    <cellStyle name="Moneda [0] 3" xfId="20"/>
    <cellStyle name="Moneda 2" xfId="6"/>
    <cellStyle name="Moneda 2 2 2 2 2" xfId="30"/>
    <cellStyle name="Moneda 3 3" xfId="11"/>
    <cellStyle name="Normal" xfId="0" builtinId="0"/>
    <cellStyle name="Normal 11 3 3" xfId="38"/>
    <cellStyle name="Normal 12" xfId="13"/>
    <cellStyle name="Normal 12 2" xfId="23"/>
    <cellStyle name="Normal 12 3 2" xfId="39"/>
    <cellStyle name="Normal 13" xfId="17"/>
    <cellStyle name="Normal 15" xfId="19"/>
    <cellStyle name="Normal 15 2" xfId="9"/>
    <cellStyle name="Normal 17 2" xfId="34"/>
    <cellStyle name="Normal 17 2 2 2" xfId="35"/>
    <cellStyle name="Normal 17 2 2 2 2" xfId="36"/>
    <cellStyle name="Normal 2" xfId="3"/>
    <cellStyle name="Normal 2 10 2 2" xfId="26"/>
    <cellStyle name="Normal 2 10 3" xfId="25"/>
    <cellStyle name="Normal 2 2" xfId="31"/>
    <cellStyle name="Normal 20 2" xfId="40"/>
    <cellStyle name="Normal 3" xfId="5"/>
    <cellStyle name="Normal 3 11" xfId="24"/>
    <cellStyle name="Normal 3 2" xfId="27"/>
    <cellStyle name="Normal 3 2 2" xfId="29"/>
    <cellStyle name="Normal 3 3" xfId="22"/>
    <cellStyle name="Normal 3 4 2" xfId="37"/>
    <cellStyle name="Normal 4" xfId="8"/>
    <cellStyle name="Normal 4 2 2" xfId="10"/>
    <cellStyle name="Normal 7" xfId="14"/>
    <cellStyle name="Normal 7 2" xfId="41"/>
    <cellStyle name="Normal_PTO OFICIAL PREPLIEGO (CORREGIDO) 2" xfId="28"/>
    <cellStyle name="Porcentaje" xfId="18" builtinId="5"/>
    <cellStyle name="Porcentaje 2" xfId="2"/>
    <cellStyle name="Porcentaje 2 2" xfId="15"/>
    <cellStyle name="Porcentaje 2 3 2" xfId="16"/>
    <cellStyle name="Porcentaje 3" xfId="7"/>
    <cellStyle name="Porcentual 3" xfId="12"/>
  </cellStyles>
  <dxfs count="7">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colors>
    <mruColors>
      <color rgb="FFFF33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sharedStrings" Target="sharedString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23813</xdr:colOff>
      <xdr:row>1</xdr:row>
      <xdr:rowOff>57690</xdr:rowOff>
    </xdr:from>
    <xdr:to>
      <xdr:col>26</xdr:col>
      <xdr:colOff>363992</xdr:colOff>
      <xdr:row>14</xdr:row>
      <xdr:rowOff>217714</xdr:rowOff>
    </xdr:to>
    <xdr:pic>
      <xdr:nvPicPr>
        <xdr:cNvPr id="2050" name="Picture 2">
          <a:extLst>
            <a:ext uri="{FF2B5EF4-FFF2-40B4-BE49-F238E27FC236}">
              <a16:creationId xmlns:a16="http://schemas.microsoft.com/office/drawing/2014/main" xmlns="" id="{00000000-0008-0000-0500-000002080000}"/>
            </a:ext>
          </a:extLst>
        </xdr:cNvPr>
        <xdr:cNvPicPr>
          <a:picLocks noChangeAspect="1" noChangeArrowheads="1"/>
        </xdr:cNvPicPr>
      </xdr:nvPicPr>
      <xdr:blipFill>
        <a:blip xmlns:r="http://schemas.openxmlformats.org/officeDocument/2006/relationships" r:embed="rId1" cstate="print"/>
        <a:srcRect l="5729" t="11683" r="13095" b="4962"/>
        <a:stretch>
          <a:fillRect/>
        </a:stretch>
      </xdr:blipFill>
      <xdr:spPr bwMode="auto">
        <a:xfrm>
          <a:off x="23217188" y="391065"/>
          <a:ext cx="9484179" cy="5473613"/>
        </a:xfrm>
        <a:prstGeom prst="rect">
          <a:avLst/>
        </a:prstGeom>
        <a:noFill/>
        <a:ln w="1">
          <a:noFill/>
          <a:miter lim="800000"/>
          <a:headEnd/>
          <a:tailEnd type="none" w="med" len="med"/>
        </a:ln>
        <a:effectLst/>
      </xdr:spPr>
    </xdr:pic>
    <xdr:clientData/>
  </xdr:twoCellAnchor>
  <xdr:twoCellAnchor editAs="oneCell">
    <xdr:from>
      <xdr:col>7</xdr:col>
      <xdr:colOff>2005054</xdr:colOff>
      <xdr:row>21</xdr:row>
      <xdr:rowOff>481052</xdr:rowOff>
    </xdr:from>
    <xdr:to>
      <xdr:col>17</xdr:col>
      <xdr:colOff>113661</xdr:colOff>
      <xdr:row>28</xdr:row>
      <xdr:rowOff>148878</xdr:rowOff>
    </xdr:to>
    <xdr:pic>
      <xdr:nvPicPr>
        <xdr:cNvPr id="2051" name="Picture 3">
          <a:extLst>
            <a:ext uri="{FF2B5EF4-FFF2-40B4-BE49-F238E27FC236}">
              <a16:creationId xmlns:a16="http://schemas.microsoft.com/office/drawing/2014/main" xmlns="" id="{00000000-0008-0000-0500-000003080000}"/>
            </a:ext>
          </a:extLst>
        </xdr:cNvPr>
        <xdr:cNvPicPr>
          <a:picLocks noChangeAspect="1" noChangeArrowheads="1"/>
        </xdr:cNvPicPr>
      </xdr:nvPicPr>
      <xdr:blipFill>
        <a:blip xmlns:r="http://schemas.openxmlformats.org/officeDocument/2006/relationships" r:embed="rId2" cstate="print"/>
        <a:srcRect l="16142" t="22178" r="41010" b="48688"/>
        <a:stretch>
          <a:fillRect/>
        </a:stretch>
      </xdr:blipFill>
      <xdr:spPr bwMode="auto">
        <a:xfrm>
          <a:off x="15171966" y="8302758"/>
          <a:ext cx="7835313" cy="3029591"/>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Gabriel\Proyectos\Pereira%20Colectores%20Quebrada%20Letras\Dise&#241;o%20y%20Chequeo%20Hidraulico%20Interceptor%20Q%20Letras%20V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Users\jhormanherrera\Downloads\Proyectos\datos%20felipe\WINDOWS\Escritorio\Juan%20Pablo%20II\WINDOWS\TEMP\Contrato%20SOP%20185-02%20FINAL\2%20YACOPI-GALAPAGOS\2%20%20YAC%20-%20GUAD%20PRESUP%20FINAL\CRONOGR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Users\Carlos\Google%20Drive\OBRAS\CONTRATO%20MAURICIO%20ENE%20-%20JUN%202019\PARQUE%20DEL%20AMOR\PRESUPUESTO%20PARQUE%20DEL%20AMOR.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Desktop\201409-C0022014-APUSDPS%20(CARUPAPOLIDEP)%20V1%20SEPARAD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esktop\Cotas%20AR%20Irr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ersonal\ddalejandro\USUARIOS\PROFESIONAL%201\PTARD%20SONSON\CALCUL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Users\jhonatanmauricio\Downloads\F:\VILLA%20TAKOA\Presupuesto\APUS%20VILLA%20TAKO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Users\Ing.%20Oscar\Downloads\MATRIZ%20PARA%20EL%20CALCULO%20DEL%20AIU%2020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92.168.10.7\Tecnica\Tecnica\ECBOYACAGDPMA\ARAPOY\INGDIEG\PRESUP\PRESUPUESTOS%20FINAL\Presupuesto%20General-V.1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Users\Cristhian\Downloads\PRECIOS%20UNITARIOS%202017%20PUBLICAR.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Users\jmperez\Documents\TECNICA\DEPORTE%20Y%20RECREACION\02%20ESTANDARIZADO%20POLIDEPORTIVO\Presupuesto_750%20_Baja_Suelo%20AB%20actualizado%202015%20con%20ICCP.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OSRVMYR01\Tecnica\Tecnica\ECBOYACAGDPMA\ARAPOY\INGDIEG\PRESUP\PRESUPUESTOS%20FINAL\Presupuesto%20General-V.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 gral"/>
      <sheetName val="Diseño Chequeo LETRAS qmh Per"/>
      <sheetName val="Diseño LETRAS"/>
      <sheetName val="CANTIDADES"/>
      <sheetName val="PRESUPUESTO NUEVO"/>
      <sheetName val="PRESUPUESTO OPTIMIZACIÓN"/>
      <sheetName val="RESUMEN"/>
      <sheetName val="APU"/>
      <sheetName val="CANTIDADES 170 mill"/>
      <sheetName val="170 mil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MODI"/>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em Cant"/>
      <sheetName val="Mem Cant Elect"/>
      <sheetName val="FACTOR PRESTACIONAL"/>
      <sheetName val="ANALISIS DE AU"/>
      <sheetName val="F.M INTERVENTORIA"/>
      <sheetName val="INTERVENTORIA  "/>
      <sheetName val="APUs"/>
      <sheetName val="INSUMOS"/>
    </sheetNames>
    <sheetDataSet>
      <sheetData sheetId="0">
        <row r="97">
          <cell r="F97">
            <v>0.24</v>
          </cell>
        </row>
        <row r="98">
          <cell r="F98">
            <v>0.06</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DISEÑO"/>
      <sheetName val="Express datos"/>
      <sheetName val="Cuadro resumen camaras"/>
    </sheetNames>
    <sheetDataSet>
      <sheetData sheetId="0">
        <row r="5">
          <cell r="A5" t="str">
            <v>CJ-01</v>
          </cell>
          <cell r="B5">
            <v>1156223.588</v>
          </cell>
          <cell r="C5">
            <v>1074362.7819999999</v>
          </cell>
        </row>
        <row r="6">
          <cell r="A6" t="str">
            <v>CJ-02</v>
          </cell>
          <cell r="B6">
            <v>1156243.02</v>
          </cell>
          <cell r="C6">
            <v>1074377.4539999999</v>
          </cell>
        </row>
        <row r="7">
          <cell r="A7" t="str">
            <v>CJ-03</v>
          </cell>
          <cell r="B7">
            <v>1156244.0519999999</v>
          </cell>
          <cell r="C7">
            <v>1074376.088</v>
          </cell>
        </row>
        <row r="8">
          <cell r="A8" t="str">
            <v>CJ-04</v>
          </cell>
          <cell r="B8">
            <v>1156249.1070000001</v>
          </cell>
          <cell r="C8">
            <v>1074379.905</v>
          </cell>
        </row>
        <row r="9">
          <cell r="A9" t="str">
            <v>CJ-05</v>
          </cell>
          <cell r="B9">
            <v>1156264.567</v>
          </cell>
          <cell r="C9">
            <v>1074391.578</v>
          </cell>
        </row>
        <row r="10">
          <cell r="A10" t="str">
            <v>CJ-06</v>
          </cell>
          <cell r="B10">
            <v>1156273.4099999999</v>
          </cell>
          <cell r="C10">
            <v>1074394.25</v>
          </cell>
        </row>
        <row r="11">
          <cell r="A11" t="str">
            <v>CJ-07</v>
          </cell>
          <cell r="B11">
            <v>1156284.7679999999</v>
          </cell>
          <cell r="C11">
            <v>1074403.3419999999</v>
          </cell>
        </row>
        <row r="12">
          <cell r="A12" t="str">
            <v>CJ-08</v>
          </cell>
          <cell r="B12">
            <v>1156292.7479999999</v>
          </cell>
          <cell r="C12">
            <v>1074413.4040000001</v>
          </cell>
        </row>
        <row r="13">
          <cell r="A13" t="str">
            <v>CJ-09</v>
          </cell>
          <cell r="B13">
            <v>1156315.21</v>
          </cell>
          <cell r="C13">
            <v>1074429.9450000001</v>
          </cell>
        </row>
        <row r="14">
          <cell r="A14" t="str">
            <v>CJ-10</v>
          </cell>
          <cell r="B14">
            <v>1156342.504</v>
          </cell>
          <cell r="C14">
            <v>1074451.5689999999</v>
          </cell>
        </row>
        <row r="15">
          <cell r="A15" t="str">
            <v>CI-01</v>
          </cell>
          <cell r="B15">
            <v>1156352.8689999999</v>
          </cell>
          <cell r="C15">
            <v>1074463.49</v>
          </cell>
        </row>
        <row r="16">
          <cell r="A16" t="str">
            <v>CI-02</v>
          </cell>
          <cell r="B16">
            <v>1156357.6240000001</v>
          </cell>
          <cell r="C16">
            <v>1074466.084</v>
          </cell>
        </row>
        <row r="17">
          <cell r="A17" t="str">
            <v>CI-03</v>
          </cell>
          <cell r="B17">
            <v>1156361.629</v>
          </cell>
          <cell r="C17">
            <v>1074471.061</v>
          </cell>
        </row>
        <row r="18">
          <cell r="A18" t="str">
            <v>CI-04</v>
          </cell>
          <cell r="B18">
            <v>1156365.237</v>
          </cell>
          <cell r="C18">
            <v>1074477.9850000001</v>
          </cell>
        </row>
        <row r="19">
          <cell r="A19" t="str">
            <v>CI-05</v>
          </cell>
          <cell r="B19">
            <v>1156377.8870000001</v>
          </cell>
          <cell r="C19">
            <v>1074492.047</v>
          </cell>
        </row>
        <row r="20">
          <cell r="A20" t="str">
            <v>CI-06</v>
          </cell>
          <cell r="B20">
            <v>1156387.27</v>
          </cell>
          <cell r="C20">
            <v>1074508.1599999999</v>
          </cell>
        </row>
        <row r="21">
          <cell r="A21" t="str">
            <v>CI-07</v>
          </cell>
          <cell r="B21">
            <v>1156392.4040000001</v>
          </cell>
          <cell r="C21">
            <v>1074514.7819999999</v>
          </cell>
        </row>
        <row r="22">
          <cell r="A22" t="str">
            <v>CI-08</v>
          </cell>
          <cell r="B22">
            <v>1156398.7620000001</v>
          </cell>
          <cell r="C22">
            <v>1074523.6880000001</v>
          </cell>
        </row>
        <row r="23">
          <cell r="A23" t="str">
            <v>CI-09</v>
          </cell>
          <cell r="B23">
            <v>1156420.0460000001</v>
          </cell>
          <cell r="C23">
            <v>1074553.409</v>
          </cell>
        </row>
        <row r="24">
          <cell r="A24" t="str">
            <v>CI-10</v>
          </cell>
          <cell r="B24">
            <v>1156434.5689999999</v>
          </cell>
          <cell r="C24">
            <v>1074571.888</v>
          </cell>
        </row>
        <row r="25">
          <cell r="A25" t="str">
            <v>CI-11</v>
          </cell>
          <cell r="B25">
            <v>1156439.524</v>
          </cell>
          <cell r="C25">
            <v>1074573.531</v>
          </cell>
        </row>
        <row r="26">
          <cell r="A26" t="str">
            <v>CI-12</v>
          </cell>
          <cell r="B26">
            <v>1156462.8400000001</v>
          </cell>
          <cell r="C26">
            <v>1074610.1240000001</v>
          </cell>
        </row>
        <row r="27">
          <cell r="A27" t="str">
            <v>CI-13</v>
          </cell>
          <cell r="B27">
            <v>1156468.807</v>
          </cell>
          <cell r="C27">
            <v>1074629.0919999999</v>
          </cell>
        </row>
        <row r="28">
          <cell r="A28" t="str">
            <v>CI-14</v>
          </cell>
          <cell r="B28">
            <v>1156485.3659999999</v>
          </cell>
          <cell r="C28">
            <v>1074656.2450000001</v>
          </cell>
        </row>
        <row r="29">
          <cell r="A29" t="str">
            <v>CI-15</v>
          </cell>
          <cell r="B29">
            <v>1156498.801</v>
          </cell>
          <cell r="C29">
            <v>1074665.8999999999</v>
          </cell>
        </row>
        <row r="30">
          <cell r="A30" t="str">
            <v>CI-16</v>
          </cell>
          <cell r="B30">
            <v>1156503.4280000001</v>
          </cell>
          <cell r="C30">
            <v>1074672.19</v>
          </cell>
        </row>
        <row r="31">
          <cell r="A31" t="str">
            <v>CI-17</v>
          </cell>
          <cell r="B31">
            <v>1156509.7</v>
          </cell>
          <cell r="C31">
            <v>1074682.419</v>
          </cell>
        </row>
        <row r="32">
          <cell r="A32" t="str">
            <v>CI-18</v>
          </cell>
          <cell r="B32">
            <v>1156514.064</v>
          </cell>
          <cell r="C32">
            <v>1074693.5970000001</v>
          </cell>
        </row>
        <row r="33">
          <cell r="A33" t="str">
            <v>CI-19</v>
          </cell>
          <cell r="B33">
            <v>1156518.4720000001</v>
          </cell>
          <cell r="C33">
            <v>1074704.7579999999</v>
          </cell>
        </row>
        <row r="34">
          <cell r="A34" t="str">
            <v>CI-20</v>
          </cell>
          <cell r="B34">
            <v>1156522.7790000001</v>
          </cell>
          <cell r="C34">
            <v>1074715.959</v>
          </cell>
        </row>
        <row r="35">
          <cell r="A35" t="str">
            <v>CI-21</v>
          </cell>
          <cell r="B35">
            <v>1156526.2520000001</v>
          </cell>
          <cell r="C35">
            <v>1074727.4450000001</v>
          </cell>
        </row>
        <row r="36">
          <cell r="A36" t="str">
            <v>CI-22</v>
          </cell>
          <cell r="B36">
            <v>1156530.091</v>
          </cell>
          <cell r="C36">
            <v>1074742.3500000001</v>
          </cell>
        </row>
        <row r="37">
          <cell r="A37" t="str">
            <v>CI-23</v>
          </cell>
          <cell r="B37">
            <v>1156527.186</v>
          </cell>
          <cell r="C37">
            <v>1074754.3319999999</v>
          </cell>
        </row>
        <row r="38">
          <cell r="A38" t="str">
            <v>CI-24</v>
          </cell>
          <cell r="B38">
            <v>1156530.889</v>
          </cell>
          <cell r="C38">
            <v>1074764.091</v>
          </cell>
        </row>
        <row r="39">
          <cell r="A39" t="str">
            <v>CI-25</v>
          </cell>
          <cell r="B39">
            <v>1156535.186</v>
          </cell>
          <cell r="C39">
            <v>1074766.433</v>
          </cell>
        </row>
        <row r="40">
          <cell r="A40" t="str">
            <v>CI-26</v>
          </cell>
          <cell r="B40">
            <v>1156538.753</v>
          </cell>
          <cell r="C40">
            <v>1074765.42</v>
          </cell>
        </row>
        <row r="41">
          <cell r="A41" t="str">
            <v>CI-27</v>
          </cell>
          <cell r="B41">
            <v>1156542.8370000001</v>
          </cell>
          <cell r="C41">
            <v>1074773.1869999999</v>
          </cell>
        </row>
        <row r="42">
          <cell r="A42" t="str">
            <v>CI-28</v>
          </cell>
          <cell r="B42">
            <v>1156548.2679999999</v>
          </cell>
          <cell r="C42">
            <v>1074795.6329999999</v>
          </cell>
        </row>
        <row r="43">
          <cell r="A43" t="str">
            <v>CI-29</v>
          </cell>
          <cell r="B43">
            <v>1156551.1640000001</v>
          </cell>
          <cell r="C43">
            <v>1074812.9380000001</v>
          </cell>
        </row>
        <row r="44">
          <cell r="A44" t="str">
            <v>CI-30</v>
          </cell>
          <cell r="B44">
            <v>1156548.209</v>
          </cell>
          <cell r="C44">
            <v>1074823.7590000001</v>
          </cell>
        </row>
        <row r="45">
          <cell r="A45" t="str">
            <v>CI-31</v>
          </cell>
          <cell r="B45">
            <v>1156549.2439999999</v>
          </cell>
          <cell r="C45">
            <v>1074836.436</v>
          </cell>
        </row>
        <row r="46">
          <cell r="A46" t="str">
            <v>CI-32</v>
          </cell>
          <cell r="B46">
            <v>1156550.2139999999</v>
          </cell>
          <cell r="C46">
            <v>1074849.8629999999</v>
          </cell>
        </row>
        <row r="47">
          <cell r="A47" t="str">
            <v>CI-33</v>
          </cell>
          <cell r="B47">
            <v>1156533.635</v>
          </cell>
          <cell r="C47">
            <v>1074856.297</v>
          </cell>
        </row>
        <row r="48">
          <cell r="A48" t="str">
            <v>CP-01</v>
          </cell>
          <cell r="B48">
            <v>1156524.726</v>
          </cell>
          <cell r="C48">
            <v>1074860.371</v>
          </cell>
        </row>
        <row r="49">
          <cell r="A49">
            <v>0</v>
          </cell>
          <cell r="B49">
            <v>0</v>
          </cell>
          <cell r="C49">
            <v>0</v>
          </cell>
        </row>
        <row r="50">
          <cell r="A50">
            <v>0</v>
          </cell>
          <cell r="B50">
            <v>0</v>
          </cell>
          <cell r="C50">
            <v>0</v>
          </cell>
        </row>
        <row r="51">
          <cell r="A51">
            <v>0</v>
          </cell>
          <cell r="B51">
            <v>0</v>
          </cell>
          <cell r="C51">
            <v>0</v>
          </cell>
        </row>
        <row r="52">
          <cell r="A52">
            <v>0</v>
          </cell>
          <cell r="B52">
            <v>0</v>
          </cell>
          <cell r="C52">
            <v>0</v>
          </cell>
        </row>
        <row r="53">
          <cell r="A53" t="str">
            <v>CLL-01</v>
          </cell>
          <cell r="B53">
            <v>1156230.4480000001</v>
          </cell>
          <cell r="C53">
            <v>1074730.568</v>
          </cell>
        </row>
        <row r="54">
          <cell r="A54" t="str">
            <v>CLL-02</v>
          </cell>
          <cell r="B54">
            <v>1156252.6310000001</v>
          </cell>
          <cell r="C54">
            <v>1074758.4269999999</v>
          </cell>
        </row>
        <row r="55">
          <cell r="A55" t="str">
            <v>CLL-03</v>
          </cell>
          <cell r="B55">
            <v>1156301.76</v>
          </cell>
          <cell r="C55">
            <v>1074732.273</v>
          </cell>
        </row>
        <row r="56">
          <cell r="A56" t="str">
            <v>CLL-04</v>
          </cell>
          <cell r="B56">
            <v>1156350.73</v>
          </cell>
          <cell r="C56">
            <v>1074706.2579999999</v>
          </cell>
        </row>
        <row r="57">
          <cell r="A57" t="str">
            <v>CLL-05</v>
          </cell>
          <cell r="B57">
            <v>1156402.0390000001</v>
          </cell>
          <cell r="C57">
            <v>1074676.4990000001</v>
          </cell>
        </row>
        <row r="58">
          <cell r="A58" t="str">
            <v>CLL-06</v>
          </cell>
          <cell r="B58">
            <v>1156380.818</v>
          </cell>
          <cell r="C58">
            <v>1074634.7150000001</v>
          </cell>
        </row>
        <row r="59">
          <cell r="A59" t="str">
            <v>CLL-07</v>
          </cell>
          <cell r="B59">
            <v>1156418.486</v>
          </cell>
          <cell r="C59">
            <v>1074611.78</v>
          </cell>
        </row>
        <row r="60">
          <cell r="A60" t="str">
            <v>CLL-08</v>
          </cell>
          <cell r="B60">
            <v>1156425.3230000001</v>
          </cell>
          <cell r="C60">
            <v>1074607.6259999999</v>
          </cell>
        </row>
        <row r="61">
          <cell r="A61" t="str">
            <v>CLL-09</v>
          </cell>
          <cell r="B61">
            <v>1156454.7849999999</v>
          </cell>
          <cell r="C61">
            <v>1074661.2339999999</v>
          </cell>
        </row>
        <row r="62">
          <cell r="A62" t="str">
            <v>CLL-10</v>
          </cell>
          <cell r="B62">
            <v>1156484.9979999999</v>
          </cell>
          <cell r="C62">
            <v>1074714.2209999999</v>
          </cell>
        </row>
        <row r="63">
          <cell r="A63" t="str">
            <v>DES-01</v>
          </cell>
          <cell r="B63">
            <v>1156511.08</v>
          </cell>
          <cell r="C63">
            <v>1074701.78</v>
          </cell>
        </row>
        <row r="64">
          <cell r="A64">
            <v>0</v>
          </cell>
          <cell r="B64">
            <v>0</v>
          </cell>
          <cell r="C64">
            <v>0</v>
          </cell>
        </row>
        <row r="65">
          <cell r="A65">
            <v>0</v>
          </cell>
          <cell r="B65">
            <v>0</v>
          </cell>
          <cell r="C65">
            <v>0</v>
          </cell>
        </row>
        <row r="66">
          <cell r="A66" t="str">
            <v>CBZ-01</v>
          </cell>
          <cell r="B66">
            <v>1156244.51</v>
          </cell>
          <cell r="C66">
            <v>1074650.75</v>
          </cell>
        </row>
        <row r="67">
          <cell r="A67" t="str">
            <v>CLL-11</v>
          </cell>
          <cell r="B67">
            <v>1156260.0260000001</v>
          </cell>
          <cell r="C67">
            <v>1074647.8670000001</v>
          </cell>
        </row>
        <row r="68">
          <cell r="A68" t="str">
            <v>CLL-12</v>
          </cell>
          <cell r="B68">
            <v>1156267.1089999999</v>
          </cell>
          <cell r="C68">
            <v>1074663.574</v>
          </cell>
        </row>
        <row r="69">
          <cell r="A69" t="str">
            <v>CLL-13</v>
          </cell>
          <cell r="B69">
            <v>1156279.8230000001</v>
          </cell>
          <cell r="C69">
            <v>1074691.7690000001</v>
          </cell>
        </row>
        <row r="70">
          <cell r="A70" t="str">
            <v>CLL-14</v>
          </cell>
          <cell r="B70">
            <v>1156327.5919999999</v>
          </cell>
          <cell r="C70">
            <v>1074666.5930000001</v>
          </cell>
        </row>
        <row r="71">
          <cell r="A71" t="str">
            <v>CLL-04</v>
          </cell>
          <cell r="B71">
            <v>1156350.73</v>
          </cell>
          <cell r="C71">
            <v>1074706.2579999999</v>
          </cell>
        </row>
        <row r="72">
          <cell r="A72">
            <v>0</v>
          </cell>
          <cell r="B72">
            <v>0</v>
          </cell>
          <cell r="C72">
            <v>0</v>
          </cell>
        </row>
        <row r="73">
          <cell r="A73">
            <v>0</v>
          </cell>
          <cell r="B73">
            <v>0</v>
          </cell>
        </row>
        <row r="74">
          <cell r="A74">
            <v>0</v>
          </cell>
          <cell r="B74">
            <v>0</v>
          </cell>
        </row>
        <row r="75">
          <cell r="A75">
            <v>0</v>
          </cell>
          <cell r="B75">
            <v>0</v>
          </cell>
        </row>
        <row r="76">
          <cell r="A76">
            <v>0</v>
          </cell>
          <cell r="B76">
            <v>0</v>
          </cell>
        </row>
        <row r="77">
          <cell r="A77">
            <v>0</v>
          </cell>
          <cell r="B77">
            <v>0</v>
          </cell>
          <cell r="C77">
            <v>0</v>
          </cell>
        </row>
        <row r="78">
          <cell r="A78">
            <v>0</v>
          </cell>
          <cell r="B78">
            <v>0</v>
          </cell>
          <cell r="C78">
            <v>0</v>
          </cell>
        </row>
        <row r="79">
          <cell r="A79">
            <v>0</v>
          </cell>
          <cell r="B79">
            <v>0</v>
          </cell>
          <cell r="C79">
            <v>0</v>
          </cell>
        </row>
        <row r="80">
          <cell r="A80">
            <v>0</v>
          </cell>
          <cell r="B80">
            <v>0</v>
          </cell>
          <cell r="C80">
            <v>0</v>
          </cell>
        </row>
        <row r="81">
          <cell r="A81">
            <v>0</v>
          </cell>
          <cell r="B81">
            <v>0</v>
          </cell>
          <cell r="C81">
            <v>0</v>
          </cell>
        </row>
        <row r="82">
          <cell r="A82">
            <v>0</v>
          </cell>
          <cell r="B82">
            <v>0</v>
          </cell>
          <cell r="C82">
            <v>0</v>
          </cell>
        </row>
        <row r="83">
          <cell r="A83">
            <v>0</v>
          </cell>
          <cell r="B83">
            <v>0</v>
          </cell>
          <cell r="C83">
            <v>0</v>
          </cell>
        </row>
        <row r="84">
          <cell r="A84">
            <v>0</v>
          </cell>
          <cell r="B84">
            <v>0</v>
          </cell>
          <cell r="C84">
            <v>0</v>
          </cell>
        </row>
        <row r="85">
          <cell r="A85">
            <v>0</v>
          </cell>
          <cell r="B85">
            <v>0</v>
          </cell>
          <cell r="C85">
            <v>0</v>
          </cell>
        </row>
        <row r="86">
          <cell r="A86">
            <v>0</v>
          </cell>
          <cell r="B86">
            <v>0</v>
          </cell>
          <cell r="C86">
            <v>0</v>
          </cell>
        </row>
        <row r="87">
          <cell r="A87">
            <v>0</v>
          </cell>
          <cell r="B87">
            <v>0</v>
          </cell>
          <cell r="C87">
            <v>0</v>
          </cell>
        </row>
        <row r="88">
          <cell r="A88">
            <v>0</v>
          </cell>
          <cell r="B88">
            <v>0</v>
          </cell>
          <cell r="C88">
            <v>0</v>
          </cell>
        </row>
        <row r="89">
          <cell r="A89">
            <v>0</v>
          </cell>
          <cell r="B89">
            <v>0</v>
          </cell>
          <cell r="C89">
            <v>0</v>
          </cell>
        </row>
        <row r="90">
          <cell r="A90">
            <v>0</v>
          </cell>
          <cell r="B90">
            <v>0</v>
          </cell>
          <cell r="C90">
            <v>0</v>
          </cell>
        </row>
        <row r="91">
          <cell r="A91">
            <v>0</v>
          </cell>
          <cell r="B91">
            <v>0</v>
          </cell>
          <cell r="C91">
            <v>0</v>
          </cell>
        </row>
        <row r="92">
          <cell r="A92">
            <v>0</v>
          </cell>
          <cell r="B92">
            <v>0</v>
          </cell>
          <cell r="C92">
            <v>0</v>
          </cell>
        </row>
        <row r="93">
          <cell r="A93">
            <v>0</v>
          </cell>
          <cell r="B93">
            <v>0</v>
          </cell>
          <cell r="C93">
            <v>0</v>
          </cell>
        </row>
        <row r="94">
          <cell r="A94">
            <v>0</v>
          </cell>
          <cell r="B94">
            <v>0</v>
          </cell>
          <cell r="C94">
            <v>0</v>
          </cell>
        </row>
        <row r="95">
          <cell r="A95">
            <v>0</v>
          </cell>
          <cell r="B95">
            <v>0</v>
          </cell>
          <cell r="C95">
            <v>0</v>
          </cell>
        </row>
        <row r="96">
          <cell r="A96">
            <v>0</v>
          </cell>
          <cell r="B96">
            <v>0</v>
          </cell>
          <cell r="C96">
            <v>0</v>
          </cell>
        </row>
        <row r="97">
          <cell r="A97">
            <v>0</v>
          </cell>
          <cell r="B97">
            <v>0</v>
          </cell>
          <cell r="C97">
            <v>0</v>
          </cell>
        </row>
        <row r="98">
          <cell r="A98">
            <v>0</v>
          </cell>
          <cell r="B98">
            <v>0</v>
          </cell>
          <cell r="C98">
            <v>0</v>
          </cell>
        </row>
        <row r="99">
          <cell r="A99">
            <v>0</v>
          </cell>
          <cell r="B99">
            <v>0</v>
          </cell>
          <cell r="C99">
            <v>0</v>
          </cell>
        </row>
        <row r="100">
          <cell r="A100">
            <v>0</v>
          </cell>
          <cell r="B100">
            <v>0</v>
          </cell>
          <cell r="C100">
            <v>0</v>
          </cell>
        </row>
        <row r="101">
          <cell r="A101">
            <v>0</v>
          </cell>
          <cell r="B101">
            <v>0</v>
          </cell>
          <cell r="C101">
            <v>0</v>
          </cell>
        </row>
        <row r="102">
          <cell r="A102">
            <v>0</v>
          </cell>
          <cell r="B102">
            <v>0</v>
          </cell>
          <cell r="C102">
            <v>0</v>
          </cell>
        </row>
        <row r="103">
          <cell r="A103">
            <v>0</v>
          </cell>
          <cell r="B103">
            <v>0</v>
          </cell>
          <cell r="C103">
            <v>0</v>
          </cell>
        </row>
        <row r="104">
          <cell r="A104">
            <v>0</v>
          </cell>
          <cell r="B104">
            <v>0</v>
          </cell>
          <cell r="C104">
            <v>0</v>
          </cell>
        </row>
        <row r="105">
          <cell r="A105">
            <v>0</v>
          </cell>
          <cell r="B105">
            <v>0</v>
          </cell>
          <cell r="C105">
            <v>0</v>
          </cell>
        </row>
        <row r="106">
          <cell r="A106">
            <v>0</v>
          </cell>
          <cell r="B106">
            <v>0</v>
          </cell>
          <cell r="C106">
            <v>0</v>
          </cell>
        </row>
        <row r="107">
          <cell r="A107">
            <v>0</v>
          </cell>
          <cell r="B107">
            <v>0</v>
          </cell>
          <cell r="C107">
            <v>0</v>
          </cell>
        </row>
        <row r="108">
          <cell r="A108">
            <v>0</v>
          </cell>
          <cell r="B108">
            <v>0</v>
          </cell>
          <cell r="C108">
            <v>0</v>
          </cell>
        </row>
        <row r="109">
          <cell r="A109">
            <v>0</v>
          </cell>
          <cell r="B109">
            <v>0</v>
          </cell>
          <cell r="C109">
            <v>0</v>
          </cell>
        </row>
        <row r="110">
          <cell r="A110">
            <v>0</v>
          </cell>
          <cell r="B110">
            <v>0</v>
          </cell>
          <cell r="C110">
            <v>0</v>
          </cell>
        </row>
        <row r="111">
          <cell r="A111">
            <v>0</v>
          </cell>
          <cell r="B111">
            <v>0</v>
          </cell>
          <cell r="C111">
            <v>0</v>
          </cell>
        </row>
        <row r="112">
          <cell r="A112">
            <v>0</v>
          </cell>
          <cell r="B112">
            <v>0</v>
          </cell>
          <cell r="C112">
            <v>0</v>
          </cell>
        </row>
        <row r="113">
          <cell r="A113">
            <v>0</v>
          </cell>
          <cell r="B113">
            <v>0</v>
          </cell>
          <cell r="C113">
            <v>0</v>
          </cell>
        </row>
        <row r="114">
          <cell r="A114">
            <v>0</v>
          </cell>
          <cell r="B114">
            <v>0</v>
          </cell>
          <cell r="C114">
            <v>0</v>
          </cell>
        </row>
        <row r="115">
          <cell r="A115">
            <v>0</v>
          </cell>
          <cell r="B115">
            <v>0</v>
          </cell>
          <cell r="C115">
            <v>0</v>
          </cell>
        </row>
        <row r="116">
          <cell r="A116">
            <v>0</v>
          </cell>
          <cell r="B116">
            <v>0</v>
          </cell>
          <cell r="C116">
            <v>0</v>
          </cell>
        </row>
        <row r="117">
          <cell r="A117">
            <v>0</v>
          </cell>
          <cell r="B117">
            <v>0</v>
          </cell>
          <cell r="C117">
            <v>0</v>
          </cell>
        </row>
        <row r="118">
          <cell r="A118">
            <v>0</v>
          </cell>
          <cell r="B118">
            <v>0</v>
          </cell>
          <cell r="C118">
            <v>0</v>
          </cell>
        </row>
        <row r="119">
          <cell r="A119">
            <v>0</v>
          </cell>
          <cell r="B119">
            <v>0</v>
          </cell>
          <cell r="C119">
            <v>0</v>
          </cell>
        </row>
        <row r="120">
          <cell r="A120">
            <v>0</v>
          </cell>
          <cell r="B120">
            <v>0</v>
          </cell>
          <cell r="C120">
            <v>0</v>
          </cell>
        </row>
        <row r="121">
          <cell r="A121">
            <v>0</v>
          </cell>
          <cell r="B121">
            <v>0</v>
          </cell>
          <cell r="C121">
            <v>0</v>
          </cell>
        </row>
        <row r="122">
          <cell r="A122">
            <v>0</v>
          </cell>
          <cell r="B122">
            <v>0</v>
          </cell>
          <cell r="C122">
            <v>0</v>
          </cell>
        </row>
        <row r="123">
          <cell r="A123">
            <v>0</v>
          </cell>
          <cell r="B123">
            <v>0</v>
          </cell>
          <cell r="C123">
            <v>0</v>
          </cell>
        </row>
        <row r="124">
          <cell r="A124">
            <v>0</v>
          </cell>
          <cell r="B124">
            <v>0</v>
          </cell>
          <cell r="C124">
            <v>0</v>
          </cell>
        </row>
        <row r="125">
          <cell r="A125">
            <v>0</v>
          </cell>
          <cell r="B125">
            <v>0</v>
          </cell>
          <cell r="C125">
            <v>0</v>
          </cell>
        </row>
        <row r="126">
          <cell r="A126">
            <v>0</v>
          </cell>
          <cell r="B126">
            <v>0</v>
          </cell>
          <cell r="C126">
            <v>0</v>
          </cell>
        </row>
        <row r="127">
          <cell r="A127">
            <v>0</v>
          </cell>
          <cell r="B127">
            <v>0</v>
          </cell>
          <cell r="C127">
            <v>0</v>
          </cell>
        </row>
        <row r="128">
          <cell r="A128">
            <v>0</v>
          </cell>
          <cell r="B128">
            <v>0</v>
          </cell>
          <cell r="C128">
            <v>0</v>
          </cell>
        </row>
        <row r="129">
          <cell r="A129">
            <v>0</v>
          </cell>
          <cell r="B129">
            <v>0</v>
          </cell>
          <cell r="C129">
            <v>0</v>
          </cell>
        </row>
        <row r="130">
          <cell r="A130">
            <v>0</v>
          </cell>
          <cell r="B130">
            <v>0</v>
          </cell>
          <cell r="C130">
            <v>0</v>
          </cell>
        </row>
        <row r="131">
          <cell r="A131">
            <v>0</v>
          </cell>
          <cell r="B131">
            <v>0</v>
          </cell>
          <cell r="C131">
            <v>0</v>
          </cell>
        </row>
        <row r="132">
          <cell r="A132">
            <v>0</v>
          </cell>
          <cell r="B132">
            <v>0</v>
          </cell>
          <cell r="C132">
            <v>0</v>
          </cell>
        </row>
        <row r="133">
          <cell r="A133">
            <v>0</v>
          </cell>
          <cell r="B133">
            <v>0</v>
          </cell>
          <cell r="C133">
            <v>0</v>
          </cell>
        </row>
        <row r="134">
          <cell r="A134">
            <v>0</v>
          </cell>
          <cell r="B134">
            <v>0</v>
          </cell>
          <cell r="C134">
            <v>0</v>
          </cell>
        </row>
        <row r="135">
          <cell r="A135">
            <v>0</v>
          </cell>
          <cell r="B135">
            <v>0</v>
          </cell>
          <cell r="C135">
            <v>0</v>
          </cell>
        </row>
        <row r="136">
          <cell r="A136">
            <v>0</v>
          </cell>
          <cell r="B136">
            <v>0</v>
          </cell>
          <cell r="C136">
            <v>0</v>
          </cell>
        </row>
        <row r="137">
          <cell r="A137">
            <v>0</v>
          </cell>
          <cell r="B137">
            <v>0</v>
          </cell>
          <cell r="C137">
            <v>0</v>
          </cell>
        </row>
        <row r="138">
          <cell r="A138">
            <v>0</v>
          </cell>
          <cell r="B138">
            <v>0</v>
          </cell>
          <cell r="C138">
            <v>0</v>
          </cell>
        </row>
        <row r="139">
          <cell r="A139">
            <v>0</v>
          </cell>
          <cell r="B139">
            <v>0</v>
          </cell>
          <cell r="C139">
            <v>0</v>
          </cell>
        </row>
        <row r="140">
          <cell r="A140">
            <v>0</v>
          </cell>
          <cell r="B140">
            <v>0</v>
          </cell>
          <cell r="C140">
            <v>0</v>
          </cell>
        </row>
        <row r="141">
          <cell r="A141">
            <v>0</v>
          </cell>
          <cell r="B141">
            <v>0</v>
          </cell>
          <cell r="C141">
            <v>0</v>
          </cell>
        </row>
        <row r="142">
          <cell r="A142">
            <v>0</v>
          </cell>
          <cell r="B142">
            <v>0</v>
          </cell>
          <cell r="C142">
            <v>0</v>
          </cell>
        </row>
        <row r="143">
          <cell r="A143">
            <v>0</v>
          </cell>
          <cell r="B143">
            <v>0</v>
          </cell>
          <cell r="C143">
            <v>0</v>
          </cell>
        </row>
        <row r="144">
          <cell r="A144">
            <v>0</v>
          </cell>
          <cell r="B144">
            <v>0</v>
          </cell>
          <cell r="C144">
            <v>0</v>
          </cell>
        </row>
        <row r="145">
          <cell r="A145">
            <v>0</v>
          </cell>
          <cell r="B145">
            <v>0</v>
          </cell>
          <cell r="C145">
            <v>0</v>
          </cell>
        </row>
        <row r="146">
          <cell r="A146">
            <v>0</v>
          </cell>
          <cell r="B146">
            <v>0</v>
          </cell>
          <cell r="C146">
            <v>0</v>
          </cell>
        </row>
        <row r="147">
          <cell r="A147">
            <v>0</v>
          </cell>
          <cell r="B147">
            <v>0</v>
          </cell>
          <cell r="C147">
            <v>0</v>
          </cell>
        </row>
        <row r="148">
          <cell r="A148">
            <v>0</v>
          </cell>
          <cell r="B148">
            <v>0</v>
          </cell>
          <cell r="C148">
            <v>0</v>
          </cell>
        </row>
        <row r="149">
          <cell r="A149">
            <v>0</v>
          </cell>
          <cell r="B149">
            <v>0</v>
          </cell>
          <cell r="C149">
            <v>0</v>
          </cell>
        </row>
        <row r="150">
          <cell r="A150">
            <v>0</v>
          </cell>
          <cell r="B150">
            <v>0</v>
          </cell>
          <cell r="C150">
            <v>0</v>
          </cell>
        </row>
        <row r="151">
          <cell r="A151">
            <v>0</v>
          </cell>
          <cell r="B151">
            <v>0</v>
          </cell>
          <cell r="C151">
            <v>0</v>
          </cell>
        </row>
        <row r="152">
          <cell r="A152">
            <v>0</v>
          </cell>
          <cell r="B152">
            <v>0</v>
          </cell>
          <cell r="C152">
            <v>0</v>
          </cell>
        </row>
        <row r="153">
          <cell r="A153">
            <v>0</v>
          </cell>
          <cell r="B153">
            <v>0</v>
          </cell>
          <cell r="C153">
            <v>0</v>
          </cell>
        </row>
        <row r="154">
          <cell r="A154">
            <v>0</v>
          </cell>
          <cell r="B154">
            <v>0</v>
          </cell>
          <cell r="C154">
            <v>0</v>
          </cell>
        </row>
        <row r="155">
          <cell r="A155">
            <v>0</v>
          </cell>
          <cell r="B155">
            <v>0</v>
          </cell>
          <cell r="C155">
            <v>0</v>
          </cell>
        </row>
        <row r="156">
          <cell r="A156">
            <v>0</v>
          </cell>
          <cell r="B156">
            <v>0</v>
          </cell>
          <cell r="C156">
            <v>0</v>
          </cell>
        </row>
        <row r="157">
          <cell r="A157">
            <v>0</v>
          </cell>
          <cell r="B157">
            <v>0</v>
          </cell>
          <cell r="C157">
            <v>0</v>
          </cell>
        </row>
        <row r="158">
          <cell r="A158">
            <v>0</v>
          </cell>
          <cell r="B158">
            <v>0</v>
          </cell>
          <cell r="C158">
            <v>0</v>
          </cell>
        </row>
        <row r="159">
          <cell r="A159">
            <v>0</v>
          </cell>
          <cell r="B159">
            <v>0</v>
          </cell>
          <cell r="C159">
            <v>0</v>
          </cell>
        </row>
        <row r="160">
          <cell r="A160">
            <v>0</v>
          </cell>
          <cell r="B160">
            <v>0</v>
          </cell>
          <cell r="C160">
            <v>0</v>
          </cell>
        </row>
        <row r="161">
          <cell r="A161">
            <v>0</v>
          </cell>
          <cell r="B161">
            <v>0</v>
          </cell>
          <cell r="C161">
            <v>0</v>
          </cell>
        </row>
        <row r="162">
          <cell r="A162">
            <v>0</v>
          </cell>
          <cell r="B162">
            <v>0</v>
          </cell>
          <cell r="C162">
            <v>0</v>
          </cell>
        </row>
        <row r="163">
          <cell r="A163">
            <v>0</v>
          </cell>
          <cell r="B163">
            <v>0</v>
          </cell>
          <cell r="C163">
            <v>0</v>
          </cell>
        </row>
        <row r="164">
          <cell r="A164">
            <v>0</v>
          </cell>
          <cell r="B164">
            <v>0</v>
          </cell>
          <cell r="C164">
            <v>0</v>
          </cell>
        </row>
        <row r="165">
          <cell r="A165">
            <v>0</v>
          </cell>
          <cell r="B165">
            <v>0</v>
          </cell>
          <cell r="C165">
            <v>0</v>
          </cell>
        </row>
        <row r="166">
          <cell r="A166">
            <v>0</v>
          </cell>
          <cell r="B166">
            <v>0</v>
          </cell>
          <cell r="C166">
            <v>0</v>
          </cell>
        </row>
        <row r="167">
          <cell r="A167">
            <v>0</v>
          </cell>
          <cell r="B167">
            <v>0</v>
          </cell>
          <cell r="C167">
            <v>0</v>
          </cell>
        </row>
        <row r="168">
          <cell r="A168">
            <v>0</v>
          </cell>
          <cell r="B168">
            <v>0</v>
          </cell>
          <cell r="C168">
            <v>0</v>
          </cell>
        </row>
        <row r="169">
          <cell r="A169">
            <v>0</v>
          </cell>
          <cell r="B169">
            <v>0</v>
          </cell>
          <cell r="C169">
            <v>0</v>
          </cell>
        </row>
        <row r="170">
          <cell r="A170">
            <v>0</v>
          </cell>
          <cell r="B170">
            <v>0</v>
          </cell>
          <cell r="C170">
            <v>0</v>
          </cell>
        </row>
        <row r="171">
          <cell r="A171">
            <v>0</v>
          </cell>
          <cell r="B171">
            <v>0</v>
          </cell>
          <cell r="C171">
            <v>0</v>
          </cell>
        </row>
        <row r="172">
          <cell r="A172">
            <v>0</v>
          </cell>
          <cell r="B172">
            <v>0</v>
          </cell>
          <cell r="C172">
            <v>0</v>
          </cell>
        </row>
        <row r="173">
          <cell r="A173">
            <v>0</v>
          </cell>
          <cell r="B173">
            <v>0</v>
          </cell>
          <cell r="C173">
            <v>0</v>
          </cell>
        </row>
        <row r="174">
          <cell r="A174">
            <v>0</v>
          </cell>
          <cell r="B174">
            <v>0</v>
          </cell>
          <cell r="C174">
            <v>0</v>
          </cell>
        </row>
        <row r="175">
          <cell r="A175">
            <v>0</v>
          </cell>
          <cell r="B175">
            <v>0</v>
          </cell>
          <cell r="C175">
            <v>0</v>
          </cell>
        </row>
        <row r="176">
          <cell r="A176">
            <v>0</v>
          </cell>
          <cell r="B176">
            <v>0</v>
          </cell>
          <cell r="C176">
            <v>0</v>
          </cell>
        </row>
        <row r="177">
          <cell r="A177">
            <v>0</v>
          </cell>
          <cell r="B177">
            <v>0</v>
          </cell>
          <cell r="C177">
            <v>0</v>
          </cell>
        </row>
        <row r="178">
          <cell r="A178">
            <v>0</v>
          </cell>
          <cell r="B178">
            <v>0</v>
          </cell>
          <cell r="C178">
            <v>0</v>
          </cell>
        </row>
        <row r="179">
          <cell r="A179">
            <v>0</v>
          </cell>
          <cell r="B179">
            <v>0</v>
          </cell>
          <cell r="C179">
            <v>0</v>
          </cell>
        </row>
        <row r="180">
          <cell r="A180">
            <v>0</v>
          </cell>
          <cell r="B180">
            <v>0</v>
          </cell>
          <cell r="C180">
            <v>0</v>
          </cell>
        </row>
        <row r="181">
          <cell r="A181">
            <v>0</v>
          </cell>
          <cell r="B181">
            <v>0</v>
          </cell>
          <cell r="C181">
            <v>0</v>
          </cell>
        </row>
        <row r="182">
          <cell r="A182">
            <v>0</v>
          </cell>
          <cell r="B182">
            <v>0</v>
          </cell>
          <cell r="C182">
            <v>0</v>
          </cell>
        </row>
        <row r="183">
          <cell r="A183">
            <v>0</v>
          </cell>
          <cell r="B183">
            <v>0</v>
          </cell>
          <cell r="C183">
            <v>0</v>
          </cell>
        </row>
        <row r="184">
          <cell r="A184">
            <v>0</v>
          </cell>
          <cell r="B184">
            <v>0</v>
          </cell>
          <cell r="C184">
            <v>0</v>
          </cell>
        </row>
        <row r="185">
          <cell r="A185">
            <v>0</v>
          </cell>
          <cell r="B185">
            <v>0</v>
          </cell>
          <cell r="C185">
            <v>0</v>
          </cell>
        </row>
        <row r="186">
          <cell r="A186">
            <v>0</v>
          </cell>
          <cell r="B186">
            <v>0</v>
          </cell>
          <cell r="C186">
            <v>0</v>
          </cell>
        </row>
        <row r="187">
          <cell r="A187">
            <v>0</v>
          </cell>
          <cell r="B187">
            <v>0</v>
          </cell>
          <cell r="C187">
            <v>0</v>
          </cell>
        </row>
        <row r="188">
          <cell r="A188">
            <v>0</v>
          </cell>
          <cell r="B188">
            <v>0</v>
          </cell>
          <cell r="C188">
            <v>0</v>
          </cell>
        </row>
        <row r="189">
          <cell r="A189">
            <v>0</v>
          </cell>
          <cell r="B189">
            <v>0</v>
          </cell>
          <cell r="C189">
            <v>0</v>
          </cell>
        </row>
        <row r="190">
          <cell r="A190">
            <v>0</v>
          </cell>
          <cell r="B190">
            <v>0</v>
          </cell>
          <cell r="C190">
            <v>0</v>
          </cell>
        </row>
        <row r="191">
          <cell r="A191">
            <v>0</v>
          </cell>
          <cell r="B191">
            <v>0</v>
          </cell>
          <cell r="C191">
            <v>0</v>
          </cell>
        </row>
        <row r="192">
          <cell r="A192">
            <v>0</v>
          </cell>
          <cell r="B192">
            <v>0</v>
          </cell>
          <cell r="C192">
            <v>0</v>
          </cell>
        </row>
        <row r="193">
          <cell r="A193">
            <v>0</v>
          </cell>
          <cell r="B193">
            <v>0</v>
          </cell>
          <cell r="C193">
            <v>0</v>
          </cell>
        </row>
        <row r="194">
          <cell r="A194">
            <v>0</v>
          </cell>
          <cell r="B194">
            <v>0</v>
          </cell>
          <cell r="C194">
            <v>0</v>
          </cell>
        </row>
        <row r="195">
          <cell r="A195">
            <v>0</v>
          </cell>
          <cell r="B195">
            <v>0</v>
          </cell>
          <cell r="C195">
            <v>0</v>
          </cell>
        </row>
        <row r="196">
          <cell r="A196">
            <v>0</v>
          </cell>
          <cell r="B196">
            <v>0</v>
          </cell>
          <cell r="C196">
            <v>0</v>
          </cell>
        </row>
        <row r="197">
          <cell r="A197">
            <v>0</v>
          </cell>
          <cell r="B197">
            <v>0</v>
          </cell>
          <cell r="C197">
            <v>0</v>
          </cell>
        </row>
        <row r="198">
          <cell r="A198">
            <v>0</v>
          </cell>
          <cell r="B198">
            <v>0</v>
          </cell>
          <cell r="C198">
            <v>0</v>
          </cell>
        </row>
        <row r="199">
          <cell r="A199">
            <v>0</v>
          </cell>
          <cell r="B199">
            <v>0</v>
          </cell>
          <cell r="C199">
            <v>0</v>
          </cell>
        </row>
        <row r="200">
          <cell r="A200">
            <v>0</v>
          </cell>
          <cell r="B200">
            <v>0</v>
          </cell>
          <cell r="C200">
            <v>0</v>
          </cell>
        </row>
        <row r="201">
          <cell r="A201">
            <v>0</v>
          </cell>
          <cell r="B201">
            <v>0</v>
          </cell>
          <cell r="C201">
            <v>0</v>
          </cell>
        </row>
        <row r="202">
          <cell r="A202">
            <v>0</v>
          </cell>
          <cell r="B202">
            <v>0</v>
          </cell>
          <cell r="C202">
            <v>0</v>
          </cell>
        </row>
        <row r="203">
          <cell r="A203">
            <v>0</v>
          </cell>
          <cell r="B203">
            <v>0</v>
          </cell>
          <cell r="C203">
            <v>0</v>
          </cell>
        </row>
        <row r="204">
          <cell r="A204">
            <v>0</v>
          </cell>
          <cell r="B204">
            <v>0</v>
          </cell>
          <cell r="C204">
            <v>0</v>
          </cell>
        </row>
        <row r="205">
          <cell r="A205">
            <v>0</v>
          </cell>
          <cell r="B205">
            <v>0</v>
          </cell>
          <cell r="C205">
            <v>0</v>
          </cell>
        </row>
        <row r="206">
          <cell r="A206">
            <v>0</v>
          </cell>
          <cell r="B206">
            <v>0</v>
          </cell>
          <cell r="C206">
            <v>0</v>
          </cell>
        </row>
        <row r="207">
          <cell r="A207">
            <v>0</v>
          </cell>
          <cell r="B207">
            <v>0</v>
          </cell>
          <cell r="C207">
            <v>0</v>
          </cell>
        </row>
        <row r="208">
          <cell r="A208">
            <v>0</v>
          </cell>
          <cell r="B208">
            <v>0</v>
          </cell>
          <cell r="C208">
            <v>0</v>
          </cell>
        </row>
        <row r="209">
          <cell r="A209">
            <v>0</v>
          </cell>
          <cell r="B209">
            <v>0</v>
          </cell>
          <cell r="C209">
            <v>0</v>
          </cell>
        </row>
        <row r="210">
          <cell r="A210">
            <v>0</v>
          </cell>
          <cell r="B210">
            <v>0</v>
          </cell>
          <cell r="C210">
            <v>0</v>
          </cell>
        </row>
        <row r="211">
          <cell r="A211">
            <v>0</v>
          </cell>
          <cell r="B211">
            <v>0</v>
          </cell>
          <cell r="C211">
            <v>0</v>
          </cell>
        </row>
      </sheetData>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R ANDES"/>
      <sheetName val="Hoja1"/>
      <sheetName val="Hoja2"/>
      <sheetName val="Hoja3"/>
      <sheetName val="#¡REF"/>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 xml:space="preserve">Se adopta una velocidad de aproximación  Va (m/s)&gt; </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INDICMICROEMP"/>
      <sheetName val="A. P. U."/>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refreshError="1"/>
      <sheetData sheetId="1015" refreshError="1"/>
      <sheetData sheetId="1016" refreshError="1"/>
      <sheetData sheetId="10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3">
          <cell r="A3">
            <v>0.1278</v>
          </cell>
        </row>
      </sheetData>
      <sheetData sheetId="7" refreshError="1"/>
      <sheetData sheetId="8" refreshError="1"/>
      <sheetData sheetId="9">
        <row r="3">
          <cell r="A3" t="str">
            <v>ITEM</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PRESUPUESTO"/>
      <sheetName val="UNITARIOS"/>
      <sheetName val="TRANSPORTE"/>
      <sheetName val="MANO OBRA"/>
      <sheetName val="MEMORIAS"/>
      <sheetName val=" AdoVh"/>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sheetData sheetId="3"/>
      <sheetData sheetId="4"/>
      <sheetData sheetId="5"/>
      <sheetData sheetId="6"/>
      <sheetData sheetId="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FLUJOS"/>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Puntajes"/>
      <sheetName val="TOTCAPIT"/>
      <sheetName val="JORNABAS"/>
      <sheetName val="MATERIALES"/>
      <sheetName val="TOTCUADEQ"/>
      <sheetName val="TOTCUADMO"/>
      <sheetName val="Anexo No. 5"/>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 val="PPTO OBRA"/>
      <sheetName val="c2.5y2.6"/>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 val="Presup_Cancha"/>
      <sheetName val="PROGR_2"/>
      <sheetName val="A__P__U_"/>
      <sheetName val="ACTA_DE_MODIFICACION__(2)"/>
      <sheetName val="PROGR_3"/>
      <sheetName val="A__P__U_1"/>
      <sheetName val="ACTA_DE_MODIFICACION__(2)1"/>
      <sheetName val="CRA.MODI"/>
      <sheetName val="1,01"/>
      <sheetName val="Cuadro p. Capital Vs estim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 sheetId="26"/>
      <sheetData sheetId="27">
        <row r="6">
          <cell r="A6" t="str">
            <v>UNIDAD ADMINISTRATIVA ESPECIAL DE LA AERONAUTICA CIVIL</v>
          </cell>
        </row>
      </sheetData>
      <sheetData sheetId="28"/>
      <sheetData sheetId="29"/>
      <sheetData sheetId="30">
        <row r="6">
          <cell r="A6" t="str">
            <v>UNIDAD ADMINISTRATIVA ESPECIAL DE LA AERONAUTICA CIVIL</v>
          </cell>
        </row>
      </sheetData>
      <sheetData sheetId="31" refreshError="1"/>
      <sheetData sheetId="32" refreshError="1"/>
      <sheetData sheetId="3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61"/>
  <sheetViews>
    <sheetView view="pageBreakPreview" topLeftCell="A35" zoomScale="70" zoomScaleNormal="85" zoomScaleSheetLayoutView="70" workbookViewId="0">
      <selection activeCell="O53" sqref="O53"/>
    </sheetView>
  </sheetViews>
  <sheetFormatPr baseColWidth="10" defaultColWidth="11.42578125" defaultRowHeight="16.5" x14ac:dyDescent="0.3"/>
  <cols>
    <col min="1" max="2" width="3.42578125" style="45" customWidth="1"/>
    <col min="3" max="3" width="5.140625" style="45" customWidth="1"/>
    <col min="4" max="4" width="15.42578125" style="45" customWidth="1"/>
    <col min="5" max="5" width="16.140625" style="173" customWidth="1"/>
    <col min="6" max="6" width="17.42578125" style="45" customWidth="1"/>
    <col min="7" max="7" width="73.42578125" style="45" customWidth="1"/>
    <col min="8" max="8" width="8.5703125" style="45" customWidth="1"/>
    <col min="9" max="9" width="18.5703125" style="149" customWidth="1"/>
    <col min="10" max="10" width="23.5703125" style="149" customWidth="1"/>
    <col min="11" max="11" width="30" style="45" customWidth="1"/>
    <col min="12" max="12" width="3.42578125" style="45" customWidth="1"/>
    <col min="13" max="13" width="23.140625" style="45" customWidth="1"/>
    <col min="14" max="14" width="14.85546875" style="45" customWidth="1"/>
    <col min="15" max="15" width="13.28515625" style="199" customWidth="1"/>
    <col min="16" max="16" width="21.85546875" style="199" customWidth="1"/>
    <col min="17" max="17" width="11.42578125" style="45" customWidth="1"/>
    <col min="18" max="18" width="11.42578125" style="45" hidden="1" customWidth="1"/>
    <col min="19" max="20" width="16.140625" style="45" customWidth="1"/>
    <col min="21" max="21" width="25.140625" style="45" customWidth="1"/>
    <col min="22" max="23" width="15.85546875" style="45" bestFit="1" customWidth="1"/>
    <col min="24" max="25" width="15.140625" style="45" customWidth="1"/>
    <col min="26" max="26" width="15.85546875" style="45" hidden="1" customWidth="1"/>
    <col min="27" max="16384" width="11.42578125" style="45"/>
  </cols>
  <sheetData>
    <row r="1" spans="1:16" ht="17.25" thickBot="1" x14ac:dyDescent="0.35">
      <c r="A1" s="44"/>
      <c r="B1" s="44"/>
      <c r="C1" s="44"/>
      <c r="D1" s="44"/>
      <c r="E1" s="158"/>
      <c r="F1" s="44"/>
      <c r="G1" s="44"/>
      <c r="H1" s="44"/>
      <c r="I1" s="144"/>
      <c r="J1" s="144"/>
      <c r="K1" s="44"/>
      <c r="L1" s="44"/>
      <c r="M1" s="44"/>
    </row>
    <row r="2" spans="1:16" ht="17.25" thickTop="1" x14ac:dyDescent="0.3">
      <c r="A2" s="44"/>
      <c r="B2" s="46"/>
      <c r="C2" s="47"/>
      <c r="D2" s="47"/>
      <c r="E2" s="159"/>
      <c r="F2" s="47"/>
      <c r="G2" s="47"/>
      <c r="H2" s="47"/>
      <c r="I2" s="145"/>
      <c r="J2" s="145"/>
      <c r="K2" s="47"/>
      <c r="L2" s="48"/>
      <c r="M2" s="44"/>
    </row>
    <row r="3" spans="1:16" ht="27" customHeight="1" x14ac:dyDescent="0.3">
      <c r="A3" s="44"/>
      <c r="B3" s="49"/>
      <c r="C3" s="241" t="s">
        <v>104</v>
      </c>
      <c r="D3" s="242"/>
      <c r="E3" s="242"/>
      <c r="F3" s="242"/>
      <c r="G3" s="50"/>
      <c r="H3" s="50"/>
      <c r="I3" s="146"/>
      <c r="J3" s="146"/>
      <c r="K3" s="50"/>
      <c r="L3" s="51"/>
      <c r="M3" s="44"/>
    </row>
    <row r="4" spans="1:16" x14ac:dyDescent="0.3">
      <c r="A4" s="44"/>
      <c r="B4" s="49"/>
      <c r="C4" s="52" t="s">
        <v>93</v>
      </c>
      <c r="D4" s="53" t="s">
        <v>105</v>
      </c>
      <c r="E4" s="160" t="s">
        <v>106</v>
      </c>
      <c r="F4" s="54">
        <v>1</v>
      </c>
      <c r="G4" s="50"/>
      <c r="H4" s="50"/>
      <c r="I4" s="146"/>
      <c r="J4" s="146"/>
      <c r="K4" s="50"/>
      <c r="L4" s="51"/>
      <c r="M4" s="44"/>
    </row>
    <row r="5" spans="1:16" x14ac:dyDescent="0.3">
      <c r="A5" s="44"/>
      <c r="B5" s="49"/>
      <c r="C5" s="243"/>
      <c r="D5" s="243"/>
      <c r="E5" s="243"/>
      <c r="F5" s="243"/>
      <c r="G5" s="243"/>
      <c r="H5" s="243"/>
      <c r="I5" s="243"/>
      <c r="J5" s="243"/>
      <c r="K5" s="243"/>
      <c r="L5" s="51"/>
      <c r="M5" s="44"/>
    </row>
    <row r="6" spans="1:16" ht="21" thickBot="1" x14ac:dyDescent="0.35">
      <c r="A6" s="44"/>
      <c r="B6" s="49"/>
      <c r="C6" s="244" t="s">
        <v>107</v>
      </c>
      <c r="D6" s="244"/>
      <c r="E6" s="244"/>
      <c r="F6" s="244"/>
      <c r="G6" s="244"/>
      <c r="H6" s="244"/>
      <c r="I6" s="244"/>
      <c r="J6" s="244"/>
      <c r="K6" s="244"/>
      <c r="L6" s="51"/>
      <c r="M6" s="44"/>
    </row>
    <row r="7" spans="1:16" s="58" customFormat="1" x14ac:dyDescent="0.3">
      <c r="A7" s="55"/>
      <c r="B7" s="56"/>
      <c r="C7" s="245" t="s">
        <v>108</v>
      </c>
      <c r="D7" s="246"/>
      <c r="E7" s="246"/>
      <c r="F7" s="246"/>
      <c r="G7" s="246"/>
      <c r="H7" s="246"/>
      <c r="I7" s="246"/>
      <c r="J7" s="246"/>
      <c r="K7" s="247"/>
      <c r="L7" s="57"/>
      <c r="M7" s="55"/>
      <c r="O7" s="200"/>
      <c r="P7" s="200"/>
    </row>
    <row r="8" spans="1:16" ht="43.5" customHeight="1" x14ac:dyDescent="0.3">
      <c r="A8" s="44"/>
      <c r="B8" s="59"/>
      <c r="C8" s="248"/>
      <c r="D8" s="249"/>
      <c r="E8" s="249"/>
      <c r="F8" s="249"/>
      <c r="G8" s="249"/>
      <c r="H8" s="249"/>
      <c r="I8" s="249"/>
      <c r="J8" s="249"/>
      <c r="K8" s="250"/>
      <c r="L8" s="51"/>
      <c r="M8" s="44"/>
    </row>
    <row r="9" spans="1:16" ht="34.5" customHeight="1" x14ac:dyDescent="0.3">
      <c r="A9" s="44"/>
      <c r="B9" s="59"/>
      <c r="C9" s="251" t="s">
        <v>109</v>
      </c>
      <c r="D9" s="252"/>
      <c r="E9" s="252"/>
      <c r="F9" s="252"/>
      <c r="G9" s="252"/>
      <c r="H9" s="252"/>
      <c r="I9" s="252"/>
      <c r="J9" s="252"/>
      <c r="K9" s="253"/>
      <c r="L9" s="51"/>
      <c r="M9" s="44"/>
    </row>
    <row r="10" spans="1:16" ht="30" customHeight="1" thickBot="1" x14ac:dyDescent="0.35">
      <c r="A10" s="44"/>
      <c r="B10" s="49"/>
      <c r="C10" s="254"/>
      <c r="D10" s="255"/>
      <c r="E10" s="255"/>
      <c r="F10" s="255"/>
      <c r="G10" s="255"/>
      <c r="H10" s="255"/>
      <c r="I10" s="255"/>
      <c r="J10" s="255"/>
      <c r="K10" s="256"/>
      <c r="L10" s="51"/>
      <c r="M10" s="44"/>
    </row>
    <row r="11" spans="1:16" ht="30" customHeight="1" x14ac:dyDescent="0.3">
      <c r="A11" s="44"/>
      <c r="B11" s="49"/>
      <c r="C11" s="259" t="s">
        <v>110</v>
      </c>
      <c r="D11" s="261" t="s">
        <v>111</v>
      </c>
      <c r="E11" s="263" t="s">
        <v>112</v>
      </c>
      <c r="F11" s="263"/>
      <c r="G11" s="259" t="s">
        <v>41</v>
      </c>
      <c r="H11" s="261" t="s">
        <v>113</v>
      </c>
      <c r="I11" s="261" t="s">
        <v>43</v>
      </c>
      <c r="J11" s="267" t="s">
        <v>114</v>
      </c>
      <c r="K11" s="257" t="s">
        <v>115</v>
      </c>
      <c r="L11" s="51"/>
      <c r="M11" s="44"/>
    </row>
    <row r="12" spans="1:16" ht="30" customHeight="1" thickBot="1" x14ac:dyDescent="0.35">
      <c r="A12" s="44"/>
      <c r="B12" s="49"/>
      <c r="C12" s="260"/>
      <c r="D12" s="262"/>
      <c r="E12" s="161" t="s">
        <v>116</v>
      </c>
      <c r="F12" s="60" t="s">
        <v>117</v>
      </c>
      <c r="G12" s="260"/>
      <c r="H12" s="262"/>
      <c r="I12" s="262"/>
      <c r="J12" s="268"/>
      <c r="K12" s="258"/>
      <c r="L12" s="51"/>
      <c r="M12" s="44"/>
    </row>
    <row r="13" spans="1:16" ht="30" customHeight="1" thickBot="1" x14ac:dyDescent="0.35">
      <c r="A13" s="44"/>
      <c r="B13" s="49"/>
      <c r="C13" s="61"/>
      <c r="D13" s="137" t="s">
        <v>46</v>
      </c>
      <c r="E13" s="137" t="s">
        <v>0</v>
      </c>
      <c r="F13" s="62"/>
      <c r="G13" s="62"/>
      <c r="H13" s="62"/>
      <c r="I13" s="139"/>
      <c r="J13" s="139"/>
      <c r="K13" s="63"/>
      <c r="L13" s="51"/>
      <c r="M13" s="44"/>
    </row>
    <row r="14" spans="1:16" ht="30" customHeight="1" x14ac:dyDescent="0.3">
      <c r="A14" s="44"/>
      <c r="B14" s="49"/>
      <c r="C14" s="64"/>
      <c r="D14" s="138" t="s">
        <v>48</v>
      </c>
      <c r="E14" s="138" t="s">
        <v>149</v>
      </c>
      <c r="F14" s="230">
        <v>1.01</v>
      </c>
      <c r="G14" s="231" t="s">
        <v>171</v>
      </c>
      <c r="H14" s="232" t="s">
        <v>6</v>
      </c>
      <c r="I14" s="232">
        <v>4</v>
      </c>
      <c r="J14" s="233">
        <v>236030</v>
      </c>
      <c r="K14" s="65">
        <f>+ROUND(J14*I14,0)</f>
        <v>944120</v>
      </c>
      <c r="L14" s="51"/>
      <c r="M14" s="223"/>
    </row>
    <row r="15" spans="1:16" ht="30" customHeight="1" x14ac:dyDescent="0.3">
      <c r="A15" s="44"/>
      <c r="B15" s="49"/>
      <c r="C15" s="64"/>
      <c r="D15" s="138" t="s">
        <v>49</v>
      </c>
      <c r="E15" s="138" t="s">
        <v>150</v>
      </c>
      <c r="F15" s="230">
        <v>1.01</v>
      </c>
      <c r="G15" s="231" t="s">
        <v>172</v>
      </c>
      <c r="H15" s="232" t="s">
        <v>173</v>
      </c>
      <c r="I15" s="232">
        <v>120</v>
      </c>
      <c r="J15" s="233">
        <v>34000</v>
      </c>
      <c r="K15" s="65">
        <f t="shared" ref="K15" si="0">+ROUND(J15*I15,0)</f>
        <v>4080000</v>
      </c>
      <c r="L15" s="51"/>
      <c r="M15" s="223"/>
    </row>
    <row r="16" spans="1:16" ht="30" customHeight="1" thickBot="1" x14ac:dyDescent="0.35">
      <c r="A16" s="44"/>
      <c r="B16" s="49"/>
      <c r="C16" s="66" t="s">
        <v>118</v>
      </c>
      <c r="D16" s="67"/>
      <c r="E16" s="162"/>
      <c r="F16" s="67"/>
      <c r="G16" s="68"/>
      <c r="H16" s="67"/>
      <c r="I16" s="140"/>
      <c r="J16" s="151"/>
      <c r="K16" s="69">
        <f>SUM(K14:K15)</f>
        <v>5024120</v>
      </c>
      <c r="L16" s="51"/>
      <c r="M16" s="223"/>
    </row>
    <row r="17" spans="1:16" ht="30" customHeight="1" thickBot="1" x14ac:dyDescent="0.35">
      <c r="A17" s="44"/>
      <c r="B17" s="49"/>
      <c r="C17" s="61"/>
      <c r="D17" s="137" t="s">
        <v>59</v>
      </c>
      <c r="E17" s="137" t="s">
        <v>103</v>
      </c>
      <c r="F17" s="62"/>
      <c r="G17" s="62"/>
      <c r="H17" s="62"/>
      <c r="I17" s="139"/>
      <c r="J17" s="139"/>
      <c r="K17" s="63"/>
      <c r="L17" s="51"/>
      <c r="M17" s="223"/>
    </row>
    <row r="18" spans="1:16" ht="30" customHeight="1" x14ac:dyDescent="0.3">
      <c r="A18" s="44"/>
      <c r="B18" s="49"/>
      <c r="C18" s="64"/>
      <c r="D18" s="138" t="s">
        <v>60</v>
      </c>
      <c r="E18" s="138" t="s">
        <v>152</v>
      </c>
      <c r="F18" s="230">
        <v>2.0099999999999998</v>
      </c>
      <c r="G18" s="234" t="s">
        <v>174</v>
      </c>
      <c r="H18" s="232" t="s">
        <v>173</v>
      </c>
      <c r="I18" s="232">
        <v>136</v>
      </c>
      <c r="J18" s="233">
        <v>7600</v>
      </c>
      <c r="K18" s="65">
        <f t="shared" ref="K18:K22" si="1">+ROUND(J18*I18,0)</f>
        <v>1033600</v>
      </c>
      <c r="L18" s="51"/>
      <c r="M18" s="223"/>
    </row>
    <row r="19" spans="1:16" ht="49.5" customHeight="1" x14ac:dyDescent="0.3">
      <c r="A19" s="44"/>
      <c r="B19" s="49"/>
      <c r="C19" s="64"/>
      <c r="D19" s="138" t="s">
        <v>61</v>
      </c>
      <c r="E19" s="138" t="s">
        <v>153</v>
      </c>
      <c r="F19" s="230">
        <v>2.02</v>
      </c>
      <c r="G19" s="234" t="s">
        <v>175</v>
      </c>
      <c r="H19" s="232" t="s">
        <v>176</v>
      </c>
      <c r="I19" s="232">
        <v>1496</v>
      </c>
      <c r="J19" s="233">
        <v>7803</v>
      </c>
      <c r="K19" s="65">
        <f t="shared" si="1"/>
        <v>11673288</v>
      </c>
      <c r="L19" s="51"/>
      <c r="M19" s="223"/>
    </row>
    <row r="20" spans="1:16" s="44" customFormat="1" ht="30" customHeight="1" x14ac:dyDescent="0.3">
      <c r="B20" s="49"/>
      <c r="C20" s="64"/>
      <c r="D20" s="138" t="s">
        <v>62</v>
      </c>
      <c r="E20" s="138" t="s">
        <v>154</v>
      </c>
      <c r="F20" s="230">
        <v>2.0299999999999998</v>
      </c>
      <c r="G20" s="235" t="s">
        <v>177</v>
      </c>
      <c r="H20" s="232" t="s">
        <v>176</v>
      </c>
      <c r="I20" s="232">
        <v>250</v>
      </c>
      <c r="J20" s="233">
        <v>110000</v>
      </c>
      <c r="K20" s="65">
        <f t="shared" si="1"/>
        <v>27500000</v>
      </c>
      <c r="L20" s="51"/>
      <c r="M20" s="223"/>
      <c r="O20" s="201"/>
      <c r="P20" s="199"/>
    </row>
    <row r="21" spans="1:16" s="44" customFormat="1" ht="30" customHeight="1" x14ac:dyDescent="0.3">
      <c r="B21" s="49"/>
      <c r="C21" s="64"/>
      <c r="D21" s="138" t="s">
        <v>94</v>
      </c>
      <c r="E21" s="138" t="s">
        <v>151</v>
      </c>
      <c r="F21" s="230">
        <v>2.04</v>
      </c>
      <c r="G21" s="234" t="s">
        <v>178</v>
      </c>
      <c r="H21" s="232" t="s">
        <v>179</v>
      </c>
      <c r="I21" s="232">
        <v>30</v>
      </c>
      <c r="J21" s="233">
        <v>900000</v>
      </c>
      <c r="K21" s="65">
        <f t="shared" si="1"/>
        <v>27000000</v>
      </c>
      <c r="L21" s="51"/>
      <c r="M21" s="223"/>
      <c r="O21" s="201"/>
      <c r="P21" s="199"/>
    </row>
    <row r="22" spans="1:16" ht="30" customHeight="1" x14ac:dyDescent="0.3">
      <c r="B22" s="70"/>
      <c r="C22" s="64"/>
      <c r="D22" s="138" t="s">
        <v>95</v>
      </c>
      <c r="E22" s="138" t="s">
        <v>155</v>
      </c>
      <c r="F22" s="230">
        <v>2.0499999999999998</v>
      </c>
      <c r="G22" s="235" t="s">
        <v>180</v>
      </c>
      <c r="H22" s="232" t="s">
        <v>91</v>
      </c>
      <c r="I22" s="232">
        <v>60</v>
      </c>
      <c r="J22" s="233">
        <v>75000</v>
      </c>
      <c r="K22" s="65">
        <f t="shared" si="1"/>
        <v>4500000</v>
      </c>
      <c r="L22" s="71"/>
      <c r="M22" s="223"/>
    </row>
    <row r="23" spans="1:16" ht="30" customHeight="1" thickBot="1" x14ac:dyDescent="0.35">
      <c r="A23" s="44"/>
      <c r="B23" s="49"/>
      <c r="C23" s="66" t="s">
        <v>118</v>
      </c>
      <c r="D23" s="72"/>
      <c r="E23" s="163"/>
      <c r="F23" s="72"/>
      <c r="G23" s="72"/>
      <c r="H23" s="72"/>
      <c r="I23" s="140"/>
      <c r="J23" s="156"/>
      <c r="K23" s="69">
        <f>SUM(K18:K22)</f>
        <v>71706888</v>
      </c>
      <c r="L23" s="51"/>
      <c r="M23" s="223"/>
    </row>
    <row r="24" spans="1:16" ht="30" customHeight="1" thickBot="1" x14ac:dyDescent="0.35">
      <c r="A24" s="44"/>
      <c r="B24" s="49"/>
      <c r="C24" s="61"/>
      <c r="D24" s="137" t="s">
        <v>63</v>
      </c>
      <c r="E24" s="174" t="s">
        <v>2</v>
      </c>
      <c r="F24" s="62"/>
      <c r="G24" s="62"/>
      <c r="H24" s="62"/>
      <c r="I24" s="139"/>
      <c r="J24" s="139"/>
      <c r="K24" s="63"/>
      <c r="L24" s="51"/>
      <c r="M24" s="223"/>
    </row>
    <row r="25" spans="1:16" ht="30" customHeight="1" x14ac:dyDescent="0.3">
      <c r="A25" s="44"/>
      <c r="B25" s="49"/>
      <c r="C25" s="64"/>
      <c r="D25" s="164" t="s">
        <v>64</v>
      </c>
      <c r="E25" s="164" t="s">
        <v>156</v>
      </c>
      <c r="F25" s="230">
        <v>3.01</v>
      </c>
      <c r="G25" s="235" t="s">
        <v>181</v>
      </c>
      <c r="H25" s="232" t="s">
        <v>91</v>
      </c>
      <c r="I25" s="232">
        <v>10</v>
      </c>
      <c r="J25" s="233">
        <v>15642</v>
      </c>
      <c r="K25" s="65">
        <f t="shared" ref="K25:K27" si="2">+ROUND(J25*I25,0)</f>
        <v>156420</v>
      </c>
      <c r="L25" s="51"/>
      <c r="M25" s="223"/>
    </row>
    <row r="26" spans="1:16" x14ac:dyDescent="0.3">
      <c r="A26" s="44"/>
      <c r="B26" s="49"/>
      <c r="C26" s="64"/>
      <c r="D26" s="164" t="s">
        <v>65</v>
      </c>
      <c r="E26" s="138"/>
      <c r="F26" s="230">
        <v>3.02</v>
      </c>
      <c r="G26" s="235" t="s">
        <v>182</v>
      </c>
      <c r="H26" s="232" t="s">
        <v>91</v>
      </c>
      <c r="I26" s="232">
        <v>10</v>
      </c>
      <c r="J26" s="233">
        <v>15642</v>
      </c>
      <c r="K26" s="65">
        <f t="shared" si="2"/>
        <v>156420</v>
      </c>
      <c r="L26" s="51"/>
      <c r="M26" s="223"/>
    </row>
    <row r="27" spans="1:16" ht="30" customHeight="1" x14ac:dyDescent="0.3">
      <c r="A27" s="44"/>
      <c r="B27" s="49"/>
      <c r="C27" s="64"/>
      <c r="D27" s="164" t="s">
        <v>66</v>
      </c>
      <c r="E27" s="164"/>
      <c r="F27" s="230">
        <v>3.03</v>
      </c>
      <c r="G27" s="235" t="s">
        <v>183</v>
      </c>
      <c r="H27" s="232" t="s">
        <v>91</v>
      </c>
      <c r="I27" s="232">
        <v>5</v>
      </c>
      <c r="J27" s="233">
        <v>600000</v>
      </c>
      <c r="K27" s="65">
        <f t="shared" si="2"/>
        <v>3000000</v>
      </c>
      <c r="L27" s="51"/>
      <c r="M27" s="223"/>
    </row>
    <row r="28" spans="1:16" ht="30" customHeight="1" thickBot="1" x14ac:dyDescent="0.35">
      <c r="A28" s="44"/>
      <c r="B28" s="49"/>
      <c r="C28" s="73" t="s">
        <v>118</v>
      </c>
      <c r="D28" s="74"/>
      <c r="E28" s="165"/>
      <c r="F28" s="74"/>
      <c r="G28" s="75"/>
      <c r="H28" s="74"/>
      <c r="I28" s="140"/>
      <c r="J28" s="152"/>
      <c r="K28" s="76">
        <f>SUM(K25:K27)</f>
        <v>3312840</v>
      </c>
      <c r="L28" s="51"/>
      <c r="M28" s="223"/>
    </row>
    <row r="29" spans="1:16" ht="30" customHeight="1" thickBot="1" x14ac:dyDescent="0.35">
      <c r="A29" s="44"/>
      <c r="B29" s="49"/>
      <c r="C29" s="61"/>
      <c r="D29" s="137" t="s">
        <v>74</v>
      </c>
      <c r="E29" s="174" t="s">
        <v>184</v>
      </c>
      <c r="F29" s="62"/>
      <c r="G29" s="62"/>
      <c r="H29" s="62"/>
      <c r="I29" s="139"/>
      <c r="J29" s="139"/>
      <c r="K29" s="63"/>
      <c r="L29" s="51"/>
      <c r="M29" s="223"/>
    </row>
    <row r="30" spans="1:16" ht="30" customHeight="1" x14ac:dyDescent="0.3">
      <c r="A30" s="44"/>
      <c r="B30" s="49"/>
      <c r="C30" s="64"/>
      <c r="D30" s="164" t="s">
        <v>76</v>
      </c>
      <c r="E30" s="164" t="s">
        <v>157</v>
      </c>
      <c r="F30" s="230">
        <v>4.01</v>
      </c>
      <c r="G30" s="231" t="s">
        <v>185</v>
      </c>
      <c r="H30" s="232" t="s">
        <v>176</v>
      </c>
      <c r="I30" s="232">
        <v>929.9</v>
      </c>
      <c r="J30" s="233">
        <v>28644</v>
      </c>
      <c r="K30" s="65">
        <f t="shared" ref="K30:K42" si="3">+ROUND(J30*I30,0)</f>
        <v>26636056</v>
      </c>
      <c r="L30" s="51"/>
      <c r="M30" s="223"/>
    </row>
    <row r="31" spans="1:16" ht="30" customHeight="1" x14ac:dyDescent="0.3">
      <c r="A31" s="44"/>
      <c r="B31" s="49"/>
      <c r="C31" s="64"/>
      <c r="D31" s="164" t="s">
        <v>77</v>
      </c>
      <c r="E31" s="164" t="s">
        <v>158</v>
      </c>
      <c r="F31" s="230">
        <v>4.0199999999999996</v>
      </c>
      <c r="G31" s="231" t="s">
        <v>186</v>
      </c>
      <c r="H31" s="232" t="s">
        <v>176</v>
      </c>
      <c r="I31" s="232">
        <v>323</v>
      </c>
      <c r="J31" s="233">
        <v>28644</v>
      </c>
      <c r="K31" s="65">
        <f t="shared" si="3"/>
        <v>9252012</v>
      </c>
      <c r="L31" s="51"/>
      <c r="M31" s="223"/>
    </row>
    <row r="32" spans="1:16" ht="30" customHeight="1" x14ac:dyDescent="0.3">
      <c r="A32" s="44"/>
      <c r="B32" s="49"/>
      <c r="C32" s="64"/>
      <c r="D32" s="164" t="s">
        <v>78</v>
      </c>
      <c r="E32" s="164" t="s">
        <v>159</v>
      </c>
      <c r="F32" s="230">
        <v>4.03</v>
      </c>
      <c r="G32" s="231" t="s">
        <v>187</v>
      </c>
      <c r="H32" s="232" t="s">
        <v>176</v>
      </c>
      <c r="I32" s="232">
        <v>700</v>
      </c>
      <c r="J32" s="233">
        <v>24279</v>
      </c>
      <c r="K32" s="65">
        <f t="shared" si="3"/>
        <v>16995300</v>
      </c>
      <c r="L32" s="51"/>
      <c r="M32" s="223"/>
    </row>
    <row r="33" spans="1:26" ht="30" customHeight="1" x14ac:dyDescent="0.3">
      <c r="A33" s="44"/>
      <c r="B33" s="49"/>
      <c r="C33" s="64"/>
      <c r="D33" s="164" t="s">
        <v>79</v>
      </c>
      <c r="E33" s="164" t="s">
        <v>160</v>
      </c>
      <c r="F33" s="230">
        <v>4.04</v>
      </c>
      <c r="G33" s="231" t="s">
        <v>188</v>
      </c>
      <c r="H33" s="232" t="s">
        <v>176</v>
      </c>
      <c r="I33" s="232">
        <v>50</v>
      </c>
      <c r="J33" s="233">
        <v>27036</v>
      </c>
      <c r="K33" s="65">
        <f t="shared" si="3"/>
        <v>1351800</v>
      </c>
      <c r="L33" s="51"/>
      <c r="M33" s="223"/>
    </row>
    <row r="34" spans="1:26" ht="30" customHeight="1" x14ac:dyDescent="0.3">
      <c r="A34" s="44"/>
      <c r="B34" s="49"/>
      <c r="C34" s="64"/>
      <c r="D34" s="164" t="s">
        <v>80</v>
      </c>
      <c r="E34" s="164"/>
      <c r="F34" s="230">
        <v>4.05</v>
      </c>
      <c r="G34" s="231" t="s">
        <v>189</v>
      </c>
      <c r="H34" s="232" t="s">
        <v>176</v>
      </c>
      <c r="I34" s="232">
        <v>929.2</v>
      </c>
      <c r="J34" s="233">
        <v>29677</v>
      </c>
      <c r="K34" s="65">
        <f t="shared" si="3"/>
        <v>27575868</v>
      </c>
      <c r="L34" s="51"/>
      <c r="M34" s="223"/>
    </row>
    <row r="35" spans="1:26" ht="30" customHeight="1" x14ac:dyDescent="0.3">
      <c r="A35" s="44"/>
      <c r="B35" s="49"/>
      <c r="C35" s="64"/>
      <c r="D35" s="164" t="s">
        <v>81</v>
      </c>
      <c r="E35" s="164" t="s">
        <v>161</v>
      </c>
      <c r="F35" s="230">
        <v>4.0599999999999996</v>
      </c>
      <c r="G35" s="231" t="s">
        <v>190</v>
      </c>
      <c r="H35" s="232" t="s">
        <v>176</v>
      </c>
      <c r="I35" s="232">
        <v>929.2</v>
      </c>
      <c r="J35" s="233">
        <v>7000</v>
      </c>
      <c r="K35" s="65">
        <f t="shared" si="3"/>
        <v>6504400</v>
      </c>
      <c r="L35" s="51"/>
      <c r="M35" s="223"/>
    </row>
    <row r="36" spans="1:26" ht="30" customHeight="1" thickBot="1" x14ac:dyDescent="0.35">
      <c r="A36" s="44"/>
      <c r="B36" s="49"/>
      <c r="C36" s="66" t="s">
        <v>118</v>
      </c>
      <c r="D36" s="77"/>
      <c r="E36" s="166"/>
      <c r="F36" s="77"/>
      <c r="G36" s="78"/>
      <c r="H36" s="79"/>
      <c r="I36" s="140"/>
      <c r="J36" s="151"/>
      <c r="K36" s="69">
        <f>SUM(K30:K35)</f>
        <v>88315436</v>
      </c>
      <c r="L36" s="51"/>
      <c r="M36" s="223"/>
    </row>
    <row r="37" spans="1:26" ht="30" customHeight="1" thickBot="1" x14ac:dyDescent="0.35">
      <c r="A37" s="44"/>
      <c r="B37" s="49"/>
      <c r="C37" s="61"/>
      <c r="D37" s="137" t="s">
        <v>197</v>
      </c>
      <c r="E37" s="174" t="s">
        <v>198</v>
      </c>
      <c r="F37" s="62"/>
      <c r="G37" s="62"/>
      <c r="H37" s="62"/>
      <c r="I37" s="139"/>
      <c r="J37" s="139"/>
      <c r="K37" s="63"/>
      <c r="L37" s="51"/>
      <c r="M37" s="223"/>
    </row>
    <row r="38" spans="1:26" ht="30" customHeight="1" x14ac:dyDescent="0.3">
      <c r="A38" s="44"/>
      <c r="B38" s="49"/>
      <c r="C38" s="64"/>
      <c r="D38" s="236"/>
      <c r="E38" s="236"/>
      <c r="F38" s="230">
        <v>5.01</v>
      </c>
      <c r="G38" s="231" t="s">
        <v>191</v>
      </c>
      <c r="H38" s="232" t="s">
        <v>176</v>
      </c>
      <c r="I38" s="232">
        <v>60</v>
      </c>
      <c r="J38" s="233">
        <v>88000</v>
      </c>
      <c r="K38" s="65">
        <f t="shared" si="3"/>
        <v>5280000</v>
      </c>
      <c r="L38" s="51"/>
      <c r="M38" s="223"/>
    </row>
    <row r="39" spans="1:26" ht="30" customHeight="1" x14ac:dyDescent="0.3">
      <c r="A39" s="44"/>
      <c r="B39" s="49"/>
      <c r="C39" s="64"/>
      <c r="D39" s="236"/>
      <c r="E39" s="236"/>
      <c r="F39" s="230">
        <v>5.0199999999999996</v>
      </c>
      <c r="G39" s="231" t="s">
        <v>192</v>
      </c>
      <c r="H39" s="232" t="s">
        <v>176</v>
      </c>
      <c r="I39" s="232">
        <v>250</v>
      </c>
      <c r="J39" s="233">
        <v>16000</v>
      </c>
      <c r="K39" s="65">
        <f t="shared" si="3"/>
        <v>4000000</v>
      </c>
      <c r="L39" s="51"/>
      <c r="M39" s="223"/>
    </row>
    <row r="40" spans="1:26" ht="30" customHeight="1" x14ac:dyDescent="0.3">
      <c r="A40" s="44"/>
      <c r="B40" s="49"/>
      <c r="C40" s="64"/>
      <c r="D40" s="236"/>
      <c r="E40" s="236"/>
      <c r="F40" s="230">
        <v>5.03</v>
      </c>
      <c r="G40" s="231" t="s">
        <v>193</v>
      </c>
      <c r="H40" s="232" t="s">
        <v>176</v>
      </c>
      <c r="I40" s="232">
        <v>100</v>
      </c>
      <c r="J40" s="233">
        <v>70000</v>
      </c>
      <c r="K40" s="65">
        <f t="shared" si="3"/>
        <v>7000000</v>
      </c>
      <c r="L40" s="51"/>
      <c r="M40" s="223"/>
    </row>
    <row r="41" spans="1:26" ht="30" customHeight="1" x14ac:dyDescent="0.3">
      <c r="A41" s="44"/>
      <c r="B41" s="49"/>
      <c r="C41" s="64"/>
      <c r="D41" s="236"/>
      <c r="E41" s="236"/>
      <c r="F41" s="230">
        <v>5.04</v>
      </c>
      <c r="G41" s="231" t="s">
        <v>194</v>
      </c>
      <c r="H41" s="232" t="s">
        <v>176</v>
      </c>
      <c r="I41" s="232">
        <v>100</v>
      </c>
      <c r="J41" s="233">
        <v>40000</v>
      </c>
      <c r="K41" s="65">
        <f t="shared" si="3"/>
        <v>4000000</v>
      </c>
      <c r="L41" s="51"/>
      <c r="M41" s="223"/>
    </row>
    <row r="42" spans="1:26" ht="30" customHeight="1" x14ac:dyDescent="0.3">
      <c r="A42" s="44"/>
      <c r="B42" s="49"/>
      <c r="C42" s="64"/>
      <c r="D42" s="164" t="s">
        <v>82</v>
      </c>
      <c r="E42" s="164" t="s">
        <v>162</v>
      </c>
      <c r="F42" s="230">
        <v>5.05</v>
      </c>
      <c r="G42" s="231" t="s">
        <v>195</v>
      </c>
      <c r="H42" s="232" t="s">
        <v>90</v>
      </c>
      <c r="I42" s="232">
        <v>1</v>
      </c>
      <c r="J42" s="233">
        <v>1500000</v>
      </c>
      <c r="K42" s="65">
        <f t="shared" si="3"/>
        <v>1500000</v>
      </c>
      <c r="L42" s="51"/>
      <c r="M42" s="223"/>
    </row>
    <row r="43" spans="1:26" ht="30" customHeight="1" thickBot="1" x14ac:dyDescent="0.35">
      <c r="A43" s="44"/>
      <c r="B43" s="49"/>
      <c r="C43" s="66" t="s">
        <v>118</v>
      </c>
      <c r="D43" s="77"/>
      <c r="E43" s="166"/>
      <c r="F43" s="77"/>
      <c r="G43" s="78"/>
      <c r="H43" s="79"/>
      <c r="I43" s="140"/>
      <c r="J43" s="151"/>
      <c r="K43" s="69">
        <f>SUM(K38:K42)</f>
        <v>21780000</v>
      </c>
      <c r="L43" s="51"/>
      <c r="M43" s="44"/>
    </row>
    <row r="44" spans="1:26" s="84" customFormat="1" ht="30" customHeight="1" thickBot="1" x14ac:dyDescent="0.35">
      <c r="A44" s="80"/>
      <c r="B44" s="81"/>
      <c r="C44" s="280" t="s">
        <v>119</v>
      </c>
      <c r="D44" s="281"/>
      <c r="E44" s="281"/>
      <c r="F44" s="281"/>
      <c r="G44" s="281"/>
      <c r="H44" s="281"/>
      <c r="I44" s="281"/>
      <c r="J44" s="282"/>
      <c r="K44" s="82">
        <f>+K43+K28+K23+K16+K36</f>
        <v>190139284</v>
      </c>
      <c r="L44" s="83"/>
      <c r="M44" s="224"/>
      <c r="N44" s="225"/>
      <c r="O44" s="202"/>
      <c r="P44" s="199"/>
    </row>
    <row r="45" spans="1:26" s="84" customFormat="1" ht="50.25" customHeight="1" thickBot="1" x14ac:dyDescent="0.3">
      <c r="A45" s="80"/>
      <c r="B45" s="81"/>
      <c r="C45" s="85"/>
      <c r="D45" s="85"/>
      <c r="E45" s="85"/>
      <c r="F45" s="85"/>
      <c r="G45" s="85"/>
      <c r="H45" s="85"/>
      <c r="I45" s="141"/>
      <c r="J45" s="141"/>
      <c r="K45" s="86"/>
      <c r="L45" s="83"/>
      <c r="M45" s="226"/>
      <c r="O45" s="202"/>
      <c r="P45" s="202"/>
    </row>
    <row r="46" spans="1:26" s="84" customFormat="1" ht="39" customHeight="1" x14ac:dyDescent="0.25">
      <c r="A46" s="80"/>
      <c r="B46" s="81"/>
      <c r="C46" s="87"/>
      <c r="D46" s="88"/>
      <c r="E46" s="167"/>
      <c r="F46" s="87"/>
      <c r="G46" s="90" t="s">
        <v>168</v>
      </c>
      <c r="H46" s="204"/>
      <c r="I46" s="142"/>
      <c r="J46" s="153"/>
      <c r="K46" s="91">
        <v>1500000</v>
      </c>
      <c r="L46" s="83"/>
      <c r="M46" s="227"/>
      <c r="N46" s="207"/>
      <c r="O46" s="209"/>
      <c r="P46" s="210"/>
      <c r="Z46" s="220" t="s">
        <v>167</v>
      </c>
    </row>
    <row r="47" spans="1:26" s="84" customFormat="1" ht="34.5" customHeight="1" thickBot="1" x14ac:dyDescent="0.35">
      <c r="A47" s="80"/>
      <c r="B47" s="81"/>
      <c r="C47" s="87"/>
      <c r="D47" s="89"/>
      <c r="E47" s="168"/>
      <c r="F47" s="89"/>
      <c r="G47" s="90" t="s">
        <v>199</v>
      </c>
      <c r="H47" s="237">
        <v>0.32900000000000001</v>
      </c>
      <c r="I47" s="205"/>
      <c r="J47" s="154"/>
      <c r="K47" s="91">
        <f>+H47*K44</f>
        <v>62555824.436000004</v>
      </c>
      <c r="L47" s="83"/>
      <c r="M47" s="80"/>
      <c r="N47" s="207"/>
      <c r="O47" s="208"/>
      <c r="P47" s="210"/>
      <c r="Z47" s="221" t="e">
        <f>SUM(#REF!)</f>
        <v>#REF!</v>
      </c>
    </row>
    <row r="48" spans="1:26" s="84" customFormat="1" ht="30" customHeight="1" thickBot="1" x14ac:dyDescent="0.35">
      <c r="A48" s="80"/>
      <c r="B48" s="81"/>
      <c r="C48" s="87"/>
      <c r="D48" s="88"/>
      <c r="E48" s="167"/>
      <c r="F48" s="87"/>
      <c r="G48" s="92" t="s">
        <v>120</v>
      </c>
      <c r="H48" s="93"/>
      <c r="I48" s="143"/>
      <c r="J48" s="155"/>
      <c r="K48" s="238">
        <f>SUM(K44:K47)</f>
        <v>254195108.43599999</v>
      </c>
      <c r="L48" s="83"/>
      <c r="M48" s="80"/>
      <c r="O48" s="202"/>
      <c r="P48" s="202"/>
      <c r="Z48" s="222" t="e">
        <f>SUM(#REF!)</f>
        <v>#REF!</v>
      </c>
    </row>
    <row r="49" spans="1:26" s="84" customFormat="1" thickBot="1" x14ac:dyDescent="0.3">
      <c r="A49" s="80"/>
      <c r="B49" s="81"/>
      <c r="C49" s="87"/>
      <c r="D49" s="88"/>
      <c r="E49" s="169"/>
      <c r="F49" s="88"/>
      <c r="G49" s="87"/>
      <c r="H49" s="87"/>
      <c r="I49" s="147"/>
      <c r="J49" s="157"/>
      <c r="K49" s="94"/>
      <c r="L49" s="83"/>
      <c r="M49" s="80"/>
      <c r="O49" s="202"/>
      <c r="P49" s="202"/>
    </row>
    <row r="50" spans="1:26" s="84" customFormat="1" ht="15.75" x14ac:dyDescent="0.25">
      <c r="A50" s="80"/>
      <c r="B50" s="81"/>
      <c r="C50" s="95"/>
      <c r="D50" s="283"/>
      <c r="E50" s="283"/>
      <c r="F50" s="283"/>
      <c r="G50" s="283"/>
      <c r="H50" s="283"/>
      <c r="I50" s="283"/>
      <c r="J50" s="283"/>
      <c r="K50" s="284"/>
      <c r="L50" s="96"/>
      <c r="M50" s="80"/>
      <c r="O50" s="202"/>
      <c r="P50" s="202"/>
    </row>
    <row r="51" spans="1:26" s="84" customFormat="1" ht="46.5" customHeight="1" x14ac:dyDescent="0.25">
      <c r="A51" s="80"/>
      <c r="B51" s="81"/>
      <c r="C51" s="269" t="s">
        <v>166</v>
      </c>
      <c r="D51" s="270"/>
      <c r="E51" s="270"/>
      <c r="F51" s="270"/>
      <c r="G51" s="270"/>
      <c r="H51" s="285" t="s">
        <v>121</v>
      </c>
      <c r="I51" s="285"/>
      <c r="J51" s="285"/>
      <c r="K51" s="179" t="s">
        <v>122</v>
      </c>
      <c r="L51" s="97"/>
      <c r="M51" s="80"/>
      <c r="O51" s="202"/>
      <c r="P51" s="202"/>
      <c r="T51" s="217"/>
      <c r="U51" s="216"/>
      <c r="Z51" s="218"/>
    </row>
    <row r="52" spans="1:26" s="84" customFormat="1" ht="32.25" customHeight="1" x14ac:dyDescent="0.3">
      <c r="A52" s="80"/>
      <c r="B52" s="81"/>
      <c r="C52" s="269" t="s">
        <v>123</v>
      </c>
      <c r="D52" s="270"/>
      <c r="E52" s="270"/>
      <c r="F52" s="270"/>
      <c r="G52" s="270"/>
      <c r="H52" s="273" t="s">
        <v>124</v>
      </c>
      <c r="I52" s="273"/>
      <c r="J52" s="177" t="s">
        <v>125</v>
      </c>
      <c r="K52" s="215">
        <v>0.27900000000000003</v>
      </c>
      <c r="L52" s="97"/>
      <c r="M52" s="80"/>
      <c r="O52" s="202"/>
      <c r="P52" s="202"/>
      <c r="U52" s="219"/>
      <c r="V52" s="218"/>
    </row>
    <row r="53" spans="1:26" s="84" customFormat="1" ht="30" customHeight="1" x14ac:dyDescent="0.25">
      <c r="A53" s="80"/>
      <c r="B53" s="81"/>
      <c r="C53" s="269" t="s">
        <v>126</v>
      </c>
      <c r="D53" s="270"/>
      <c r="E53" s="270"/>
      <c r="F53" s="270"/>
      <c r="G53" s="270"/>
      <c r="H53" s="271" t="s">
        <v>127</v>
      </c>
      <c r="I53" s="272"/>
      <c r="J53" s="177" t="s">
        <v>128</v>
      </c>
      <c r="K53" s="215">
        <v>0.05</v>
      </c>
      <c r="L53" s="97"/>
      <c r="M53" s="80"/>
      <c r="O53" s="202"/>
      <c r="P53" s="202"/>
    </row>
    <row r="54" spans="1:26" s="99" customFormat="1" ht="28.5" customHeight="1" x14ac:dyDescent="0.25">
      <c r="A54" s="80"/>
      <c r="B54" s="81"/>
      <c r="C54" s="98"/>
      <c r="D54" s="178"/>
      <c r="E54" s="170"/>
      <c r="F54" s="100"/>
      <c r="G54" s="101"/>
      <c r="H54" s="273" t="s">
        <v>129</v>
      </c>
      <c r="I54" s="273"/>
      <c r="J54" s="177" t="s">
        <v>165</v>
      </c>
      <c r="K54" s="215">
        <f>+K53+K52</f>
        <v>0.32900000000000001</v>
      </c>
      <c r="L54" s="83"/>
      <c r="M54" s="80"/>
      <c r="O54" s="203"/>
      <c r="P54" s="203"/>
    </row>
    <row r="55" spans="1:26" x14ac:dyDescent="0.3">
      <c r="A55" s="44"/>
      <c r="B55" s="49"/>
      <c r="C55" s="180"/>
      <c r="D55" s="181"/>
      <c r="E55" s="182"/>
      <c r="F55" s="181"/>
      <c r="G55" s="183"/>
      <c r="H55" s="274"/>
      <c r="I55" s="275"/>
      <c r="J55" s="275"/>
      <c r="K55" s="276"/>
      <c r="L55" s="51"/>
      <c r="M55" s="44"/>
    </row>
    <row r="56" spans="1:26" ht="83.25" customHeight="1" x14ac:dyDescent="0.3">
      <c r="A56" s="44"/>
      <c r="B56" s="49"/>
      <c r="C56" s="277" t="s">
        <v>196</v>
      </c>
      <c r="D56" s="278"/>
      <c r="E56" s="278"/>
      <c r="F56" s="278"/>
      <c r="G56" s="278"/>
      <c r="H56" s="278"/>
      <c r="I56" s="278"/>
      <c r="J56" s="278"/>
      <c r="K56" s="279"/>
      <c r="L56" s="51"/>
      <c r="M56" s="44"/>
    </row>
    <row r="57" spans="1:26" ht="35.25" customHeight="1" x14ac:dyDescent="0.3">
      <c r="A57" s="44"/>
      <c r="B57" s="49"/>
      <c r="C57" s="264" t="s">
        <v>0</v>
      </c>
      <c r="D57" s="265"/>
      <c r="E57" s="265"/>
      <c r="F57" s="265"/>
      <c r="G57" s="265"/>
      <c r="H57" s="265"/>
      <c r="I57" s="265"/>
      <c r="J57" s="265"/>
      <c r="K57" s="266"/>
      <c r="L57" s="51"/>
      <c r="M57" s="44"/>
    </row>
    <row r="58" spans="1:26" ht="61.5" customHeight="1" x14ac:dyDescent="0.3">
      <c r="A58" s="44"/>
      <c r="B58" s="49"/>
      <c r="C58" s="264" t="s">
        <v>0</v>
      </c>
      <c r="D58" s="265"/>
      <c r="E58" s="265"/>
      <c r="F58" s="265"/>
      <c r="G58" s="265"/>
      <c r="H58" s="265"/>
      <c r="I58" s="265"/>
      <c r="J58" s="265"/>
      <c r="K58" s="266"/>
      <c r="L58" s="51"/>
      <c r="M58" s="44"/>
    </row>
    <row r="59" spans="1:26" ht="17.25" thickBot="1" x14ac:dyDescent="0.35">
      <c r="A59" s="44"/>
      <c r="B59" s="49"/>
      <c r="C59" s="102"/>
      <c r="D59" s="103"/>
      <c r="E59" s="171"/>
      <c r="F59" s="103"/>
      <c r="G59" s="104"/>
      <c r="H59" s="239"/>
      <c r="I59" s="239"/>
      <c r="J59" s="239"/>
      <c r="K59" s="240"/>
      <c r="L59" s="51"/>
      <c r="M59" s="44"/>
    </row>
    <row r="60" spans="1:26" ht="17.25" thickBot="1" x14ac:dyDescent="0.35">
      <c r="A60" s="44"/>
      <c r="B60" s="105"/>
      <c r="C60" s="106"/>
      <c r="D60" s="106"/>
      <c r="E60" s="172"/>
      <c r="F60" s="106"/>
      <c r="G60" s="107"/>
      <c r="H60" s="106"/>
      <c r="I60" s="148"/>
      <c r="J60" s="148"/>
      <c r="K60" s="106"/>
      <c r="L60" s="108"/>
      <c r="M60" s="44"/>
    </row>
    <row r="61" spans="1:26" ht="17.25" thickTop="1" x14ac:dyDescent="0.3">
      <c r="A61" s="44"/>
      <c r="B61" s="44"/>
      <c r="C61" s="44"/>
      <c r="D61" s="44"/>
      <c r="E61" s="158"/>
      <c r="F61" s="44"/>
      <c r="G61" s="44"/>
      <c r="H61" s="44"/>
      <c r="I61" s="144"/>
      <c r="J61" s="144"/>
      <c r="K61" s="44"/>
      <c r="L61" s="44"/>
      <c r="M61" s="44"/>
    </row>
  </sheetData>
  <mergeCells count="27">
    <mergeCell ref="C58:K58"/>
    <mergeCell ref="C53:G53"/>
    <mergeCell ref="H53:I53"/>
    <mergeCell ref="H54:I54"/>
    <mergeCell ref="H55:K55"/>
    <mergeCell ref="C56:K56"/>
    <mergeCell ref="C57:K57"/>
    <mergeCell ref="G11:G12"/>
    <mergeCell ref="H11:H12"/>
    <mergeCell ref="I11:I12"/>
    <mergeCell ref="J11:J12"/>
    <mergeCell ref="C44:J44"/>
    <mergeCell ref="D50:K50"/>
    <mergeCell ref="C51:G51"/>
    <mergeCell ref="H51:J51"/>
    <mergeCell ref="C52:G52"/>
    <mergeCell ref="H52:I52"/>
    <mergeCell ref="C10:K10"/>
    <mergeCell ref="K11:K12"/>
    <mergeCell ref="C11:C12"/>
    <mergeCell ref="D11:D12"/>
    <mergeCell ref="E11:F11"/>
    <mergeCell ref="C3:F3"/>
    <mergeCell ref="C5:K5"/>
    <mergeCell ref="C6:K6"/>
    <mergeCell ref="C7:K8"/>
    <mergeCell ref="C9:K9"/>
  </mergeCells>
  <pageMargins left="0.70866141732283472" right="0.70866141732283472" top="0.74803149606299213" bottom="0.74803149606299213" header="0.31496062992125984" footer="0.31496062992125984"/>
  <pageSetup scale="4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65"/>
  <sheetViews>
    <sheetView tabSelected="1" view="pageBreakPreview" zoomScale="70" zoomScaleNormal="85" zoomScaleSheetLayoutView="70" workbookViewId="0">
      <selection activeCell="J66" sqref="J66"/>
    </sheetView>
  </sheetViews>
  <sheetFormatPr baseColWidth="10" defaultColWidth="11.42578125" defaultRowHeight="16.5" x14ac:dyDescent="0.3"/>
  <cols>
    <col min="1" max="2" width="3.42578125" style="45" customWidth="1"/>
    <col min="3" max="3" width="5.140625" style="45" customWidth="1"/>
    <col min="4" max="4" width="15.42578125" style="45" customWidth="1"/>
    <col min="5" max="5" width="16.140625" style="173" customWidth="1"/>
    <col min="6" max="6" width="17.42578125" style="45" customWidth="1"/>
    <col min="7" max="7" width="73.42578125" style="45" customWidth="1"/>
    <col min="8" max="8" width="8.5703125" style="45" customWidth="1"/>
    <col min="9" max="9" width="18.5703125" style="149" customWidth="1"/>
    <col min="10" max="10" width="23.5703125" style="149" customWidth="1"/>
    <col min="11" max="11" width="30" style="45" customWidth="1"/>
    <col min="12" max="12" width="3.42578125" style="45" customWidth="1"/>
    <col min="13" max="13" width="23.140625" style="45" customWidth="1"/>
    <col min="14" max="14" width="14.85546875" style="45" customWidth="1"/>
    <col min="15" max="15" width="13.28515625" style="199" customWidth="1"/>
    <col min="16" max="16" width="21.85546875" style="199" customWidth="1"/>
    <col min="17" max="17" width="11.42578125" style="45" customWidth="1"/>
    <col min="18" max="18" width="11.42578125" style="45" hidden="1" customWidth="1"/>
    <col min="19" max="20" width="16.140625" style="45" customWidth="1"/>
    <col min="21" max="21" width="25.140625" style="45" customWidth="1"/>
    <col min="22" max="23" width="15.85546875" style="45" bestFit="1" customWidth="1"/>
    <col min="24" max="25" width="15.140625" style="45" customWidth="1"/>
    <col min="26" max="26" width="15.85546875" style="45" hidden="1" customWidth="1"/>
    <col min="27" max="16384" width="11.42578125" style="45"/>
  </cols>
  <sheetData>
    <row r="1" spans="1:16" ht="17.25" thickBot="1" x14ac:dyDescent="0.35">
      <c r="A1" s="44"/>
      <c r="B1" s="44"/>
      <c r="C1" s="44"/>
      <c r="D1" s="44"/>
      <c r="E1" s="158"/>
      <c r="F1" s="44"/>
      <c r="G1" s="44"/>
      <c r="H1" s="44"/>
      <c r="I1" s="144"/>
      <c r="J1" s="144"/>
      <c r="K1" s="44"/>
      <c r="L1" s="44"/>
      <c r="M1" s="44"/>
    </row>
    <row r="2" spans="1:16" ht="17.25" thickTop="1" x14ac:dyDescent="0.3">
      <c r="A2" s="44"/>
      <c r="B2" s="46"/>
      <c r="C2" s="47"/>
      <c r="D2" s="47"/>
      <c r="E2" s="159"/>
      <c r="F2" s="47"/>
      <c r="G2" s="47"/>
      <c r="H2" s="47"/>
      <c r="I2" s="145"/>
      <c r="J2" s="145"/>
      <c r="K2" s="47"/>
      <c r="L2" s="48"/>
      <c r="M2" s="44"/>
    </row>
    <row r="3" spans="1:16" ht="27" customHeight="1" x14ac:dyDescent="0.3">
      <c r="A3" s="44"/>
      <c r="B3" s="49"/>
      <c r="C3" s="241" t="s">
        <v>104</v>
      </c>
      <c r="D3" s="242"/>
      <c r="E3" s="242"/>
      <c r="F3" s="242"/>
      <c r="G3" s="50"/>
      <c r="H3" s="50"/>
      <c r="I3" s="146"/>
      <c r="J3" s="146"/>
      <c r="K3" s="50"/>
      <c r="L3" s="51"/>
      <c r="M3" s="44"/>
    </row>
    <row r="4" spans="1:16" x14ac:dyDescent="0.3">
      <c r="A4" s="44"/>
      <c r="B4" s="49"/>
      <c r="C4" s="52" t="s">
        <v>93</v>
      </c>
      <c r="D4" s="53" t="s">
        <v>105</v>
      </c>
      <c r="E4" s="160" t="s">
        <v>106</v>
      </c>
      <c r="F4" s="54">
        <v>1</v>
      </c>
      <c r="G4" s="50"/>
      <c r="H4" s="50"/>
      <c r="I4" s="146"/>
      <c r="J4" s="146"/>
      <c r="K4" s="50"/>
      <c r="L4" s="51"/>
      <c r="M4" s="44"/>
    </row>
    <row r="5" spans="1:16" x14ac:dyDescent="0.3">
      <c r="A5" s="44"/>
      <c r="B5" s="49"/>
      <c r="C5" s="243"/>
      <c r="D5" s="243"/>
      <c r="E5" s="243"/>
      <c r="F5" s="243"/>
      <c r="G5" s="243"/>
      <c r="H5" s="243"/>
      <c r="I5" s="243"/>
      <c r="J5" s="243"/>
      <c r="K5" s="243"/>
      <c r="L5" s="51"/>
      <c r="M5" s="44"/>
    </row>
    <row r="6" spans="1:16" ht="21" thickBot="1" x14ac:dyDescent="0.35">
      <c r="A6" s="44"/>
      <c r="B6" s="49"/>
      <c r="C6" s="244" t="s">
        <v>107</v>
      </c>
      <c r="D6" s="244"/>
      <c r="E6" s="244"/>
      <c r="F6" s="244"/>
      <c r="G6" s="244"/>
      <c r="H6" s="244"/>
      <c r="I6" s="244"/>
      <c r="J6" s="244"/>
      <c r="K6" s="244"/>
      <c r="L6" s="51"/>
      <c r="M6" s="44"/>
    </row>
    <row r="7" spans="1:16" s="58" customFormat="1" x14ac:dyDescent="0.3">
      <c r="A7" s="55"/>
      <c r="B7" s="56"/>
      <c r="C7" s="245" t="s">
        <v>108</v>
      </c>
      <c r="D7" s="246"/>
      <c r="E7" s="246"/>
      <c r="F7" s="246"/>
      <c r="G7" s="246"/>
      <c r="H7" s="246"/>
      <c r="I7" s="246"/>
      <c r="J7" s="246"/>
      <c r="K7" s="247"/>
      <c r="L7" s="57"/>
      <c r="M7" s="55"/>
      <c r="O7" s="200"/>
      <c r="P7" s="200"/>
    </row>
    <row r="8" spans="1:16" ht="43.5" customHeight="1" x14ac:dyDescent="0.3">
      <c r="A8" s="44"/>
      <c r="B8" s="59"/>
      <c r="C8" s="248"/>
      <c r="D8" s="249"/>
      <c r="E8" s="249"/>
      <c r="F8" s="249"/>
      <c r="G8" s="249"/>
      <c r="H8" s="249"/>
      <c r="I8" s="249"/>
      <c r="J8" s="249"/>
      <c r="K8" s="250"/>
      <c r="L8" s="51"/>
      <c r="M8" s="44"/>
    </row>
    <row r="9" spans="1:16" ht="34.5" customHeight="1" x14ac:dyDescent="0.3">
      <c r="A9" s="44"/>
      <c r="B9" s="59"/>
      <c r="C9" s="251" t="s">
        <v>109</v>
      </c>
      <c r="D9" s="252"/>
      <c r="E9" s="252"/>
      <c r="F9" s="252"/>
      <c r="G9" s="252"/>
      <c r="H9" s="252"/>
      <c r="I9" s="252"/>
      <c r="J9" s="252"/>
      <c r="K9" s="253"/>
      <c r="L9" s="51"/>
      <c r="M9" s="44"/>
    </row>
    <row r="10" spans="1:16" ht="30" customHeight="1" thickBot="1" x14ac:dyDescent="0.35">
      <c r="A10" s="44"/>
      <c r="B10" s="49"/>
      <c r="C10" s="254"/>
      <c r="D10" s="255"/>
      <c r="E10" s="255"/>
      <c r="F10" s="255"/>
      <c r="G10" s="255"/>
      <c r="H10" s="255"/>
      <c r="I10" s="255"/>
      <c r="J10" s="255"/>
      <c r="K10" s="256"/>
      <c r="L10" s="51"/>
      <c r="M10" s="44"/>
    </row>
    <row r="11" spans="1:16" ht="30" customHeight="1" x14ac:dyDescent="0.3">
      <c r="A11" s="44"/>
      <c r="B11" s="49"/>
      <c r="C11" s="259" t="s">
        <v>110</v>
      </c>
      <c r="D11" s="261" t="s">
        <v>111</v>
      </c>
      <c r="E11" s="263" t="s">
        <v>112</v>
      </c>
      <c r="F11" s="263"/>
      <c r="G11" s="259" t="s">
        <v>41</v>
      </c>
      <c r="H11" s="261" t="s">
        <v>113</v>
      </c>
      <c r="I11" s="261" t="s">
        <v>43</v>
      </c>
      <c r="J11" s="267" t="s">
        <v>114</v>
      </c>
      <c r="K11" s="257" t="s">
        <v>115</v>
      </c>
      <c r="L11" s="51"/>
      <c r="M11" s="44"/>
    </row>
    <row r="12" spans="1:16" ht="30" customHeight="1" thickBot="1" x14ac:dyDescent="0.35">
      <c r="A12" s="44"/>
      <c r="B12" s="49"/>
      <c r="C12" s="260"/>
      <c r="D12" s="262"/>
      <c r="E12" s="161" t="s">
        <v>116</v>
      </c>
      <c r="F12" s="60" t="s">
        <v>117</v>
      </c>
      <c r="G12" s="260"/>
      <c r="H12" s="262"/>
      <c r="I12" s="262"/>
      <c r="J12" s="268"/>
      <c r="K12" s="258"/>
      <c r="L12" s="51"/>
      <c r="M12" s="44"/>
    </row>
    <row r="13" spans="1:16" ht="30" customHeight="1" thickBot="1" x14ac:dyDescent="0.35">
      <c r="A13" s="44"/>
      <c r="B13" s="49"/>
      <c r="C13" s="61"/>
      <c r="D13" s="137" t="s">
        <v>46</v>
      </c>
      <c r="E13" s="137" t="s">
        <v>0</v>
      </c>
      <c r="F13" s="62"/>
      <c r="G13" s="62"/>
      <c r="H13" s="62"/>
      <c r="I13" s="139"/>
      <c r="J13" s="139"/>
      <c r="K13" s="63"/>
      <c r="L13" s="51"/>
      <c r="M13" s="44"/>
    </row>
    <row r="14" spans="1:16" ht="30" customHeight="1" x14ac:dyDescent="0.3">
      <c r="A14" s="44"/>
      <c r="B14" s="49"/>
      <c r="C14" s="64"/>
      <c r="D14" s="138" t="s">
        <v>48</v>
      </c>
      <c r="E14" s="138" t="s">
        <v>149</v>
      </c>
      <c r="F14" s="230">
        <v>1.01</v>
      </c>
      <c r="G14" s="231" t="s">
        <v>171</v>
      </c>
      <c r="H14" s="232" t="s">
        <v>6</v>
      </c>
      <c r="I14" s="232">
        <v>4</v>
      </c>
      <c r="J14" s="150" t="s">
        <v>169</v>
      </c>
      <c r="K14" s="65" t="e">
        <f>+ROUND(J14*I14,0)</f>
        <v>#VALUE!</v>
      </c>
      <c r="L14" s="51"/>
      <c r="M14" s="223"/>
    </row>
    <row r="15" spans="1:16" ht="30" customHeight="1" x14ac:dyDescent="0.3">
      <c r="A15" s="44"/>
      <c r="B15" s="49"/>
      <c r="C15" s="64"/>
      <c r="D15" s="138" t="s">
        <v>49</v>
      </c>
      <c r="E15" s="138" t="s">
        <v>150</v>
      </c>
      <c r="F15" s="230">
        <v>1.01</v>
      </c>
      <c r="G15" s="231" t="s">
        <v>172</v>
      </c>
      <c r="H15" s="232" t="s">
        <v>173</v>
      </c>
      <c r="I15" s="232">
        <v>120</v>
      </c>
      <c r="J15" s="150" t="s">
        <v>169</v>
      </c>
      <c r="K15" s="65" t="e">
        <f t="shared" ref="K15" si="0">+ROUND(J15*I15,0)</f>
        <v>#VALUE!</v>
      </c>
      <c r="L15" s="51"/>
      <c r="M15" s="223"/>
    </row>
    <row r="16" spans="1:16" ht="30" customHeight="1" thickBot="1" x14ac:dyDescent="0.35">
      <c r="A16" s="44"/>
      <c r="B16" s="49"/>
      <c r="C16" s="66" t="s">
        <v>118</v>
      </c>
      <c r="D16" s="67"/>
      <c r="E16" s="162"/>
      <c r="F16" s="67"/>
      <c r="G16" s="68"/>
      <c r="H16" s="67"/>
      <c r="I16" s="140"/>
      <c r="J16" s="151"/>
      <c r="K16" s="69" t="e">
        <f>SUM(K14:K15)</f>
        <v>#VALUE!</v>
      </c>
      <c r="L16" s="51"/>
      <c r="M16" s="223"/>
    </row>
    <row r="17" spans="1:16" ht="30" customHeight="1" thickBot="1" x14ac:dyDescent="0.35">
      <c r="A17" s="44"/>
      <c r="B17" s="49"/>
      <c r="C17" s="61"/>
      <c r="D17" s="137" t="s">
        <v>59</v>
      </c>
      <c r="E17" s="137" t="s">
        <v>103</v>
      </c>
      <c r="F17" s="62"/>
      <c r="G17" s="62"/>
      <c r="H17" s="62"/>
      <c r="I17" s="139"/>
      <c r="J17" s="139"/>
      <c r="K17" s="63"/>
      <c r="L17" s="51"/>
      <c r="M17" s="223"/>
    </row>
    <row r="18" spans="1:16" ht="30" customHeight="1" x14ac:dyDescent="0.3">
      <c r="A18" s="44"/>
      <c r="B18" s="49"/>
      <c r="C18" s="64"/>
      <c r="D18" s="138" t="s">
        <v>60</v>
      </c>
      <c r="E18" s="138" t="s">
        <v>152</v>
      </c>
      <c r="F18" s="230">
        <v>2.0099999999999998</v>
      </c>
      <c r="G18" s="234" t="s">
        <v>174</v>
      </c>
      <c r="H18" s="232" t="s">
        <v>173</v>
      </c>
      <c r="I18" s="232">
        <v>136</v>
      </c>
      <c r="J18" s="150" t="s">
        <v>169</v>
      </c>
      <c r="K18" s="65" t="e">
        <f t="shared" ref="K18:K22" si="1">+ROUND(J18*I18,0)</f>
        <v>#VALUE!</v>
      </c>
      <c r="L18" s="51"/>
      <c r="M18" s="223"/>
    </row>
    <row r="19" spans="1:16" ht="49.5" customHeight="1" x14ac:dyDescent="0.3">
      <c r="A19" s="44"/>
      <c r="B19" s="49"/>
      <c r="C19" s="64"/>
      <c r="D19" s="138" t="s">
        <v>61</v>
      </c>
      <c r="E19" s="138" t="s">
        <v>153</v>
      </c>
      <c r="F19" s="230">
        <v>2.02</v>
      </c>
      <c r="G19" s="234" t="s">
        <v>175</v>
      </c>
      <c r="H19" s="232" t="s">
        <v>176</v>
      </c>
      <c r="I19" s="232">
        <v>1496</v>
      </c>
      <c r="J19" s="150" t="s">
        <v>169</v>
      </c>
      <c r="K19" s="65" t="e">
        <f t="shared" si="1"/>
        <v>#VALUE!</v>
      </c>
      <c r="L19" s="51"/>
      <c r="M19" s="223"/>
    </row>
    <row r="20" spans="1:16" s="44" customFormat="1" ht="30" customHeight="1" x14ac:dyDescent="0.3">
      <c r="B20" s="49"/>
      <c r="C20" s="64"/>
      <c r="D20" s="138" t="s">
        <v>62</v>
      </c>
      <c r="E20" s="138" t="s">
        <v>154</v>
      </c>
      <c r="F20" s="230">
        <v>2.0299999999999998</v>
      </c>
      <c r="G20" s="235" t="s">
        <v>177</v>
      </c>
      <c r="H20" s="232" t="s">
        <v>176</v>
      </c>
      <c r="I20" s="232">
        <v>250</v>
      </c>
      <c r="J20" s="150" t="s">
        <v>169</v>
      </c>
      <c r="K20" s="65" t="e">
        <f t="shared" si="1"/>
        <v>#VALUE!</v>
      </c>
      <c r="L20" s="51"/>
      <c r="M20" s="223"/>
      <c r="O20" s="201"/>
      <c r="P20" s="199"/>
    </row>
    <row r="21" spans="1:16" s="44" customFormat="1" ht="30" customHeight="1" x14ac:dyDescent="0.3">
      <c r="B21" s="49"/>
      <c r="C21" s="64"/>
      <c r="D21" s="138" t="s">
        <v>94</v>
      </c>
      <c r="E21" s="138" t="s">
        <v>151</v>
      </c>
      <c r="F21" s="230">
        <v>2.04</v>
      </c>
      <c r="G21" s="234" t="s">
        <v>178</v>
      </c>
      <c r="H21" s="232" t="s">
        <v>179</v>
      </c>
      <c r="I21" s="232">
        <v>30</v>
      </c>
      <c r="J21" s="150" t="s">
        <v>169</v>
      </c>
      <c r="K21" s="65" t="e">
        <f t="shared" si="1"/>
        <v>#VALUE!</v>
      </c>
      <c r="L21" s="51"/>
      <c r="M21" s="223"/>
      <c r="O21" s="201"/>
      <c r="P21" s="199"/>
    </row>
    <row r="22" spans="1:16" ht="30" customHeight="1" x14ac:dyDescent="0.3">
      <c r="B22" s="70"/>
      <c r="C22" s="64"/>
      <c r="D22" s="138" t="s">
        <v>95</v>
      </c>
      <c r="E22" s="138" t="s">
        <v>155</v>
      </c>
      <c r="F22" s="230">
        <v>2.0499999999999998</v>
      </c>
      <c r="G22" s="235" t="s">
        <v>180</v>
      </c>
      <c r="H22" s="232" t="s">
        <v>91</v>
      </c>
      <c r="I22" s="232">
        <v>60</v>
      </c>
      <c r="J22" s="150" t="s">
        <v>169</v>
      </c>
      <c r="K22" s="65" t="e">
        <f t="shared" si="1"/>
        <v>#VALUE!</v>
      </c>
      <c r="L22" s="71"/>
      <c r="M22" s="223"/>
    </row>
    <row r="23" spans="1:16" ht="30" customHeight="1" thickBot="1" x14ac:dyDescent="0.35">
      <c r="A23" s="44"/>
      <c r="B23" s="49"/>
      <c r="C23" s="66" t="s">
        <v>118</v>
      </c>
      <c r="D23" s="72"/>
      <c r="E23" s="163"/>
      <c r="F23" s="72"/>
      <c r="G23" s="72"/>
      <c r="H23" s="72"/>
      <c r="I23" s="140"/>
      <c r="J23" s="156"/>
      <c r="K23" s="69" t="e">
        <f>SUM(K18:K22)</f>
        <v>#VALUE!</v>
      </c>
      <c r="L23" s="51"/>
      <c r="M23" s="223"/>
    </row>
    <row r="24" spans="1:16" ht="30" customHeight="1" thickBot="1" x14ac:dyDescent="0.35">
      <c r="A24" s="44"/>
      <c r="B24" s="49"/>
      <c r="C24" s="61"/>
      <c r="D24" s="137" t="s">
        <v>63</v>
      </c>
      <c r="E24" s="174" t="s">
        <v>2</v>
      </c>
      <c r="F24" s="62"/>
      <c r="G24" s="62"/>
      <c r="H24" s="62"/>
      <c r="I24" s="139"/>
      <c r="J24" s="139"/>
      <c r="K24" s="63"/>
      <c r="L24" s="51"/>
      <c r="M24" s="223"/>
    </row>
    <row r="25" spans="1:16" ht="30" customHeight="1" x14ac:dyDescent="0.3">
      <c r="A25" s="44"/>
      <c r="B25" s="49"/>
      <c r="C25" s="64"/>
      <c r="D25" s="164" t="s">
        <v>64</v>
      </c>
      <c r="E25" s="164" t="s">
        <v>156</v>
      </c>
      <c r="F25" s="230">
        <v>3.01</v>
      </c>
      <c r="G25" s="235" t="s">
        <v>181</v>
      </c>
      <c r="H25" s="232" t="s">
        <v>91</v>
      </c>
      <c r="I25" s="232">
        <v>10</v>
      </c>
      <c r="J25" s="150" t="s">
        <v>169</v>
      </c>
      <c r="K25" s="65" t="e">
        <f t="shared" ref="K25:K27" si="2">+ROUND(J25*I25,0)</f>
        <v>#VALUE!</v>
      </c>
      <c r="L25" s="51"/>
      <c r="M25" s="223"/>
    </row>
    <row r="26" spans="1:16" x14ac:dyDescent="0.3">
      <c r="A26" s="44"/>
      <c r="B26" s="49"/>
      <c r="C26" s="64"/>
      <c r="D26" s="164" t="s">
        <v>65</v>
      </c>
      <c r="E26" s="138"/>
      <c r="F26" s="230">
        <v>3.02</v>
      </c>
      <c r="G26" s="235" t="s">
        <v>182</v>
      </c>
      <c r="H26" s="232" t="s">
        <v>91</v>
      </c>
      <c r="I26" s="232">
        <v>10</v>
      </c>
      <c r="J26" s="150" t="s">
        <v>169</v>
      </c>
      <c r="K26" s="65" t="e">
        <f t="shared" si="2"/>
        <v>#VALUE!</v>
      </c>
      <c r="L26" s="51"/>
      <c r="M26" s="223"/>
    </row>
    <row r="27" spans="1:16" ht="30" customHeight="1" x14ac:dyDescent="0.3">
      <c r="A27" s="44"/>
      <c r="B27" s="49"/>
      <c r="C27" s="64"/>
      <c r="D27" s="164" t="s">
        <v>66</v>
      </c>
      <c r="E27" s="164"/>
      <c r="F27" s="230">
        <v>3.03</v>
      </c>
      <c r="G27" s="235" t="s">
        <v>183</v>
      </c>
      <c r="H27" s="232" t="s">
        <v>91</v>
      </c>
      <c r="I27" s="232">
        <v>5</v>
      </c>
      <c r="J27" s="150" t="s">
        <v>169</v>
      </c>
      <c r="K27" s="65" t="e">
        <f t="shared" si="2"/>
        <v>#VALUE!</v>
      </c>
      <c r="L27" s="51"/>
      <c r="M27" s="223"/>
    </row>
    <row r="28" spans="1:16" ht="30" customHeight="1" thickBot="1" x14ac:dyDescent="0.35">
      <c r="A28" s="44"/>
      <c r="B28" s="49"/>
      <c r="C28" s="73" t="s">
        <v>118</v>
      </c>
      <c r="D28" s="74"/>
      <c r="E28" s="165"/>
      <c r="F28" s="74"/>
      <c r="G28" s="75"/>
      <c r="H28" s="74"/>
      <c r="I28" s="140"/>
      <c r="J28" s="152"/>
      <c r="K28" s="76" t="e">
        <f>SUM(K25:K27)</f>
        <v>#VALUE!</v>
      </c>
      <c r="L28" s="51"/>
      <c r="M28" s="223"/>
    </row>
    <row r="29" spans="1:16" ht="30" customHeight="1" thickBot="1" x14ac:dyDescent="0.35">
      <c r="A29" s="44"/>
      <c r="B29" s="49"/>
      <c r="C29" s="61"/>
      <c r="D29" s="137" t="s">
        <v>74</v>
      </c>
      <c r="E29" s="174" t="s">
        <v>184</v>
      </c>
      <c r="F29" s="62"/>
      <c r="G29" s="62"/>
      <c r="H29" s="62"/>
      <c r="I29" s="139"/>
      <c r="J29" s="139"/>
      <c r="K29" s="63"/>
      <c r="L29" s="51"/>
      <c r="M29" s="223"/>
    </row>
    <row r="30" spans="1:16" ht="30" customHeight="1" x14ac:dyDescent="0.3">
      <c r="A30" s="44"/>
      <c r="B30" s="49"/>
      <c r="C30" s="64"/>
      <c r="D30" s="164" t="s">
        <v>76</v>
      </c>
      <c r="E30" s="164" t="s">
        <v>157</v>
      </c>
      <c r="F30" s="230">
        <v>4.01</v>
      </c>
      <c r="G30" s="231" t="s">
        <v>185</v>
      </c>
      <c r="H30" s="232" t="s">
        <v>176</v>
      </c>
      <c r="I30" s="232">
        <v>929.9</v>
      </c>
      <c r="J30" s="150" t="s">
        <v>169</v>
      </c>
      <c r="K30" s="65" t="e">
        <f t="shared" ref="K30:K42" si="3">+ROUND(J30*I30,0)</f>
        <v>#VALUE!</v>
      </c>
      <c r="L30" s="51"/>
      <c r="M30" s="223"/>
    </row>
    <row r="31" spans="1:16" ht="30" customHeight="1" x14ac:dyDescent="0.3">
      <c r="A31" s="44"/>
      <c r="B31" s="49"/>
      <c r="C31" s="64"/>
      <c r="D31" s="164" t="s">
        <v>77</v>
      </c>
      <c r="E31" s="164" t="s">
        <v>158</v>
      </c>
      <c r="F31" s="230">
        <v>4.0199999999999996</v>
      </c>
      <c r="G31" s="231" t="s">
        <v>186</v>
      </c>
      <c r="H31" s="232" t="s">
        <v>176</v>
      </c>
      <c r="I31" s="232">
        <v>323</v>
      </c>
      <c r="J31" s="150" t="s">
        <v>169</v>
      </c>
      <c r="K31" s="65" t="e">
        <f t="shared" si="3"/>
        <v>#VALUE!</v>
      </c>
      <c r="L31" s="51"/>
      <c r="M31" s="223"/>
    </row>
    <row r="32" spans="1:16" ht="30" customHeight="1" x14ac:dyDescent="0.3">
      <c r="A32" s="44"/>
      <c r="B32" s="49"/>
      <c r="C32" s="64"/>
      <c r="D32" s="164" t="s">
        <v>78</v>
      </c>
      <c r="E32" s="164" t="s">
        <v>159</v>
      </c>
      <c r="F32" s="230">
        <v>4.03</v>
      </c>
      <c r="G32" s="231" t="s">
        <v>187</v>
      </c>
      <c r="H32" s="232" t="s">
        <v>176</v>
      </c>
      <c r="I32" s="232">
        <v>700</v>
      </c>
      <c r="J32" s="150" t="s">
        <v>169</v>
      </c>
      <c r="K32" s="65" t="e">
        <f t="shared" si="3"/>
        <v>#VALUE!</v>
      </c>
      <c r="L32" s="51"/>
      <c r="M32" s="223"/>
    </row>
    <row r="33" spans="1:26" ht="30" customHeight="1" x14ac:dyDescent="0.3">
      <c r="A33" s="44"/>
      <c r="B33" s="49"/>
      <c r="C33" s="64"/>
      <c r="D33" s="164" t="s">
        <v>79</v>
      </c>
      <c r="E33" s="164" t="s">
        <v>160</v>
      </c>
      <c r="F33" s="230">
        <v>4.04</v>
      </c>
      <c r="G33" s="231" t="s">
        <v>188</v>
      </c>
      <c r="H33" s="232" t="s">
        <v>176</v>
      </c>
      <c r="I33" s="232">
        <v>50</v>
      </c>
      <c r="J33" s="150" t="s">
        <v>169</v>
      </c>
      <c r="K33" s="65" t="e">
        <f t="shared" si="3"/>
        <v>#VALUE!</v>
      </c>
      <c r="L33" s="51"/>
      <c r="M33" s="223"/>
    </row>
    <row r="34" spans="1:26" ht="30" customHeight="1" x14ac:dyDescent="0.3">
      <c r="A34" s="44"/>
      <c r="B34" s="49"/>
      <c r="C34" s="64"/>
      <c r="D34" s="164" t="s">
        <v>80</v>
      </c>
      <c r="E34" s="164"/>
      <c r="F34" s="230">
        <v>4.05</v>
      </c>
      <c r="G34" s="231" t="s">
        <v>189</v>
      </c>
      <c r="H34" s="232" t="s">
        <v>176</v>
      </c>
      <c r="I34" s="232">
        <v>929.2</v>
      </c>
      <c r="J34" s="150" t="s">
        <v>169</v>
      </c>
      <c r="K34" s="65" t="e">
        <f t="shared" si="3"/>
        <v>#VALUE!</v>
      </c>
      <c r="L34" s="51"/>
      <c r="M34" s="223"/>
    </row>
    <row r="35" spans="1:26" ht="30" customHeight="1" x14ac:dyDescent="0.3">
      <c r="A35" s="44"/>
      <c r="B35" s="49"/>
      <c r="C35" s="64"/>
      <c r="D35" s="164" t="s">
        <v>81</v>
      </c>
      <c r="E35" s="164" t="s">
        <v>161</v>
      </c>
      <c r="F35" s="230">
        <v>4.0599999999999996</v>
      </c>
      <c r="G35" s="231" t="s">
        <v>190</v>
      </c>
      <c r="H35" s="232" t="s">
        <v>176</v>
      </c>
      <c r="I35" s="232">
        <v>929.2</v>
      </c>
      <c r="J35" s="150" t="s">
        <v>169</v>
      </c>
      <c r="K35" s="65" t="e">
        <f t="shared" si="3"/>
        <v>#VALUE!</v>
      </c>
      <c r="L35" s="51"/>
      <c r="M35" s="223"/>
    </row>
    <row r="36" spans="1:26" ht="30" customHeight="1" thickBot="1" x14ac:dyDescent="0.35">
      <c r="A36" s="44"/>
      <c r="B36" s="49"/>
      <c r="C36" s="66" t="s">
        <v>118</v>
      </c>
      <c r="D36" s="77"/>
      <c r="E36" s="166"/>
      <c r="F36" s="77"/>
      <c r="G36" s="78"/>
      <c r="H36" s="79"/>
      <c r="I36" s="140"/>
      <c r="J36" s="151"/>
      <c r="K36" s="69" t="e">
        <f>SUM(K30:K35)</f>
        <v>#VALUE!</v>
      </c>
      <c r="L36" s="51"/>
      <c r="M36" s="223"/>
    </row>
    <row r="37" spans="1:26" ht="30" customHeight="1" thickBot="1" x14ac:dyDescent="0.35">
      <c r="A37" s="44"/>
      <c r="B37" s="49"/>
      <c r="C37" s="61"/>
      <c r="D37" s="137" t="s">
        <v>197</v>
      </c>
      <c r="E37" s="174" t="s">
        <v>198</v>
      </c>
      <c r="F37" s="62"/>
      <c r="G37" s="62"/>
      <c r="H37" s="62"/>
      <c r="I37" s="139"/>
      <c r="J37" s="139"/>
      <c r="K37" s="63"/>
      <c r="L37" s="51"/>
      <c r="M37" s="223"/>
    </row>
    <row r="38" spans="1:26" ht="30" customHeight="1" x14ac:dyDescent="0.3">
      <c r="A38" s="44"/>
      <c r="B38" s="49"/>
      <c r="C38" s="64"/>
      <c r="D38" s="236"/>
      <c r="E38" s="236"/>
      <c r="F38" s="230">
        <v>5.01</v>
      </c>
      <c r="G38" s="231" t="s">
        <v>191</v>
      </c>
      <c r="H38" s="232" t="s">
        <v>176</v>
      </c>
      <c r="I38" s="232">
        <v>60</v>
      </c>
      <c r="J38" s="150" t="s">
        <v>169</v>
      </c>
      <c r="K38" s="65" t="e">
        <f t="shared" si="3"/>
        <v>#VALUE!</v>
      </c>
      <c r="L38" s="51"/>
      <c r="M38" s="223"/>
    </row>
    <row r="39" spans="1:26" ht="30" customHeight="1" x14ac:dyDescent="0.3">
      <c r="A39" s="44"/>
      <c r="B39" s="49"/>
      <c r="C39" s="64"/>
      <c r="D39" s="236"/>
      <c r="E39" s="236"/>
      <c r="F39" s="230">
        <v>5.0199999999999996</v>
      </c>
      <c r="G39" s="231" t="s">
        <v>192</v>
      </c>
      <c r="H39" s="232" t="s">
        <v>176</v>
      </c>
      <c r="I39" s="232">
        <v>250</v>
      </c>
      <c r="J39" s="150" t="s">
        <v>169</v>
      </c>
      <c r="K39" s="65" t="e">
        <f t="shared" si="3"/>
        <v>#VALUE!</v>
      </c>
      <c r="L39" s="51"/>
      <c r="M39" s="223"/>
    </row>
    <row r="40" spans="1:26" ht="30" customHeight="1" x14ac:dyDescent="0.3">
      <c r="A40" s="44"/>
      <c r="B40" s="49"/>
      <c r="C40" s="64"/>
      <c r="D40" s="236"/>
      <c r="E40" s="236"/>
      <c r="F40" s="230">
        <v>5.03</v>
      </c>
      <c r="G40" s="231" t="s">
        <v>193</v>
      </c>
      <c r="H40" s="232" t="s">
        <v>176</v>
      </c>
      <c r="I40" s="232">
        <v>100</v>
      </c>
      <c r="J40" s="150" t="s">
        <v>169</v>
      </c>
      <c r="K40" s="65" t="e">
        <f t="shared" si="3"/>
        <v>#VALUE!</v>
      </c>
      <c r="L40" s="51"/>
      <c r="M40" s="223"/>
    </row>
    <row r="41" spans="1:26" ht="30" customHeight="1" x14ac:dyDescent="0.3">
      <c r="A41" s="44"/>
      <c r="B41" s="49"/>
      <c r="C41" s="64"/>
      <c r="D41" s="236"/>
      <c r="E41" s="236"/>
      <c r="F41" s="230">
        <v>5.04</v>
      </c>
      <c r="G41" s="231" t="s">
        <v>194</v>
      </c>
      <c r="H41" s="232" t="s">
        <v>176</v>
      </c>
      <c r="I41" s="232">
        <v>100</v>
      </c>
      <c r="J41" s="150" t="s">
        <v>169</v>
      </c>
      <c r="K41" s="65" t="e">
        <f t="shared" si="3"/>
        <v>#VALUE!</v>
      </c>
      <c r="L41" s="51"/>
      <c r="M41" s="223"/>
    </row>
    <row r="42" spans="1:26" ht="30" customHeight="1" x14ac:dyDescent="0.3">
      <c r="A42" s="44"/>
      <c r="B42" s="49"/>
      <c r="C42" s="64"/>
      <c r="D42" s="164" t="s">
        <v>82</v>
      </c>
      <c r="E42" s="164" t="s">
        <v>162</v>
      </c>
      <c r="F42" s="230">
        <v>5.05</v>
      </c>
      <c r="G42" s="231" t="s">
        <v>195</v>
      </c>
      <c r="H42" s="232" t="s">
        <v>90</v>
      </c>
      <c r="I42" s="232">
        <v>1</v>
      </c>
      <c r="J42" s="150" t="s">
        <v>169</v>
      </c>
      <c r="K42" s="65" t="e">
        <f t="shared" si="3"/>
        <v>#VALUE!</v>
      </c>
      <c r="L42" s="51"/>
      <c r="M42" s="223"/>
    </row>
    <row r="43" spans="1:26" ht="30" customHeight="1" thickBot="1" x14ac:dyDescent="0.35">
      <c r="A43" s="44"/>
      <c r="B43" s="49"/>
      <c r="C43" s="66" t="s">
        <v>118</v>
      </c>
      <c r="D43" s="77"/>
      <c r="E43" s="166"/>
      <c r="F43" s="77"/>
      <c r="G43" s="78"/>
      <c r="H43" s="79"/>
      <c r="I43" s="140"/>
      <c r="J43" s="151"/>
      <c r="K43" s="69" t="e">
        <f>SUM(K38:K42)</f>
        <v>#VALUE!</v>
      </c>
      <c r="L43" s="51"/>
      <c r="M43" s="44"/>
    </row>
    <row r="44" spans="1:26" s="84" customFormat="1" ht="30" customHeight="1" thickBot="1" x14ac:dyDescent="0.35">
      <c r="A44" s="80"/>
      <c r="B44" s="81"/>
      <c r="C44" s="280" t="s">
        <v>119</v>
      </c>
      <c r="D44" s="281"/>
      <c r="E44" s="281"/>
      <c r="F44" s="281"/>
      <c r="G44" s="281"/>
      <c r="H44" s="281"/>
      <c r="I44" s="281"/>
      <c r="J44" s="282"/>
      <c r="K44" s="82" t="e">
        <f>+K43+K28+K23+K16+K36</f>
        <v>#VALUE!</v>
      </c>
      <c r="L44" s="83"/>
      <c r="M44" s="224"/>
      <c r="N44" s="225"/>
      <c r="O44" s="202"/>
      <c r="P44" s="199"/>
    </row>
    <row r="45" spans="1:26" s="84" customFormat="1" ht="50.25" customHeight="1" x14ac:dyDescent="0.25">
      <c r="A45" s="80"/>
      <c r="B45" s="81"/>
      <c r="C45" s="85"/>
      <c r="D45" s="85"/>
      <c r="E45" s="85"/>
      <c r="F45" s="85"/>
      <c r="G45" s="85"/>
      <c r="H45" s="85"/>
      <c r="I45" s="141"/>
      <c r="J45" s="141"/>
      <c r="K45" s="86"/>
      <c r="L45" s="83"/>
      <c r="M45" s="226"/>
      <c r="O45" s="202"/>
      <c r="P45" s="202"/>
    </row>
    <row r="46" spans="1:26" s="84" customFormat="1" ht="39" customHeight="1" x14ac:dyDescent="0.25">
      <c r="A46" s="80"/>
      <c r="B46" s="81"/>
      <c r="C46" s="87"/>
      <c r="D46" s="88"/>
      <c r="E46" s="167"/>
      <c r="F46" s="87"/>
      <c r="G46" s="90" t="s">
        <v>168</v>
      </c>
      <c r="H46" s="204"/>
      <c r="I46" s="142"/>
      <c r="J46" s="153"/>
      <c r="K46" s="91">
        <v>1500000</v>
      </c>
      <c r="L46" s="83"/>
      <c r="M46" s="227"/>
      <c r="N46" s="207"/>
      <c r="O46" s="209"/>
      <c r="P46" s="210"/>
      <c r="Z46" s="220" t="s">
        <v>167</v>
      </c>
    </row>
    <row r="47" spans="1:26" s="84" customFormat="1" ht="34.5" customHeight="1" thickBot="1" x14ac:dyDescent="0.35">
      <c r="A47" s="80"/>
      <c r="B47" s="81"/>
      <c r="C47" s="87"/>
      <c r="D47" s="89"/>
      <c r="E47" s="168"/>
      <c r="F47" s="89"/>
      <c r="G47" s="90" t="s">
        <v>199</v>
      </c>
      <c r="H47" s="237">
        <v>0.32900000000000001</v>
      </c>
      <c r="I47" s="205"/>
      <c r="J47" s="154"/>
      <c r="K47" s="91" t="e">
        <f>+H47*K44</f>
        <v>#VALUE!</v>
      </c>
      <c r="L47" s="83"/>
      <c r="M47" s="80"/>
      <c r="N47" s="207"/>
      <c r="O47" s="208"/>
      <c r="P47" s="210"/>
      <c r="Z47" s="221" t="e">
        <f>SUM(#REF!)</f>
        <v>#REF!</v>
      </c>
    </row>
    <row r="48" spans="1:26" s="84" customFormat="1" ht="30" customHeight="1" thickBot="1" x14ac:dyDescent="0.35">
      <c r="A48" s="80"/>
      <c r="B48" s="81"/>
      <c r="C48" s="87"/>
      <c r="D48" s="88"/>
      <c r="E48" s="167"/>
      <c r="F48" s="87"/>
      <c r="G48" s="92" t="s">
        <v>120</v>
      </c>
      <c r="H48" s="93"/>
      <c r="I48" s="143"/>
      <c r="J48" s="155"/>
      <c r="K48" s="238" t="e">
        <f>SUM(K44:K47)</f>
        <v>#VALUE!</v>
      </c>
      <c r="L48" s="83"/>
      <c r="M48" s="80"/>
      <c r="O48" s="202"/>
      <c r="P48" s="202"/>
      <c r="Z48" s="222" t="e">
        <f>SUM(#REF!)</f>
        <v>#REF!</v>
      </c>
    </row>
    <row r="49" spans="1:26" s="84" customFormat="1" thickBot="1" x14ac:dyDescent="0.3">
      <c r="A49" s="80"/>
      <c r="B49" s="81"/>
      <c r="C49" s="87"/>
      <c r="D49" s="88"/>
      <c r="E49" s="169"/>
      <c r="F49" s="88"/>
      <c r="G49" s="87"/>
      <c r="H49" s="87"/>
      <c r="I49" s="147"/>
      <c r="J49" s="157"/>
      <c r="K49" s="94"/>
      <c r="L49" s="83"/>
      <c r="M49" s="80"/>
      <c r="O49" s="202"/>
      <c r="P49" s="202"/>
    </row>
    <row r="50" spans="1:26" s="84" customFormat="1" ht="15.75" x14ac:dyDescent="0.25">
      <c r="A50" s="80"/>
      <c r="B50" s="81"/>
      <c r="C50" s="95"/>
      <c r="D50" s="283"/>
      <c r="E50" s="283"/>
      <c r="F50" s="283"/>
      <c r="G50" s="283"/>
      <c r="H50" s="283"/>
      <c r="I50" s="283"/>
      <c r="J50" s="283"/>
      <c r="K50" s="284"/>
      <c r="L50" s="96"/>
      <c r="M50" s="80"/>
      <c r="O50" s="202"/>
      <c r="P50" s="202"/>
    </row>
    <row r="51" spans="1:26" s="84" customFormat="1" ht="46.5" customHeight="1" x14ac:dyDescent="0.25">
      <c r="A51" s="80"/>
      <c r="B51" s="81"/>
      <c r="C51" s="269" t="s">
        <v>166</v>
      </c>
      <c r="D51" s="270"/>
      <c r="E51" s="270"/>
      <c r="F51" s="270"/>
      <c r="G51" s="270"/>
      <c r="H51" s="285" t="s">
        <v>121</v>
      </c>
      <c r="I51" s="285"/>
      <c r="J51" s="285"/>
      <c r="K51" s="179" t="s">
        <v>122</v>
      </c>
      <c r="L51" s="97"/>
      <c r="M51" s="80"/>
      <c r="O51" s="202"/>
      <c r="P51" s="202"/>
      <c r="T51" s="217"/>
      <c r="U51" s="216"/>
      <c r="Z51" s="218"/>
    </row>
    <row r="52" spans="1:26" s="84" customFormat="1" ht="32.25" customHeight="1" x14ac:dyDescent="0.3">
      <c r="A52" s="80"/>
      <c r="B52" s="81"/>
      <c r="C52" s="269" t="s">
        <v>123</v>
      </c>
      <c r="D52" s="270"/>
      <c r="E52" s="270"/>
      <c r="F52" s="270"/>
      <c r="G52" s="270"/>
      <c r="H52" s="273" t="s">
        <v>124</v>
      </c>
      <c r="I52" s="273"/>
      <c r="J52" s="177" t="s">
        <v>125</v>
      </c>
      <c r="K52" s="150" t="s">
        <v>169</v>
      </c>
      <c r="L52" s="97"/>
      <c r="M52" s="80"/>
      <c r="O52" s="202"/>
      <c r="P52" s="202"/>
      <c r="U52" s="219"/>
      <c r="V52" s="218"/>
    </row>
    <row r="53" spans="1:26" s="84" customFormat="1" ht="30" customHeight="1" x14ac:dyDescent="0.25">
      <c r="A53" s="80"/>
      <c r="B53" s="81"/>
      <c r="C53" s="269" t="s">
        <v>126</v>
      </c>
      <c r="D53" s="270"/>
      <c r="E53" s="270"/>
      <c r="F53" s="270"/>
      <c r="G53" s="270"/>
      <c r="H53" s="271" t="s">
        <v>127</v>
      </c>
      <c r="I53" s="272"/>
      <c r="J53" s="177" t="s">
        <v>128</v>
      </c>
      <c r="K53" s="150" t="s">
        <v>169</v>
      </c>
      <c r="L53" s="97"/>
      <c r="M53" s="80"/>
      <c r="O53" s="202"/>
      <c r="P53" s="202"/>
    </row>
    <row r="54" spans="1:26" s="99" customFormat="1" ht="28.5" customHeight="1" x14ac:dyDescent="0.25">
      <c r="A54" s="80"/>
      <c r="B54" s="81"/>
      <c r="C54" s="98"/>
      <c r="D54" s="178"/>
      <c r="E54" s="170"/>
      <c r="F54" s="100"/>
      <c r="G54" s="101"/>
      <c r="H54" s="273" t="s">
        <v>129</v>
      </c>
      <c r="I54" s="273"/>
      <c r="J54" s="177" t="s">
        <v>165</v>
      </c>
      <c r="K54" s="215" t="e">
        <f>+K53+K52</f>
        <v>#VALUE!</v>
      </c>
      <c r="L54" s="83"/>
      <c r="M54" s="80"/>
      <c r="O54" s="203"/>
      <c r="P54" s="203"/>
    </row>
    <row r="55" spans="1:26" x14ac:dyDescent="0.3">
      <c r="A55" s="44"/>
      <c r="B55" s="49"/>
      <c r="C55" s="180"/>
      <c r="D55" s="181"/>
      <c r="E55" s="182"/>
      <c r="F55" s="181"/>
      <c r="G55" s="183"/>
      <c r="H55" s="274"/>
      <c r="I55" s="275"/>
      <c r="J55" s="275"/>
      <c r="K55" s="276"/>
      <c r="L55" s="51"/>
      <c r="M55" s="44"/>
    </row>
    <row r="56" spans="1:26" ht="83.25" customHeight="1" x14ac:dyDescent="0.3">
      <c r="A56" s="44"/>
      <c r="B56" s="49"/>
      <c r="C56" s="277" t="s">
        <v>196</v>
      </c>
      <c r="D56" s="278"/>
      <c r="E56" s="278"/>
      <c r="F56" s="278"/>
      <c r="G56" s="278"/>
      <c r="H56" s="278"/>
      <c r="I56" s="278"/>
      <c r="J56" s="278"/>
      <c r="K56" s="279"/>
      <c r="L56" s="51"/>
      <c r="M56" s="44"/>
    </row>
    <row r="57" spans="1:26" ht="35.25" customHeight="1" x14ac:dyDescent="0.3">
      <c r="A57" s="44"/>
      <c r="B57" s="49"/>
      <c r="C57" s="264" t="s">
        <v>201</v>
      </c>
      <c r="D57" s="265"/>
      <c r="E57" s="265"/>
      <c r="F57" s="265"/>
      <c r="G57" s="265"/>
      <c r="H57" s="265"/>
      <c r="I57" s="265"/>
      <c r="J57" s="265"/>
      <c r="K57" s="266"/>
      <c r="L57" s="51"/>
      <c r="M57" s="44"/>
    </row>
    <row r="58" spans="1:26" ht="61.5" customHeight="1" x14ac:dyDescent="0.3">
      <c r="A58" s="44"/>
      <c r="B58" s="49"/>
      <c r="C58" s="264" t="s">
        <v>200</v>
      </c>
      <c r="D58" s="265"/>
      <c r="E58" s="265"/>
      <c r="F58" s="265"/>
      <c r="G58" s="265"/>
      <c r="H58" s="265"/>
      <c r="I58" s="265"/>
      <c r="J58" s="265"/>
      <c r="K58" s="266"/>
      <c r="L58" s="51"/>
      <c r="M58" s="44"/>
    </row>
    <row r="59" spans="1:26" ht="17.25" thickBot="1" x14ac:dyDescent="0.35">
      <c r="A59" s="44"/>
      <c r="B59" s="49"/>
      <c r="C59" s="102"/>
      <c r="D59" s="103"/>
      <c r="E59" s="171"/>
      <c r="F59" s="103"/>
      <c r="G59" s="104"/>
      <c r="H59" s="239"/>
      <c r="I59" s="239"/>
      <c r="J59" s="239"/>
      <c r="K59" s="240"/>
      <c r="L59" s="51"/>
      <c r="M59" s="44"/>
    </row>
    <row r="60" spans="1:26" ht="17.25" thickBot="1" x14ac:dyDescent="0.35">
      <c r="A60" s="44"/>
      <c r="B60" s="105"/>
      <c r="C60" s="106"/>
      <c r="D60" s="106"/>
      <c r="E60" s="172"/>
      <c r="F60" s="106"/>
      <c r="G60" s="107"/>
      <c r="H60" s="106"/>
      <c r="I60" s="148"/>
      <c r="J60" s="148"/>
      <c r="K60" s="106"/>
      <c r="L60" s="108"/>
      <c r="M60" s="44"/>
    </row>
    <row r="61" spans="1:26" ht="17.25" thickTop="1" x14ac:dyDescent="0.3">
      <c r="A61" s="44"/>
      <c r="B61" s="44"/>
      <c r="C61" s="44"/>
      <c r="D61" s="44"/>
      <c r="E61" s="158"/>
      <c r="F61" s="44"/>
      <c r="G61" s="44"/>
      <c r="H61" s="44"/>
      <c r="I61" s="144"/>
      <c r="J61" s="144"/>
      <c r="K61" s="44"/>
      <c r="L61" s="44"/>
      <c r="M61" s="44"/>
    </row>
    <row r="63" spans="1:26" x14ac:dyDescent="0.3">
      <c r="H63" s="229"/>
      <c r="I63" s="45"/>
    </row>
    <row r="64" spans="1:26" x14ac:dyDescent="0.3">
      <c r="G64" s="229"/>
      <c r="I64" s="45"/>
    </row>
    <row r="65" spans="7:9" x14ac:dyDescent="0.3">
      <c r="G65" s="228" t="s">
        <v>170</v>
      </c>
      <c r="I65" s="45"/>
    </row>
  </sheetData>
  <mergeCells count="27">
    <mergeCell ref="C10:K10"/>
    <mergeCell ref="C3:F3"/>
    <mergeCell ref="C5:K5"/>
    <mergeCell ref="C6:K6"/>
    <mergeCell ref="C7:K8"/>
    <mergeCell ref="C9:K9"/>
    <mergeCell ref="J11:J12"/>
    <mergeCell ref="K11:K12"/>
    <mergeCell ref="C44:J44"/>
    <mergeCell ref="D50:K50"/>
    <mergeCell ref="C51:G51"/>
    <mergeCell ref="H51:J51"/>
    <mergeCell ref="C11:C12"/>
    <mergeCell ref="D11:D12"/>
    <mergeCell ref="E11:F11"/>
    <mergeCell ref="G11:G12"/>
    <mergeCell ref="H11:H12"/>
    <mergeCell ref="I11:I12"/>
    <mergeCell ref="C56:K56"/>
    <mergeCell ref="C57:K57"/>
    <mergeCell ref="C58:K58"/>
    <mergeCell ref="C52:G52"/>
    <mergeCell ref="H52:I52"/>
    <mergeCell ref="C53:G53"/>
    <mergeCell ref="H53:I53"/>
    <mergeCell ref="H54:I54"/>
    <mergeCell ref="H55:K55"/>
  </mergeCells>
  <conditionalFormatting sqref="J14">
    <cfRule type="containsText" dxfId="6" priority="7" operator="containsText" text="DIGITAR">
      <formula>NOT(ISERROR(SEARCH("DIGITAR",J14)))</formula>
    </cfRule>
  </conditionalFormatting>
  <conditionalFormatting sqref="J15">
    <cfRule type="containsText" dxfId="5" priority="6" operator="containsText" text="DIGITAR">
      <formula>NOT(ISERROR(SEARCH("DIGITAR",J15)))</formula>
    </cfRule>
  </conditionalFormatting>
  <conditionalFormatting sqref="J18:J22">
    <cfRule type="containsText" dxfId="4" priority="5" operator="containsText" text="DIGITAR">
      <formula>NOT(ISERROR(SEARCH("DIGITAR",J18)))</formula>
    </cfRule>
  </conditionalFormatting>
  <conditionalFormatting sqref="J25:J27">
    <cfRule type="containsText" dxfId="3" priority="4" operator="containsText" text="DIGITAR">
      <formula>NOT(ISERROR(SEARCH("DIGITAR",J25)))</formula>
    </cfRule>
  </conditionalFormatting>
  <conditionalFormatting sqref="J30:J35">
    <cfRule type="containsText" dxfId="2" priority="3" operator="containsText" text="DIGITAR">
      <formula>NOT(ISERROR(SEARCH("DIGITAR",J30)))</formula>
    </cfRule>
  </conditionalFormatting>
  <conditionalFormatting sqref="J38:J42">
    <cfRule type="containsText" dxfId="1" priority="2" operator="containsText" text="DIGITAR">
      <formula>NOT(ISERROR(SEARCH("DIGITAR",J38)))</formula>
    </cfRule>
  </conditionalFormatting>
  <conditionalFormatting sqref="K52:K53">
    <cfRule type="containsText" dxfId="0" priority="1" operator="containsText" text="DIGITAR">
      <formula>NOT(ISERROR(SEARCH("DIGITAR",K52)))</formula>
    </cfRule>
  </conditionalFormatting>
  <pageMargins left="0.70866141732283472" right="0.70866141732283472" top="0.74803149606299213" bottom="0.74803149606299213" header="0.31496062992125984" footer="0.31496062992125984"/>
  <pageSetup scale="4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M72"/>
  <sheetViews>
    <sheetView view="pageBreakPreview" topLeftCell="A34" zoomScale="85" zoomScaleNormal="100" zoomScaleSheetLayoutView="85" workbookViewId="0">
      <selection activeCell="B42" sqref="B42:F42"/>
    </sheetView>
  </sheetViews>
  <sheetFormatPr baseColWidth="10" defaultColWidth="11.42578125" defaultRowHeight="15" x14ac:dyDescent="0.25"/>
  <cols>
    <col min="1" max="1" width="10.7109375" style="16" customWidth="1"/>
    <col min="2" max="2" width="83.85546875" style="38" customWidth="1"/>
    <col min="3" max="3" width="9.7109375" style="16" customWidth="1"/>
    <col min="4" max="4" width="17.140625" style="112" customWidth="1"/>
    <col min="5" max="5" width="22.7109375" style="17" customWidth="1"/>
    <col min="6" max="6" width="28.5703125" style="17" customWidth="1"/>
    <col min="7" max="7" width="24.7109375" style="1" customWidth="1"/>
    <col min="8" max="8" width="43" style="113" bestFit="1" customWidth="1"/>
    <col min="9" max="10" width="11.42578125" style="113"/>
    <col min="11" max="16384" width="11.42578125" style="1"/>
  </cols>
  <sheetData>
    <row r="1" spans="1:13" ht="26.25" x14ac:dyDescent="0.4">
      <c r="A1" s="286" t="s">
        <v>38</v>
      </c>
      <c r="B1" s="287"/>
      <c r="C1" s="287"/>
      <c r="D1" s="288"/>
      <c r="E1" s="289"/>
      <c r="F1" s="290"/>
    </row>
    <row r="2" spans="1:13" ht="57.75" customHeight="1" thickBot="1" x14ac:dyDescent="0.4">
      <c r="A2" s="291" t="s">
        <v>89</v>
      </c>
      <c r="B2" s="292"/>
      <c r="C2" s="292"/>
      <c r="D2" s="293"/>
      <c r="E2" s="294"/>
      <c r="F2" s="295"/>
    </row>
    <row r="3" spans="1:13" ht="18.75" x14ac:dyDescent="0.25">
      <c r="A3" s="33" t="s">
        <v>39</v>
      </c>
      <c r="B3" s="34" t="s">
        <v>102</v>
      </c>
      <c r="C3" s="2"/>
      <c r="D3" s="109"/>
      <c r="E3" s="3"/>
      <c r="F3" s="4"/>
    </row>
    <row r="4" spans="1:13" ht="15.75" thickBot="1" x14ac:dyDescent="0.3">
      <c r="A4" s="5" t="s">
        <v>40</v>
      </c>
      <c r="B4" s="6" t="s">
        <v>41</v>
      </c>
      <c r="C4" s="7" t="s">
        <v>42</v>
      </c>
      <c r="D4" s="110" t="s">
        <v>43</v>
      </c>
      <c r="E4" s="8" t="s">
        <v>44</v>
      </c>
      <c r="F4" s="9" t="s">
        <v>45</v>
      </c>
    </row>
    <row r="5" spans="1:13" s="10" customFormat="1" ht="19.5" thickBot="1" x14ac:dyDescent="0.25">
      <c r="A5" s="18" t="s">
        <v>46</v>
      </c>
      <c r="B5" s="35" t="s">
        <v>0</v>
      </c>
      <c r="C5" s="19" t="s">
        <v>47</v>
      </c>
      <c r="D5" s="111"/>
      <c r="E5" s="20"/>
      <c r="F5" s="21" t="e">
        <f>SUM(F6:F16)</f>
        <v>#REF!</v>
      </c>
      <c r="G5" s="122"/>
      <c r="H5" s="122"/>
      <c r="I5" s="122"/>
      <c r="J5" s="123"/>
      <c r="K5" s="123"/>
      <c r="L5" s="123"/>
    </row>
    <row r="6" spans="1:13" s="11" customFormat="1" ht="24" customHeight="1" x14ac:dyDescent="0.2">
      <c r="A6" s="22" t="s">
        <v>48</v>
      </c>
      <c r="B6" s="36" t="s">
        <v>3</v>
      </c>
      <c r="C6" s="23" t="s">
        <v>4</v>
      </c>
      <c r="D6" s="184" t="e">
        <f>+#REF!</f>
        <v>#REF!</v>
      </c>
      <c r="E6" s="24" t="e">
        <f>+#REF!</f>
        <v>#REF!</v>
      </c>
      <c r="F6" s="25" t="e">
        <f>ROUND(D6*E6,0)</f>
        <v>#REF!</v>
      </c>
      <c r="G6" s="127" t="s">
        <v>130</v>
      </c>
      <c r="H6" s="122"/>
      <c r="I6" s="122"/>
      <c r="J6" s="123"/>
      <c r="K6" s="123"/>
      <c r="L6" s="123"/>
    </row>
    <row r="7" spans="1:13" s="11" customFormat="1" ht="18.75" x14ac:dyDescent="0.2">
      <c r="A7" s="26" t="s">
        <v>49</v>
      </c>
      <c r="B7" s="37" t="s">
        <v>5</v>
      </c>
      <c r="C7" s="27" t="s">
        <v>6</v>
      </c>
      <c r="D7" s="185" t="e">
        <f>+#REF!</f>
        <v>#REF!</v>
      </c>
      <c r="E7" s="28" t="e">
        <f>+#REF!</f>
        <v>#REF!</v>
      </c>
      <c r="F7" s="29" t="e">
        <f>ROUND(D7*E7,0)</f>
        <v>#REF!</v>
      </c>
      <c r="G7" s="136" t="s">
        <v>131</v>
      </c>
      <c r="H7" s="122"/>
      <c r="I7" s="122"/>
      <c r="J7" s="123"/>
      <c r="K7" s="123"/>
      <c r="L7" s="123"/>
    </row>
    <row r="8" spans="1:13" s="11" customFormat="1" ht="18.75" x14ac:dyDescent="0.2">
      <c r="A8" s="26" t="s">
        <v>50</v>
      </c>
      <c r="B8" s="37" t="s">
        <v>7</v>
      </c>
      <c r="C8" s="27" t="s">
        <v>6</v>
      </c>
      <c r="D8" s="185" t="e">
        <f>+#REF!</f>
        <v>#REF!</v>
      </c>
      <c r="E8" s="28" t="e">
        <f>+#REF!</f>
        <v>#REF!</v>
      </c>
      <c r="F8" s="29" t="e">
        <f t="shared" ref="F8:F16" si="0">ROUND(D8*E8,0)</f>
        <v>#REF!</v>
      </c>
      <c r="G8" s="122" t="s">
        <v>132</v>
      </c>
      <c r="H8" s="122"/>
      <c r="I8" s="122"/>
      <c r="J8" s="123"/>
      <c r="K8" s="123"/>
      <c r="L8" s="123"/>
    </row>
    <row r="9" spans="1:13" s="11" customFormat="1" ht="18.75" x14ac:dyDescent="0.2">
      <c r="A9" s="26" t="s">
        <v>51</v>
      </c>
      <c r="B9" s="37" t="s">
        <v>9</v>
      </c>
      <c r="C9" s="27" t="s">
        <v>4</v>
      </c>
      <c r="D9" s="185" t="e">
        <f>+#REF!</f>
        <v>#REF!</v>
      </c>
      <c r="E9" s="28" t="e">
        <f>+#REF!</f>
        <v>#REF!</v>
      </c>
      <c r="F9" s="29" t="e">
        <f t="shared" si="0"/>
        <v>#REF!</v>
      </c>
      <c r="G9" s="136" t="s">
        <v>133</v>
      </c>
      <c r="H9" s="122"/>
      <c r="I9" s="122"/>
      <c r="J9" s="123"/>
      <c r="K9" s="123"/>
      <c r="L9" s="123"/>
    </row>
    <row r="10" spans="1:13" s="11" customFormat="1" ht="18.75" x14ac:dyDescent="0.2">
      <c r="A10" s="26" t="s">
        <v>52</v>
      </c>
      <c r="B10" s="37" t="s">
        <v>10</v>
      </c>
      <c r="C10" s="27" t="s">
        <v>6</v>
      </c>
      <c r="D10" s="185" t="e">
        <f>+#REF!</f>
        <v>#REF!</v>
      </c>
      <c r="E10" s="28" t="e">
        <f>+#REF!</f>
        <v>#REF!</v>
      </c>
      <c r="F10" s="29" t="e">
        <f t="shared" si="0"/>
        <v>#REF!</v>
      </c>
      <c r="G10" s="128" t="s">
        <v>135</v>
      </c>
      <c r="H10" s="122"/>
      <c r="I10" s="122"/>
      <c r="J10" s="123"/>
      <c r="K10" s="123"/>
      <c r="L10" s="123"/>
    </row>
    <row r="11" spans="1:13" s="11" customFormat="1" ht="76.5" customHeight="1" x14ac:dyDescent="0.2">
      <c r="A11" s="26" t="s">
        <v>53</v>
      </c>
      <c r="B11" s="37" t="s">
        <v>33</v>
      </c>
      <c r="C11" s="27" t="s">
        <v>6</v>
      </c>
      <c r="D11" s="185" t="e">
        <f>+#REF!</f>
        <v>#REF!</v>
      </c>
      <c r="E11" s="28" t="e">
        <f>+#REF!</f>
        <v>#REF!</v>
      </c>
      <c r="F11" s="29" t="e">
        <f t="shared" si="0"/>
        <v>#REF!</v>
      </c>
      <c r="G11" s="303" t="s">
        <v>148</v>
      </c>
      <c r="H11" s="304"/>
      <c r="I11" s="304"/>
      <c r="J11" s="304"/>
      <c r="K11" s="304"/>
      <c r="L11" s="304"/>
      <c r="M11" s="304"/>
    </row>
    <row r="12" spans="1:13" s="11" customFormat="1" ht="49.5" customHeight="1" x14ac:dyDescent="0.2">
      <c r="A12" s="26" t="s">
        <v>54</v>
      </c>
      <c r="B12" s="37" t="s">
        <v>11</v>
      </c>
      <c r="C12" s="27" t="s">
        <v>20</v>
      </c>
      <c r="D12" s="185" t="e">
        <f>+#REF!</f>
        <v>#REF!</v>
      </c>
      <c r="E12" s="28" t="e">
        <f>+#REF!</f>
        <v>#REF!</v>
      </c>
      <c r="F12" s="29" t="e">
        <f t="shared" si="0"/>
        <v>#REF!</v>
      </c>
      <c r="G12" s="129" t="s">
        <v>136</v>
      </c>
      <c r="H12" s="122"/>
      <c r="I12" s="122"/>
      <c r="J12" s="123"/>
      <c r="K12" s="123"/>
      <c r="L12" s="123"/>
    </row>
    <row r="13" spans="1:13" s="11" customFormat="1" ht="46.5" customHeight="1" x14ac:dyDescent="0.2">
      <c r="A13" s="26" t="s">
        <v>55</v>
      </c>
      <c r="B13" s="37" t="s">
        <v>12</v>
      </c>
      <c r="C13" s="27" t="s">
        <v>20</v>
      </c>
      <c r="D13" s="185" t="e">
        <f>+#REF!</f>
        <v>#REF!</v>
      </c>
      <c r="E13" s="28" t="e">
        <f>+#REF!</f>
        <v>#REF!</v>
      </c>
      <c r="F13" s="29" t="e">
        <f t="shared" si="0"/>
        <v>#REF!</v>
      </c>
      <c r="G13" s="305" t="s">
        <v>137</v>
      </c>
      <c r="H13" s="306"/>
      <c r="I13" s="306"/>
      <c r="J13" s="306"/>
      <c r="K13" s="306"/>
      <c r="L13" s="306"/>
      <c r="M13" s="306"/>
    </row>
    <row r="14" spans="1:13" s="11" customFormat="1" ht="18.75" x14ac:dyDescent="0.25">
      <c r="A14" s="26" t="s">
        <v>56</v>
      </c>
      <c r="B14" s="37" t="s">
        <v>13</v>
      </c>
      <c r="C14" s="27" t="s">
        <v>6</v>
      </c>
      <c r="D14" s="185" t="e">
        <f>+#REF!</f>
        <v>#REF!</v>
      </c>
      <c r="E14" s="28" t="e">
        <f>+#REF!</f>
        <v>#REF!</v>
      </c>
      <c r="F14" s="29" t="e">
        <f t="shared" si="0"/>
        <v>#REF!</v>
      </c>
      <c r="G14" s="130" t="s">
        <v>142</v>
      </c>
      <c r="H14" s="122"/>
      <c r="I14" s="122"/>
      <c r="J14" s="123"/>
      <c r="K14" s="123"/>
      <c r="L14" s="123"/>
    </row>
    <row r="15" spans="1:13" s="11" customFormat="1" ht="18.75" x14ac:dyDescent="0.2">
      <c r="A15" s="26" t="s">
        <v>57</v>
      </c>
      <c r="B15" s="37" t="s">
        <v>14</v>
      </c>
      <c r="C15" s="27" t="s">
        <v>6</v>
      </c>
      <c r="D15" s="185" t="e">
        <f>+#REF!</f>
        <v>#REF!</v>
      </c>
      <c r="E15" s="28" t="e">
        <f>+#REF!</f>
        <v>#REF!</v>
      </c>
      <c r="F15" s="29" t="e">
        <f t="shared" si="0"/>
        <v>#REF!</v>
      </c>
      <c r="G15" s="121"/>
      <c r="H15" s="126"/>
      <c r="I15" s="124"/>
      <c r="J15" s="124"/>
      <c r="K15" s="125"/>
      <c r="L15" s="125"/>
      <c r="M15" s="125"/>
    </row>
    <row r="16" spans="1:13" s="11" customFormat="1" ht="38.25" thickBot="1" x14ac:dyDescent="0.25">
      <c r="A16" s="206" t="s">
        <v>58</v>
      </c>
      <c r="B16" s="195" t="s">
        <v>15</v>
      </c>
      <c r="C16" s="196" t="s">
        <v>8</v>
      </c>
      <c r="D16" s="197" t="e">
        <f>+#REF!</f>
        <v>#REF!</v>
      </c>
      <c r="E16" s="198" t="e">
        <f>+#REF!</f>
        <v>#REF!</v>
      </c>
      <c r="F16" s="194" t="e">
        <f t="shared" si="0"/>
        <v>#REF!</v>
      </c>
      <c r="G16" s="120" t="s">
        <v>141</v>
      </c>
      <c r="H16" s="118"/>
      <c r="I16" s="115"/>
      <c r="J16" s="115"/>
    </row>
    <row r="17" spans="1:10" s="10" customFormat="1" ht="19.5" thickBot="1" x14ac:dyDescent="0.25">
      <c r="A17" s="18" t="s">
        <v>59</v>
      </c>
      <c r="B17" s="35" t="s">
        <v>1</v>
      </c>
      <c r="C17" s="19" t="s">
        <v>47</v>
      </c>
      <c r="D17" s="186"/>
      <c r="E17" s="20"/>
      <c r="F17" s="21" t="e">
        <f>SUM(F18:F22)</f>
        <v>#REF!</v>
      </c>
      <c r="G17" s="119"/>
      <c r="H17" s="118"/>
      <c r="I17" s="114"/>
      <c r="J17" s="114"/>
    </row>
    <row r="18" spans="1:10" s="11" customFormat="1" ht="18.75" x14ac:dyDescent="0.2">
      <c r="A18" s="22" t="s">
        <v>60</v>
      </c>
      <c r="B18" s="36" t="s">
        <v>16</v>
      </c>
      <c r="C18" s="23" t="s">
        <v>8</v>
      </c>
      <c r="D18" s="184" t="e">
        <f>+#REF!</f>
        <v>#REF!</v>
      </c>
      <c r="E18" s="24" t="e">
        <f>+#REF!</f>
        <v>#REF!</v>
      </c>
      <c r="F18" s="29" t="e">
        <f t="shared" ref="F18:F22" si="1">ROUND(D18*E18,0)</f>
        <v>#REF!</v>
      </c>
      <c r="G18" s="119"/>
      <c r="H18" s="118"/>
      <c r="I18" s="115"/>
      <c r="J18" s="115"/>
    </row>
    <row r="19" spans="1:10" s="11" customFormat="1" ht="18.75" x14ac:dyDescent="0.3">
      <c r="A19" s="26" t="s">
        <v>61</v>
      </c>
      <c r="B19" s="36" t="s">
        <v>97</v>
      </c>
      <c r="C19" s="23" t="s">
        <v>8</v>
      </c>
      <c r="D19" s="184" t="e">
        <f>+#REF!</f>
        <v>#REF!</v>
      </c>
      <c r="E19" s="42" t="e">
        <f>+#REF!</f>
        <v>#REF!</v>
      </c>
      <c r="F19" s="29" t="e">
        <f t="shared" si="1"/>
        <v>#REF!</v>
      </c>
      <c r="G19" s="119"/>
      <c r="H19" s="39"/>
      <c r="I19" s="115"/>
      <c r="J19" s="115"/>
    </row>
    <row r="20" spans="1:10" s="11" customFormat="1" ht="18.75" x14ac:dyDescent="0.2">
      <c r="A20" s="26" t="s">
        <v>62</v>
      </c>
      <c r="B20" s="37" t="s">
        <v>17</v>
      </c>
      <c r="C20" s="27" t="s">
        <v>8</v>
      </c>
      <c r="D20" s="185" t="e">
        <f>+#REF!</f>
        <v>#REF!</v>
      </c>
      <c r="E20" s="28" t="e">
        <f>+#REF!</f>
        <v>#REF!</v>
      </c>
      <c r="F20" s="29" t="e">
        <f t="shared" si="1"/>
        <v>#REF!</v>
      </c>
      <c r="G20" s="119"/>
      <c r="H20" s="40"/>
      <c r="I20" s="115"/>
      <c r="J20" s="115"/>
    </row>
    <row r="21" spans="1:10" s="11" customFormat="1" ht="37.5" x14ac:dyDescent="0.2">
      <c r="A21" s="189" t="s">
        <v>94</v>
      </c>
      <c r="B21" s="190" t="s">
        <v>18</v>
      </c>
      <c r="C21" s="191" t="s">
        <v>8</v>
      </c>
      <c r="D21" s="192" t="e">
        <f>+#REF!</f>
        <v>#REF!</v>
      </c>
      <c r="E21" s="193" t="e">
        <f>+#REF!</f>
        <v>#REF!</v>
      </c>
      <c r="F21" s="194" t="e">
        <f t="shared" si="1"/>
        <v>#REF!</v>
      </c>
      <c r="G21" s="120" t="s">
        <v>139</v>
      </c>
      <c r="H21" s="40"/>
      <c r="I21" s="115"/>
      <c r="J21" s="115"/>
    </row>
    <row r="22" spans="1:10" s="11" customFormat="1" ht="38.25" thickBot="1" x14ac:dyDescent="0.35">
      <c r="A22" s="189" t="s">
        <v>95</v>
      </c>
      <c r="B22" s="190" t="s">
        <v>92</v>
      </c>
      <c r="C22" s="191" t="s">
        <v>96</v>
      </c>
      <c r="D22" s="192" t="e">
        <f>+#REF!</f>
        <v>#REF!</v>
      </c>
      <c r="E22" s="193" t="e">
        <f>+#REF!</f>
        <v>#REF!</v>
      </c>
      <c r="F22" s="194" t="e">
        <f t="shared" si="1"/>
        <v>#REF!</v>
      </c>
      <c r="G22" s="187" t="s">
        <v>138</v>
      </c>
      <c r="H22" s="39"/>
      <c r="I22" s="115"/>
      <c r="J22" s="115"/>
    </row>
    <row r="23" spans="1:10" s="10" customFormat="1" ht="19.5" thickBot="1" x14ac:dyDescent="0.35">
      <c r="A23" s="18" t="s">
        <v>63</v>
      </c>
      <c r="B23" s="35" t="s">
        <v>2</v>
      </c>
      <c r="C23" s="19" t="s">
        <v>47</v>
      </c>
      <c r="D23" s="186"/>
      <c r="E23" s="20"/>
      <c r="F23" s="21" t="e">
        <f>SUM(F24:F32)</f>
        <v>#REF!</v>
      </c>
      <c r="G23" s="119"/>
      <c r="H23" s="39"/>
      <c r="I23" s="114"/>
      <c r="J23" s="114"/>
    </row>
    <row r="24" spans="1:10" s="11" customFormat="1" ht="18.75" x14ac:dyDescent="0.2">
      <c r="A24" s="26" t="s">
        <v>64</v>
      </c>
      <c r="B24" s="37" t="s">
        <v>29</v>
      </c>
      <c r="C24" s="27" t="s">
        <v>8</v>
      </c>
      <c r="D24" s="185" t="e">
        <f>+#REF!</f>
        <v>#REF!</v>
      </c>
      <c r="E24" s="28" t="e">
        <f>+#REF!</f>
        <v>#REF!</v>
      </c>
      <c r="F24" s="29" t="e">
        <f t="shared" ref="F24:F32" si="2">ROUND(D24*E24,0)</f>
        <v>#REF!</v>
      </c>
      <c r="G24" s="119"/>
      <c r="H24" s="118"/>
      <c r="I24" s="115"/>
      <c r="J24" s="115"/>
    </row>
    <row r="25" spans="1:10" s="11" customFormat="1" ht="56.25" x14ac:dyDescent="0.2">
      <c r="A25" s="26" t="s">
        <v>65</v>
      </c>
      <c r="B25" s="37" t="s">
        <v>19</v>
      </c>
      <c r="C25" s="27" t="s">
        <v>6</v>
      </c>
      <c r="D25" s="185" t="e">
        <f>+#REF!</f>
        <v>#REF!</v>
      </c>
      <c r="E25" s="28" t="e">
        <f>+#REF!</f>
        <v>#REF!</v>
      </c>
      <c r="F25" s="29" t="e">
        <f t="shared" si="2"/>
        <v>#REF!</v>
      </c>
      <c r="G25" s="119"/>
      <c r="H25" s="40"/>
      <c r="I25" s="115"/>
      <c r="J25" s="115"/>
    </row>
    <row r="26" spans="1:10" s="11" customFormat="1" ht="18.75" x14ac:dyDescent="0.2">
      <c r="A26" s="26" t="s">
        <v>66</v>
      </c>
      <c r="B26" s="37" t="s">
        <v>98</v>
      </c>
      <c r="C26" s="27" t="s">
        <v>20</v>
      </c>
      <c r="D26" s="185" t="e">
        <f>+#REF!</f>
        <v>#REF!</v>
      </c>
      <c r="E26" s="28" t="e">
        <f>+#REF!</f>
        <v>#REF!</v>
      </c>
      <c r="F26" s="29" t="e">
        <f t="shared" si="2"/>
        <v>#REF!</v>
      </c>
      <c r="G26" s="119"/>
      <c r="H26" s="40"/>
      <c r="I26" s="115"/>
      <c r="J26" s="115"/>
    </row>
    <row r="27" spans="1:10" s="11" customFormat="1" ht="18.75" x14ac:dyDescent="0.2">
      <c r="A27" s="26" t="s">
        <v>67</v>
      </c>
      <c r="B27" s="37" t="s">
        <v>21</v>
      </c>
      <c r="C27" s="27" t="s">
        <v>6</v>
      </c>
      <c r="D27" s="185" t="e">
        <f>+#REF!</f>
        <v>#REF!</v>
      </c>
      <c r="E27" s="28" t="e">
        <f>+#REF!</f>
        <v>#REF!</v>
      </c>
      <c r="F27" s="29" t="e">
        <f t="shared" si="2"/>
        <v>#REF!</v>
      </c>
      <c r="G27" s="119"/>
      <c r="H27" s="118"/>
      <c r="I27" s="115"/>
      <c r="J27" s="115"/>
    </row>
    <row r="28" spans="1:10" s="11" customFormat="1" ht="37.5" x14ac:dyDescent="0.2">
      <c r="A28" s="26" t="s">
        <v>68</v>
      </c>
      <c r="B28" s="37" t="s">
        <v>30</v>
      </c>
      <c r="C28" s="27" t="s">
        <v>8</v>
      </c>
      <c r="D28" s="185" t="e">
        <f>+#REF!</f>
        <v>#REF!</v>
      </c>
      <c r="E28" s="28" t="e">
        <f>+#REF!</f>
        <v>#REF!</v>
      </c>
      <c r="F28" s="29" t="e">
        <f t="shared" si="2"/>
        <v>#REF!</v>
      </c>
      <c r="G28" s="119"/>
      <c r="H28" s="118"/>
      <c r="I28" s="115"/>
      <c r="J28" s="115"/>
    </row>
    <row r="29" spans="1:10" s="11" customFormat="1" ht="37.5" x14ac:dyDescent="0.2">
      <c r="A29" s="26" t="s">
        <v>69</v>
      </c>
      <c r="B29" s="37" t="s">
        <v>31</v>
      </c>
      <c r="C29" s="27" t="s">
        <v>8</v>
      </c>
      <c r="D29" s="185" t="e">
        <f>+#REF!</f>
        <v>#REF!</v>
      </c>
      <c r="E29" s="28" t="e">
        <f>+#REF!</f>
        <v>#REF!</v>
      </c>
      <c r="F29" s="29" t="e">
        <f t="shared" si="2"/>
        <v>#REF!</v>
      </c>
      <c r="G29" s="119"/>
      <c r="H29" s="118"/>
      <c r="I29" s="115"/>
      <c r="J29" s="115"/>
    </row>
    <row r="30" spans="1:10" s="11" customFormat="1" ht="37.5" x14ac:dyDescent="0.2">
      <c r="A30" s="26" t="s">
        <v>70</v>
      </c>
      <c r="B30" s="37" t="s">
        <v>32</v>
      </c>
      <c r="C30" s="27" t="s">
        <v>8</v>
      </c>
      <c r="D30" s="185" t="e">
        <f>+#REF!</f>
        <v>#REF!</v>
      </c>
      <c r="E30" s="28" t="e">
        <f>+#REF!</f>
        <v>#REF!</v>
      </c>
      <c r="F30" s="29" t="e">
        <f t="shared" si="2"/>
        <v>#REF!</v>
      </c>
      <c r="G30" s="119"/>
      <c r="H30" s="40"/>
      <c r="I30" s="115"/>
      <c r="J30" s="115"/>
    </row>
    <row r="31" spans="1:10" s="11" customFormat="1" ht="18.75" x14ac:dyDescent="0.2">
      <c r="A31" s="26" t="s">
        <v>71</v>
      </c>
      <c r="B31" s="37" t="s">
        <v>22</v>
      </c>
      <c r="C31" s="27" t="s">
        <v>6</v>
      </c>
      <c r="D31" s="185" t="e">
        <f>+#REF!</f>
        <v>#REF!</v>
      </c>
      <c r="E31" s="28" t="e">
        <f>+#REF!</f>
        <v>#REF!</v>
      </c>
      <c r="F31" s="29" t="e">
        <f t="shared" si="2"/>
        <v>#REF!</v>
      </c>
      <c r="G31" s="119"/>
      <c r="H31" s="118"/>
      <c r="I31" s="115"/>
      <c r="J31" s="115"/>
    </row>
    <row r="32" spans="1:10" s="11" customFormat="1" ht="19.5" thickBot="1" x14ac:dyDescent="0.25">
      <c r="A32" s="30" t="s">
        <v>72</v>
      </c>
      <c r="B32" s="195" t="s">
        <v>23</v>
      </c>
      <c r="C32" s="196" t="s">
        <v>73</v>
      </c>
      <c r="D32" s="197" t="e">
        <f>+#REF!</f>
        <v>#REF!</v>
      </c>
      <c r="E32" s="198" t="e">
        <f>+#REF!</f>
        <v>#REF!</v>
      </c>
      <c r="F32" s="194" t="e">
        <f t="shared" si="2"/>
        <v>#REF!</v>
      </c>
      <c r="G32" s="176" t="s">
        <v>143</v>
      </c>
      <c r="H32" s="117"/>
      <c r="I32" s="115"/>
      <c r="J32" s="115"/>
    </row>
    <row r="33" spans="1:10" s="10" customFormat="1" ht="19.5" thickBot="1" x14ac:dyDescent="0.25">
      <c r="A33" s="18" t="s">
        <v>74</v>
      </c>
      <c r="B33" s="35" t="s">
        <v>75</v>
      </c>
      <c r="C33" s="19" t="s">
        <v>47</v>
      </c>
      <c r="D33" s="186"/>
      <c r="E33" s="20"/>
      <c r="F33" s="21" t="e">
        <f>1 * (F34+F35+F36+F37+F38+F39+F40+F41+F42)</f>
        <v>#REF!</v>
      </c>
      <c r="G33" s="119"/>
      <c r="H33" s="117"/>
      <c r="I33" s="114"/>
      <c r="J33" s="114"/>
    </row>
    <row r="34" spans="1:10" s="11" customFormat="1" ht="37.5" x14ac:dyDescent="0.3">
      <c r="A34" s="22" t="s">
        <v>76</v>
      </c>
      <c r="B34" s="36" t="s">
        <v>24</v>
      </c>
      <c r="C34" s="23" t="s">
        <v>20</v>
      </c>
      <c r="D34" s="184" t="e">
        <f>+#REF!</f>
        <v>#REF!</v>
      </c>
      <c r="E34" s="24" t="e">
        <f>+#REF!</f>
        <v>#REF!</v>
      </c>
      <c r="F34" s="29" t="e">
        <f t="shared" ref="F34:F42" si="3">ROUND(D34*E34,0)</f>
        <v>#REF!</v>
      </c>
      <c r="G34" s="119"/>
      <c r="H34" s="39"/>
      <c r="I34" s="115"/>
      <c r="J34" s="115"/>
    </row>
    <row r="35" spans="1:10" s="11" customFormat="1" ht="18.75" x14ac:dyDescent="0.3">
      <c r="A35" s="26" t="s">
        <v>77</v>
      </c>
      <c r="B35" s="37" t="s">
        <v>25</v>
      </c>
      <c r="C35" s="27" t="s">
        <v>6</v>
      </c>
      <c r="D35" s="185" t="e">
        <f>+#REF!</f>
        <v>#REF!</v>
      </c>
      <c r="E35" s="28" t="e">
        <f>+#REF!</f>
        <v>#REF!</v>
      </c>
      <c r="F35" s="29" t="e">
        <f t="shared" si="3"/>
        <v>#REF!</v>
      </c>
      <c r="G35" s="119"/>
      <c r="H35" s="39"/>
      <c r="I35" s="115"/>
      <c r="J35" s="115"/>
    </row>
    <row r="36" spans="1:10" s="11" customFormat="1" ht="18.75" x14ac:dyDescent="0.2">
      <c r="A36" s="26" t="s">
        <v>78</v>
      </c>
      <c r="B36" s="37" t="s">
        <v>26</v>
      </c>
      <c r="C36" s="27" t="s">
        <v>6</v>
      </c>
      <c r="D36" s="185" t="e">
        <f>+#REF!</f>
        <v>#REF!</v>
      </c>
      <c r="E36" s="28" t="e">
        <f>+#REF!</f>
        <v>#REF!</v>
      </c>
      <c r="F36" s="29" t="e">
        <f t="shared" si="3"/>
        <v>#REF!</v>
      </c>
      <c r="G36" s="119"/>
      <c r="H36" s="117"/>
      <c r="I36" s="115"/>
      <c r="J36" s="115"/>
    </row>
    <row r="37" spans="1:10" s="11" customFormat="1" ht="18.75" x14ac:dyDescent="0.2">
      <c r="A37" s="26" t="s">
        <v>79</v>
      </c>
      <c r="B37" s="37" t="s">
        <v>28</v>
      </c>
      <c r="C37" s="27" t="s">
        <v>6</v>
      </c>
      <c r="D37" s="185" t="e">
        <f>+#REF!</f>
        <v>#REF!</v>
      </c>
      <c r="E37" s="28" t="e">
        <f>+#REF!</f>
        <v>#REF!</v>
      </c>
      <c r="F37" s="29" t="e">
        <f t="shared" si="3"/>
        <v>#REF!</v>
      </c>
      <c r="G37" s="119"/>
      <c r="H37" s="115"/>
      <c r="I37" s="115"/>
      <c r="J37" s="115"/>
    </row>
    <row r="38" spans="1:10" s="11" customFormat="1" ht="18.75" x14ac:dyDescent="0.2">
      <c r="A38" s="26" t="s">
        <v>80</v>
      </c>
      <c r="B38" s="37" t="s">
        <v>34</v>
      </c>
      <c r="C38" s="27" t="s">
        <v>6</v>
      </c>
      <c r="D38" s="185" t="e">
        <f>+#REF!</f>
        <v>#REF!</v>
      </c>
      <c r="E38" s="28" t="e">
        <f>+#REF!</f>
        <v>#REF!</v>
      </c>
      <c r="F38" s="29" t="e">
        <f t="shared" si="3"/>
        <v>#REF!</v>
      </c>
      <c r="G38" s="119"/>
      <c r="H38" s="115"/>
      <c r="I38" s="115"/>
      <c r="J38" s="115"/>
    </row>
    <row r="39" spans="1:10" s="11" customFormat="1" ht="18.75" x14ac:dyDescent="0.2">
      <c r="A39" s="26" t="s">
        <v>81</v>
      </c>
      <c r="B39" s="37" t="s">
        <v>27</v>
      </c>
      <c r="C39" s="27" t="s">
        <v>6</v>
      </c>
      <c r="D39" s="185" t="e">
        <f>+#REF!</f>
        <v>#REF!</v>
      </c>
      <c r="E39" s="28" t="e">
        <f>+#REF!</f>
        <v>#REF!</v>
      </c>
      <c r="F39" s="29" t="e">
        <f t="shared" si="3"/>
        <v>#REF!</v>
      </c>
      <c r="G39" s="119"/>
      <c r="H39" s="115"/>
      <c r="I39" s="115"/>
      <c r="J39" s="115"/>
    </row>
    <row r="40" spans="1:10" s="11" customFormat="1" ht="18.75" x14ac:dyDescent="0.2">
      <c r="A40" s="26" t="s">
        <v>82</v>
      </c>
      <c r="B40" s="37" t="s">
        <v>35</v>
      </c>
      <c r="C40" s="27" t="s">
        <v>6</v>
      </c>
      <c r="D40" s="185" t="e">
        <f>+#REF!</f>
        <v>#REF!</v>
      </c>
      <c r="E40" s="28" t="e">
        <f>+#REF!</f>
        <v>#REF!</v>
      </c>
      <c r="F40" s="29" t="e">
        <f t="shared" si="3"/>
        <v>#REF!</v>
      </c>
      <c r="G40" s="119"/>
      <c r="H40" s="115"/>
      <c r="I40" s="115"/>
      <c r="J40" s="115"/>
    </row>
    <row r="41" spans="1:10" s="11" customFormat="1" ht="18.75" x14ac:dyDescent="0.2">
      <c r="A41" s="26" t="s">
        <v>83</v>
      </c>
      <c r="B41" s="37" t="s">
        <v>36</v>
      </c>
      <c r="C41" s="27" t="s">
        <v>6</v>
      </c>
      <c r="D41" s="185" t="e">
        <f>+#REF!</f>
        <v>#REF!</v>
      </c>
      <c r="E41" s="28" t="e">
        <f>+#REF!</f>
        <v>#REF!</v>
      </c>
      <c r="F41" s="29" t="e">
        <f t="shared" si="3"/>
        <v>#REF!</v>
      </c>
      <c r="G41" s="119"/>
      <c r="H41" s="115"/>
      <c r="I41" s="115"/>
      <c r="J41" s="115"/>
    </row>
    <row r="42" spans="1:10" s="11" customFormat="1" ht="19.5" thickBot="1" x14ac:dyDescent="0.25">
      <c r="A42" s="31" t="s">
        <v>84</v>
      </c>
      <c r="B42" s="211" t="s">
        <v>37</v>
      </c>
      <c r="C42" s="212" t="s">
        <v>6</v>
      </c>
      <c r="D42" s="213" t="e">
        <f>+#REF!</f>
        <v>#REF!</v>
      </c>
      <c r="E42" s="214" t="e">
        <f>+#REF!</f>
        <v>#REF!</v>
      </c>
      <c r="F42" s="194" t="e">
        <f t="shared" si="3"/>
        <v>#REF!</v>
      </c>
      <c r="G42" s="176" t="s">
        <v>140</v>
      </c>
      <c r="H42" s="115"/>
      <c r="I42" s="115"/>
      <c r="J42" s="115"/>
    </row>
    <row r="43" spans="1:10" ht="21.75" thickBot="1" x14ac:dyDescent="0.4">
      <c r="A43" s="296" t="s">
        <v>85</v>
      </c>
      <c r="B43" s="297"/>
      <c r="C43" s="297"/>
      <c r="D43" s="298"/>
      <c r="E43" s="299"/>
      <c r="F43" s="12" t="e">
        <f>+F33+F23+F17+F5</f>
        <v>#REF!</v>
      </c>
      <c r="G43" s="32">
        <v>303525057.78732902</v>
      </c>
      <c r="H43" s="116" t="e">
        <f>+G43-F43</f>
        <v>#REF!</v>
      </c>
    </row>
    <row r="45" spans="1:10" ht="21" x14ac:dyDescent="0.25">
      <c r="A45" s="300" t="s">
        <v>86</v>
      </c>
      <c r="B45" s="300"/>
      <c r="C45" s="300"/>
      <c r="D45" s="301"/>
      <c r="E45" s="41" t="e">
        <f>+'Presupuesto Oficial '!#REF!</f>
        <v>#REF!</v>
      </c>
      <c r="F45" s="13" t="e">
        <f>+ROUND($F$43*E45,0)</f>
        <v>#REF!</v>
      </c>
      <c r="G45" s="32">
        <v>389347727</v>
      </c>
    </row>
    <row r="46" spans="1:10" ht="21" x14ac:dyDescent="0.25">
      <c r="A46" s="300" t="s">
        <v>87</v>
      </c>
      <c r="B46" s="300"/>
      <c r="C46" s="300"/>
      <c r="D46" s="301"/>
      <c r="E46" s="41">
        <v>0.05</v>
      </c>
      <c r="F46" s="13" t="e">
        <f>+ROUND($F$43*E46,0)</f>
        <v>#REF!</v>
      </c>
    </row>
    <row r="48" spans="1:10" ht="21" x14ac:dyDescent="0.25">
      <c r="A48" s="307" t="s">
        <v>163</v>
      </c>
      <c r="B48" s="307"/>
      <c r="C48" s="307"/>
      <c r="D48" s="308"/>
      <c r="E48" s="14"/>
      <c r="F48" s="15" t="e">
        <f>ROUND(SUM(F45:F47),0)</f>
        <v>#REF!</v>
      </c>
      <c r="G48" s="188" t="s">
        <v>134</v>
      </c>
    </row>
    <row r="50" spans="1:7" ht="21" x14ac:dyDescent="0.25">
      <c r="A50" s="309" t="s">
        <v>101</v>
      </c>
      <c r="B50" s="309"/>
      <c r="C50" s="309"/>
      <c r="D50" s="310"/>
      <c r="E50" s="14"/>
      <c r="F50" s="15" t="e">
        <f>+ROUND(F48+F43,0)</f>
        <v>#REF!</v>
      </c>
      <c r="G50" s="32" t="e">
        <f>+F50*0.08</f>
        <v>#REF!</v>
      </c>
    </row>
    <row r="51" spans="1:7" x14ac:dyDescent="0.25">
      <c r="G51" s="134"/>
    </row>
    <row r="52" spans="1:7" ht="21" x14ac:dyDescent="0.25">
      <c r="A52" s="307" t="s">
        <v>144</v>
      </c>
      <c r="B52" s="307"/>
      <c r="C52" s="307"/>
      <c r="D52" s="308"/>
      <c r="E52" s="131"/>
      <c r="F52" s="131"/>
      <c r="G52" s="135" t="s">
        <v>146</v>
      </c>
    </row>
    <row r="53" spans="1:7" ht="21" x14ac:dyDescent="0.25">
      <c r="A53" s="132"/>
      <c r="B53" s="132"/>
      <c r="C53" s="132"/>
      <c r="D53" s="133"/>
      <c r="E53" s="131"/>
      <c r="F53" s="131"/>
      <c r="G53" s="135"/>
    </row>
    <row r="54" spans="1:7" ht="21" x14ac:dyDescent="0.25">
      <c r="A54" s="307" t="s">
        <v>145</v>
      </c>
      <c r="B54" s="307"/>
      <c r="C54" s="307"/>
      <c r="D54" s="308"/>
      <c r="E54" s="131"/>
      <c r="F54" s="131"/>
      <c r="G54" s="135" t="s">
        <v>147</v>
      </c>
    </row>
    <row r="55" spans="1:7" x14ac:dyDescent="0.25">
      <c r="G55" s="134"/>
    </row>
    <row r="56" spans="1:7" ht="21" x14ac:dyDescent="0.25">
      <c r="A56" s="309" t="s">
        <v>100</v>
      </c>
      <c r="B56" s="309"/>
      <c r="C56" s="309"/>
      <c r="D56" s="310"/>
      <c r="E56" s="14"/>
      <c r="F56" s="15" t="e">
        <f>+#REF!</f>
        <v>#REF!</v>
      </c>
      <c r="G56" s="43" t="e">
        <f>+F56/F50</f>
        <v>#REF!</v>
      </c>
    </row>
    <row r="59" spans="1:7" ht="21" x14ac:dyDescent="0.25">
      <c r="A59" s="309" t="s">
        <v>88</v>
      </c>
      <c r="B59" s="309"/>
      <c r="C59" s="309"/>
      <c r="D59" s="310"/>
      <c r="E59" s="14"/>
      <c r="F59" s="15" t="e">
        <f>SUM(F50:F58)</f>
        <v>#REF!</v>
      </c>
    </row>
    <row r="70" spans="2:6" x14ac:dyDescent="0.25">
      <c r="B70" s="175" t="s">
        <v>99</v>
      </c>
    </row>
    <row r="71" spans="2:6" ht="30" customHeight="1" x14ac:dyDescent="0.25">
      <c r="B71" s="302" t="s">
        <v>164</v>
      </c>
      <c r="C71" s="302"/>
      <c r="D71" s="302"/>
      <c r="E71" s="302"/>
      <c r="F71" s="302"/>
    </row>
    <row r="72" spans="2:6" ht="30" customHeight="1" x14ac:dyDescent="0.25">
      <c r="B72" s="302" t="s">
        <v>164</v>
      </c>
      <c r="C72" s="302"/>
      <c r="D72" s="302"/>
      <c r="E72" s="302"/>
      <c r="F72" s="302"/>
    </row>
  </sheetData>
  <mergeCells count="15">
    <mergeCell ref="B71:F71"/>
    <mergeCell ref="B72:F72"/>
    <mergeCell ref="G11:M11"/>
    <mergeCell ref="G13:M13"/>
    <mergeCell ref="A52:D52"/>
    <mergeCell ref="A54:D54"/>
    <mergeCell ref="A48:D48"/>
    <mergeCell ref="A50:D50"/>
    <mergeCell ref="A59:D59"/>
    <mergeCell ref="A56:D56"/>
    <mergeCell ref="A1:F1"/>
    <mergeCell ref="A2:F2"/>
    <mergeCell ref="A43:E43"/>
    <mergeCell ref="A45:D45"/>
    <mergeCell ref="A46:D46"/>
  </mergeCells>
  <printOptions horizontalCentered="1"/>
  <pageMargins left="0.70866141732283472" right="0.70866141732283472" top="0.74803149606299213" bottom="0.74803149606299213" header="0.31496062992125984" footer="0.31496062992125984"/>
  <pageSetup scale="5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vt:lpstr>
      <vt:lpstr>CUADRO PROPUEST</vt:lpstr>
      <vt:lpstr>Ppto</vt:lpstr>
      <vt:lpstr>'CUADRO PROPUEST'!Área_de_impresión</vt:lpstr>
      <vt:lpstr>Ppto!Área_de_impresión</vt:lpstr>
      <vt:lpstr>'Presupuesto Oficial '!Área_de_impresión</vt:lpstr>
      <vt:lpstr>Ppto!Títulos_a_imprimir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 Llano Palacios</dc:creator>
  <cp:lastModifiedBy>Usuario de Windows</cp:lastModifiedBy>
  <cp:lastPrinted>2022-07-28T17:57:29Z</cp:lastPrinted>
  <dcterms:created xsi:type="dcterms:W3CDTF">2017-07-06T17:03:41Z</dcterms:created>
  <dcterms:modified xsi:type="dcterms:W3CDTF">2023-07-13T15:11:57Z</dcterms:modified>
</cp:coreProperties>
</file>