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- CONTRATACIÓN TUNJA (2023)\JULIO - 2023\LICITACIÓN PÚBLICA - CICLORUTA Y ANDENES\Nueva carpeta\"/>
    </mc:Choice>
  </mc:AlternateContent>
  <xr:revisionPtr revIDLastSave="0" documentId="13_ncr:1_{6E47FE1C-D640-4F9E-9EED-429CB3C18266}" xr6:coauthVersionLast="47" xr6:coauthVersionMax="47" xr10:uidLastSave="{00000000-0000-0000-0000-000000000000}"/>
  <bookViews>
    <workbookView xWindow="-120" yWindow="-120" windowWidth="24240" windowHeight="13140" xr2:uid="{F79FD0F3-74B0-417C-825E-2B505812E87D}"/>
  </bookViews>
  <sheets>
    <sheet name="PRESUPUESTO OFICIAL (Entidad)" sheetId="8" r:id="rId1"/>
    <sheet name="PROPUESTA ECONOMICA(Proponente)" sheetId="9" r:id="rId2"/>
  </sheets>
  <definedNames>
    <definedName name="_xlnm.Print_Area" localSheetId="0">'PRESUPUESTO OFICIAL (Entidad)'!$A$1:$K$95</definedName>
    <definedName name="_xlnm.Print_Area" localSheetId="1">'PROPUESTA ECONOMICA(Proponente)'!$A$1:$K$102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0" i="9" l="1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2" i="9"/>
  <c r="J61" i="9"/>
  <c r="J59" i="9"/>
  <c r="J58" i="9"/>
  <c r="J57" i="9"/>
  <c r="J56" i="9"/>
  <c r="J55" i="9"/>
  <c r="J54" i="9"/>
  <c r="J53" i="9"/>
  <c r="J52" i="9"/>
  <c r="J49" i="9"/>
  <c r="J47" i="9"/>
  <c r="J46" i="9"/>
  <c r="J45" i="9"/>
  <c r="J44" i="9"/>
  <c r="J43" i="9"/>
  <c r="J42" i="9"/>
  <c r="J41" i="9"/>
  <c r="J39" i="9"/>
  <c r="J37" i="9"/>
  <c r="J36" i="9"/>
  <c r="J35" i="9"/>
  <c r="J34" i="9"/>
  <c r="J33" i="9"/>
  <c r="J31" i="9"/>
  <c r="J30" i="9"/>
  <c r="J28" i="9"/>
  <c r="J27" i="9"/>
  <c r="J25" i="9"/>
  <c r="J24" i="9"/>
  <c r="J23" i="9"/>
  <c r="J21" i="9"/>
  <c r="J20" i="9"/>
  <c r="J19" i="9"/>
  <c r="J18" i="9"/>
  <c r="J17" i="9"/>
  <c r="J15" i="9"/>
  <c r="J80" i="8" l="1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2" i="8"/>
  <c r="J61" i="8"/>
  <c r="J81" i="9" l="1"/>
  <c r="J83" i="9" s="1"/>
  <c r="J86" i="9" s="1"/>
  <c r="K86" i="9" s="1"/>
  <c r="J59" i="8"/>
  <c r="J58" i="8"/>
  <c r="J57" i="8"/>
  <c r="J56" i="8"/>
  <c r="J55" i="8"/>
  <c r="J54" i="8"/>
  <c r="J53" i="8"/>
  <c r="J52" i="8"/>
  <c r="M86" i="9" l="1"/>
  <c r="M87" i="9" s="1"/>
  <c r="J41" i="8"/>
  <c r="J36" i="8" l="1"/>
  <c r="J20" i="8"/>
  <c r="J47" i="8"/>
  <c r="J37" i="8"/>
  <c r="J34" i="8"/>
  <c r="J45" i="8"/>
  <c r="J19" i="8"/>
  <c r="J46" i="8"/>
  <c r="J17" i="8" l="1"/>
  <c r="J44" i="8" l="1"/>
  <c r="J39" i="8" l="1"/>
  <c r="J43" i="8"/>
  <c r="J49" i="8"/>
  <c r="J31" i="8"/>
  <c r="J18" i="8"/>
  <c r="J25" i="8"/>
  <c r="J33" i="8"/>
  <c r="J23" i="8"/>
  <c r="J15" i="8"/>
  <c r="J35" i="8"/>
  <c r="J21" i="8"/>
  <c r="J27" i="8" l="1"/>
  <c r="J42" i="8"/>
  <c r="J30" i="8"/>
  <c r="J24" i="8"/>
  <c r="J28" i="8" l="1"/>
  <c r="J81" i="8" l="1"/>
  <c r="J83" i="8" l="1"/>
  <c r="J86" i="8" s="1"/>
  <c r="M86" i="8" s="1"/>
  <c r="K86" i="8" l="1"/>
</calcChain>
</file>

<file path=xl/sharedStrings.xml><?xml version="1.0" encoding="utf-8"?>
<sst xmlns="http://schemas.openxmlformats.org/spreadsheetml/2006/main" count="561" uniqueCount="194">
  <si>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</si>
  <si>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</si>
  <si>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</si>
  <si>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</si>
  <si>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</si>
  <si>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</si>
  <si>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</si>
  <si>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</si>
  <si>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</si>
  <si>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</si>
  <si>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</si>
  <si>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</si>
  <si>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</si>
  <si>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</si>
  <si>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</si>
  <si>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</si>
  <si>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</si>
  <si>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</si>
  <si>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A</t>
  </si>
  <si>
    <t>CICLORUTA</t>
  </si>
  <si>
    <t>PRELIMINARES (VIAS)</t>
  </si>
  <si>
    <t>3.01.04</t>
  </si>
  <si>
    <t>LOCALIZACION Y REPLANTEO TOPOGRAFICO</t>
  </si>
  <si>
    <t>KM</t>
  </si>
  <si>
    <t xml:space="preserve">DEMOLICIONES </t>
  </si>
  <si>
    <t>1.01.09</t>
  </si>
  <si>
    <t>CORTE RAIZ D = 30 cm - 80 cm</t>
  </si>
  <si>
    <t>ML</t>
  </si>
  <si>
    <t>1.01.11</t>
  </si>
  <si>
    <t xml:space="preserve">ART 201-22 INVIAS </t>
  </si>
  <si>
    <t>DEMOLICIÓN SARDINEL (INCLUYE RETIRO)</t>
  </si>
  <si>
    <t>1.01.44</t>
  </si>
  <si>
    <t>DEMOLICIÓN VIGA CONCRETO 25cm-35cm</t>
  </si>
  <si>
    <t>1.01.47</t>
  </si>
  <si>
    <t>DESMONTE ADOQUIN PREFABRICADO</t>
  </si>
  <si>
    <t>M2</t>
  </si>
  <si>
    <t>3.13.17</t>
  </si>
  <si>
    <t>DEMOLICION PAVIMENTO ASFALTICO E&lt;=10 CMS(INCLUYE CARGUE Y TRANSPORTE HASTA 5 KM)</t>
  </si>
  <si>
    <t xml:space="preserve">EXPLANACIONES </t>
  </si>
  <si>
    <t>1.02.17</t>
  </si>
  <si>
    <t xml:space="preserve">ART 210-22 INVIAS </t>
  </si>
  <si>
    <t>EXCAVACION MANUAL EN MATERIAL COMUN (INCLUYE RETIRO)</t>
  </si>
  <si>
    <t>M3</t>
  </si>
  <si>
    <t>3.02.02</t>
  </si>
  <si>
    <t>EXCAVACION DE CORTES Y CANALES SIN CLASIFICAR INCLUYE ACARREO LIBRE DE 5 KM</t>
  </si>
  <si>
    <t>3.02.07</t>
  </si>
  <si>
    <t>EXCAVACIONES MECÁNICAS VARIAS EN MATERIAL COMÚN SECO</t>
  </si>
  <si>
    <t xml:space="preserve">SUBBASES </t>
  </si>
  <si>
    <t>3.04.06</t>
  </si>
  <si>
    <t xml:space="preserve">ART 311-22 INVIAS </t>
  </si>
  <si>
    <t>SUMINISTRO, EXTENDIDA Y COMPACTACIÓN DE MATERIAL SELECCIONADO PARA BASE GRANULAR (INCLUYE ACARREO LIBRE DE 5KM) (")</t>
  </si>
  <si>
    <t>3.12.03</t>
  </si>
  <si>
    <t>ART 900 -22</t>
  </si>
  <si>
    <t>TRANSPORTE DE MATERIAL DE AFIRMADO Y/O GRANULAR DESPUÉS DE 5 KM (INSTALADO Y COMPACTADO SEGÚN SECCIÓN DE DISEÑÓ).</t>
  </si>
  <si>
    <t>PAVIMENTACION FLEXIBLE</t>
  </si>
  <si>
    <t>APU</t>
  </si>
  <si>
    <t xml:space="preserve">ART 510-22 INVIAS </t>
  </si>
  <si>
    <t>CONSTRUCCION DE CARPETA ASFALTICA EN CALIENTE TIPO MDC 10 ESPESOR MINIMO 5 cm y maximo 8 cm (según la superficie), INCLUYE  SUMINISTRO Y COMPACTACIÒN , ACARREO LIBRE DE 10k (PARA CICLORUTA)</t>
  </si>
  <si>
    <t>3.06.09</t>
  </si>
  <si>
    <t xml:space="preserve">ART 420-22 INVIAS </t>
  </si>
  <si>
    <t>IMPRIMACIÓN CON EMULSIÓN ASFÁLTICA CRL-1H</t>
  </si>
  <si>
    <t>SARDINELES Y ANDENES</t>
  </si>
  <si>
    <t>3.08.08</t>
  </si>
  <si>
    <t xml:space="preserve">ART 672-22 INVIAS </t>
  </si>
  <si>
    <t xml:space="preserve">BORDILLO DE 8 X 15 CM FUNDIDO EN CONCRETO </t>
  </si>
  <si>
    <t>3.08.11</t>
  </si>
  <si>
    <t xml:space="preserve">ART 630-22 INVIAS </t>
  </si>
  <si>
    <t>CONSTRUCCION DE ANDENES EN CONCRETO DE 17.5 MPa - (2500 PSI)</t>
  </si>
  <si>
    <t>3.08.19</t>
  </si>
  <si>
    <t>SUMINISTRO E INSTALACIÓN DE SARDINEL PREFABRICADO A-10, INCLUYE MORTERO DE PEGA SEGÚN NORMA NTC-4109</t>
  </si>
  <si>
    <t>3.13.24</t>
  </si>
  <si>
    <t xml:space="preserve">ART 640-22 INVIAS </t>
  </si>
  <si>
    <t>MALLA ELECTROSOLDADA 0.15 X 0.15 M D= 4MM (INCLUYE SUMINISTRO FIJACION E INSTALACION)</t>
  </si>
  <si>
    <t>KG</t>
  </si>
  <si>
    <t>6.02.07</t>
  </si>
  <si>
    <t>CONCRETO CLASE D 21 MPa (3000 PSI)</t>
  </si>
  <si>
    <t xml:space="preserve">OBRAS EXTERIORES </t>
  </si>
  <si>
    <t>1.18.11</t>
  </si>
  <si>
    <t>PRADIZACIÓN</t>
  </si>
  <si>
    <t>SEÑALIZACION Y DEMARCACION</t>
  </si>
  <si>
    <t>3.09.01</t>
  </si>
  <si>
    <t>INVIAS 2015</t>
  </si>
  <si>
    <t>BORRADO DE LINEA DE 12 CMS SEGUN NORMA INVIAS</t>
  </si>
  <si>
    <t>3.09.04</t>
  </si>
  <si>
    <t>MARCAS VIALES CON PINTURA DE TRAFICO SEGUN NORMA INVIAS Y DISEÑO (INCLUYE MICROESFERAS)</t>
  </si>
  <si>
    <t>3.09.10</t>
  </si>
  <si>
    <t>SUMINISTRO E INSTALACIÓN DE SEÑAL DE TRANSITO ( PREVENTIVA, REGLAMENTARIA, INFORMATIVA) 60 x 60 CM</t>
  </si>
  <si>
    <t>UND</t>
  </si>
  <si>
    <t>3.09.17</t>
  </si>
  <si>
    <t>SUMINISTRO Y APLICACIÓN DE PINTURA ACRÍLICA CON MICROESFERAS, LÍNEAS CONTINUAS Y DISCONTINUAS DE 12 CMS SEGÚN NORMA INVIAS</t>
  </si>
  <si>
    <t>3.13.19</t>
  </si>
  <si>
    <t>DESMONTE Y REINSTALACIÓN DE SEÑALES VIALES (INCLUYE DADO DE ANCLAJE)</t>
  </si>
  <si>
    <t>SUMINISTRO E INSTALACIÒN DE CANALIZADOR FABRICADO EN CAUCHO RECICLADO CON DIFERENCIA COLOR AMARILLO POR UN SOLO COSTADO DIMENSIONES: 45 x 15 X10 (mas o menos 1 cm) INCLUYE TODOS LOS ELEMENTOS PARA SU CORRECTA INSTALACIÒN</t>
  </si>
  <si>
    <t>SUMINISTRO E INTALACIÓN DE HITOS (ALTO =75 CM D=8 CM )</t>
  </si>
  <si>
    <t>ADOQUIN VEHICULAR</t>
  </si>
  <si>
    <t>1.18.01</t>
  </si>
  <si>
    <t xml:space="preserve">ADOQUÍN DE GRES </t>
  </si>
  <si>
    <t>B</t>
  </si>
  <si>
    <t>ANDENES</t>
  </si>
  <si>
    <t xml:space="preserve">PRELIMINARES Y EXCAVACIONES </t>
  </si>
  <si>
    <t>1.1</t>
  </si>
  <si>
    <t xml:space="preserve"> LOCALIZACION Y REPLANTEO TOPOGRAFICO </t>
  </si>
  <si>
    <t>1.2</t>
  </si>
  <si>
    <t>1.01.46</t>
  </si>
  <si>
    <t xml:space="preserve">ART 200-22 INVIAS </t>
  </si>
  <si>
    <t>DESCAPOTE MANUAL (HASTA 20 CM ) DISTANCIA DE 1 A 5 KM</t>
  </si>
  <si>
    <t>1.3</t>
  </si>
  <si>
    <t>1.01.25</t>
  </si>
  <si>
    <t>DEMOLICIÓN ESCALERA CONCRETO REFORZADO (INCLUYE RETIRO)</t>
  </si>
  <si>
    <t>1.4</t>
  </si>
  <si>
    <t>1.5</t>
  </si>
  <si>
    <t xml:space="preserve">DEMOLICIÓN SARDINEL (INCLUYE RETIRO) </t>
  </si>
  <si>
    <t>1.6</t>
  </si>
  <si>
    <t>1.01.14</t>
  </si>
  <si>
    <t xml:space="preserve"> DEMOLICIÓN ANDEN/CONTRAPISO CONCRETO E= 7.6CM A 12CM</t>
  </si>
  <si>
    <t>1.7</t>
  </si>
  <si>
    <t>3.03.10</t>
  </si>
  <si>
    <t>EXCAVACION MANUAL EN MATERIAL COMUN</t>
  </si>
  <si>
    <t>1.8</t>
  </si>
  <si>
    <t>EXCAVACIONES MECANICAS VARIAS EN MATERIAL COMUN SECO</t>
  </si>
  <si>
    <t xml:space="preserve">CAPAS GRANULARES </t>
  </si>
  <si>
    <t>2.1</t>
  </si>
  <si>
    <t>3.04.07</t>
  </si>
  <si>
    <t xml:space="preserve">SUMINISTRO, EXTENDIDA Y COMPACTACION DE MATERIAL SELECCIONADO PARA SUBBASE GRANULAR (INCLUYE ACARREO LIBRE DE 5KM) (**) </t>
  </si>
  <si>
    <t>2.2</t>
  </si>
  <si>
    <t>3.02.10</t>
  </si>
  <si>
    <t xml:space="preserve">ART 221-22 INVIAS </t>
  </si>
  <si>
    <t>PEDRAPLEN COMPACTO</t>
  </si>
  <si>
    <t xml:space="preserve">CONSTRUCCIÓN </t>
  </si>
  <si>
    <t>3.1</t>
  </si>
  <si>
    <t>1.18.04</t>
  </si>
  <si>
    <t>CONCRETO ESTRIADO RAMPAS 17.5 MPa - (2500 PSI)</t>
  </si>
  <si>
    <t>3.2</t>
  </si>
  <si>
    <t>3.3</t>
  </si>
  <si>
    <t>3.4</t>
  </si>
  <si>
    <t>3.08.18</t>
  </si>
  <si>
    <t xml:space="preserve">SUMINISTRO E INSTALACIÓN DE BORDILLO PREFABRICADO   A-80                                                                                                                                                                                                     </t>
  </si>
  <si>
    <t>3.5</t>
  </si>
  <si>
    <t>3.08.12</t>
  </si>
  <si>
    <t>CONSTRUCCIÓN DE SARDINELES EN CONCRETO DE 17.5 MPa - (2500 PSI) H:40CM, E:20 CM</t>
  </si>
  <si>
    <t>3.6</t>
  </si>
  <si>
    <t>SUMINISTRO E INSTALACION DE SARDINEL PREFABRICADO A-10, INCLUYE MORTERO DE PEGA SEGUN NORMA NTC-4109</t>
  </si>
  <si>
    <t>3.7</t>
  </si>
  <si>
    <t>3.08.20</t>
  </si>
  <si>
    <t>SUMINISTRO E INSTALACIÓN LOSETA PODOTÁCTIL GUÍA (LÍNEAS) 40*40 CM</t>
  </si>
  <si>
    <t>3.8</t>
  </si>
  <si>
    <t>3.08.21</t>
  </si>
  <si>
    <t xml:space="preserve"> SUMINISTRO E INSTALACIÓN LOSETA PODOTÁCTIL ALERTA  (PUNTOSS) 40*40 CM</t>
  </si>
  <si>
    <t>3.9</t>
  </si>
  <si>
    <t>ART 510-22</t>
  </si>
  <si>
    <t>ADOQUIN DE GRES</t>
  </si>
  <si>
    <t>3.10</t>
  </si>
  <si>
    <t>3.10.07</t>
  </si>
  <si>
    <t>SUMINISTRO E INSTALACIÓN DE BARANDAS EN TUBERÍA METÁLICA AGUA  NEGRA D=2", C. 0.80, SOLDADO, SEGÚN DISEÑO, INCLUYE ANTICORROSIVO  Y PINTURA.</t>
  </si>
  <si>
    <t>3.11</t>
  </si>
  <si>
    <t>PRADIZACIÓN (PASTO)</t>
  </si>
  <si>
    <t>3.12</t>
  </si>
  <si>
    <t>3.10.12</t>
  </si>
  <si>
    <t>SUMINISTRO FIGUERADO Y ARMADO DE ACERO DE REFUERZO  60000 PSI (420 MPA)</t>
  </si>
  <si>
    <t>3.13</t>
  </si>
  <si>
    <t>1.04.30</t>
  </si>
  <si>
    <t>MURO TOLETE COMUN E=0.10 mts</t>
  </si>
  <si>
    <t>3.14</t>
  </si>
  <si>
    <t>1.03.24</t>
  </si>
  <si>
    <t>VIGA AMARRE SOBRE MURO 21 MPa - (3000 PSI)</t>
  </si>
  <si>
    <t>3.15</t>
  </si>
  <si>
    <t>1.04.19</t>
  </si>
  <si>
    <t>MURO EN LADRILLO ESTRUCTURAL E=0.15 MTS</t>
  </si>
  <si>
    <t xml:space="preserve">TRANSPORTE </t>
  </si>
  <si>
    <t>4.1</t>
  </si>
  <si>
    <t>TRANSPORTE DE MATERIAL DE AFIRMADO Y/O GRANULAR DESPUÉS DE 5 KM (INSTALADO Y COMPACTADO SEGÚN SECCIÓN DE DISEÑO)</t>
  </si>
  <si>
    <t>M3-Km</t>
  </si>
  <si>
    <t>SUBTOTAL OBRAS  (1)</t>
  </si>
  <si>
    <t>SUB TOTAL OBRAS (1)</t>
  </si>
  <si>
    <r>
      <t xml:space="preserve">PGIO </t>
    </r>
    <r>
      <rPr>
        <b/>
        <sz val="11"/>
        <color indexed="10"/>
        <rFont val="Arial"/>
        <family val="2"/>
      </rPr>
      <t>(este ítem no puede ser modificado por el oferente)</t>
    </r>
  </si>
  <si>
    <r>
      <t xml:space="preserve">PLAN DE MANEJO DE TRANSITO </t>
    </r>
    <r>
      <rPr>
        <b/>
        <sz val="11"/>
        <color indexed="10"/>
        <rFont val="Arial"/>
        <family val="2"/>
      </rPr>
      <t>(este ítem no puede ser modificado por el oferente)</t>
    </r>
  </si>
  <si>
    <t>VALOR TOTAL (Ajustado al Peso)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</si>
  <si>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</si>
  <si>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</si>
  <si>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</si>
  <si>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</si>
  <si>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</si>
  <si>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</si>
  <si>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</si>
  <si>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</si>
  <si>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</si>
  <si>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</si>
  <si>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</si>
  <si>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</si>
  <si>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</si>
  <si>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[Ofrecimiento del Proponente]</t>
  </si>
  <si>
    <t xml:space="preserve">	Firma del Proponente o de su Representante Legal</t>
  </si>
  <si>
    <t>caant anterior</t>
  </si>
  <si>
    <t>vr unit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</si>
</sst>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(* #,##0.00_);_(* \(#,##0.00\);_(* &quot;-&quot;??_);_(@_)"/>
    <numFmt numFmtId="167" formatCode="_-* #,##0.00\ _€_-;\-* #,##0.00\ _€_-;_-* &quot;-&quot;??\ _€_-;_-@_-"/>
    <numFmt numFmtId="168" formatCode="_-* #,##0.00\ &quot;€&quot;_-;\-* #,##0.00\ &quot;€&quot;_-;_-* &quot;-&quot;??\ &quot;€&quot;_-;_-@_-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 &quot;$&quot;\ * #,##0_ ;_ &quot;$&quot;\ * \-#,##0_ ;_ &quot;$&quot;\ * &quot;-&quot;_ ;_ @_ "/>
    <numFmt numFmtId="172" formatCode="&quot;$&quot;\ #,##0.00;[Red]&quot;$&quot;\ \-#,##0.00"/>
    <numFmt numFmtId="173" formatCode="_-[$$-240A]* #,##0.00_-;\-[$$-240A]* #,##0.00_-;_-[$$-240A]* &quot;-&quot;??_-;_-@_-"/>
    <numFmt numFmtId="174" formatCode="_-[$$-240A]\ * #,##0.00_ ;_-[$$-240A]\ * \-#,##0.00\ ;_-[$$-240A]\ * &quot;-&quot;??_ ;_-@_ "/>
    <numFmt numFmtId="175" formatCode="_-* #,##0.00\ &quot;Pts&quot;_-;\-* #,##0.00\ &quot;Pts&quot;_-;_-* &quot;-&quot;??\ &quot;Pts&quot;_-;_-@_-"/>
    <numFmt numFmtId="176" formatCode="_([$$-240A]\ * #,##0.00_);_([$$-240A]\ * \(#,##0.00\);_([$$-240A]\ * &quot;-&quot;??_);_(@_)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_ * #,##0_ ;_ * \-#,##0_ ;_ * &quot;-&quot;??_ ;_ @_ "/>
    <numFmt numFmtId="181" formatCode="#,##0.000"/>
    <numFmt numFmtId="182" formatCode="_-[$$-240A]\ * #,##0.00_-;\-[$$-240A]\ * #,##0.00_-;_-[$$-240A]\ * &quot;-&quot;??_-;_-@_-"/>
    <numFmt numFmtId="183" formatCode="_-* #,##0.00000_-;\-* #,##0.000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name val="Arial"/>
      <family val="2"/>
    </font>
    <font>
      <b/>
      <u/>
      <sz val="11"/>
      <name val="Arial"/>
      <family val="2"/>
    </font>
    <font>
      <b/>
      <sz val="11"/>
      <color indexed="10"/>
      <name val="Arial"/>
      <family val="2"/>
    </font>
    <font>
      <b/>
      <sz val="11"/>
      <color rgb="FFFF0000"/>
      <name val="Arial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3">
    <xf numFmtId="0" fontId="0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0" fontId="4" fillId="0" borderId="0"/>
    <xf numFmtId="169" fontId="3" fillId="0" borderId="0" applyFill="0" applyBorder="0" applyAlignment="0" applyProtection="0"/>
    <xf numFmtId="170" fontId="3" fillId="0" borderId="0" applyFill="0" applyBorder="0" applyAlignment="0" applyProtection="0"/>
    <xf numFmtId="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ill="0" applyBorder="0" applyAlignment="0" applyProtection="0"/>
    <xf numFmtId="9" fontId="3" fillId="0" borderId="0" applyFill="0" applyBorder="0" applyAlignment="0" applyProtection="0"/>
    <xf numFmtId="169" fontId="3" fillId="0" borderId="0" applyFill="0" applyBorder="0" applyAlignment="0" applyProtection="0"/>
    <xf numFmtId="170" fontId="3" fillId="0" borderId="0" applyFill="0" applyBorder="0" applyAlignment="0" applyProtection="0"/>
    <xf numFmtId="9" fontId="3" fillId="0" borderId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1" xfId="0" applyFont="1" applyBorder="1"/>
    <xf numFmtId="0" fontId="11" fillId="0" borderId="1" xfId="20" applyFont="1" applyBorder="1" applyAlignment="1">
      <alignment horizontal="center" vertical="center"/>
    </xf>
    <xf numFmtId="0" fontId="11" fillId="0" borderId="1" xfId="23" applyFont="1" applyBorder="1" applyAlignment="1">
      <alignment horizontal="center" vertical="center"/>
    </xf>
    <xf numFmtId="0" fontId="11" fillId="0" borderId="1" xfId="23" applyFont="1" applyBorder="1" applyAlignment="1">
      <alignment horizontal="left" vertical="center" wrapText="1"/>
    </xf>
    <xf numFmtId="0" fontId="11" fillId="0" borderId="1" xfId="19" applyFont="1" applyBorder="1" applyAlignment="1">
      <alignment horizontal="center" vertical="center"/>
    </xf>
    <xf numFmtId="0" fontId="11" fillId="0" borderId="1" xfId="19" applyFont="1" applyBorder="1" applyAlignment="1">
      <alignment horizontal="left" vertical="center" wrapText="1"/>
    </xf>
    <xf numFmtId="0" fontId="7" fillId="0" borderId="0" xfId="24" applyFont="1"/>
    <xf numFmtId="0" fontId="7" fillId="0" borderId="5" xfId="24" applyFont="1" applyBorder="1"/>
    <xf numFmtId="0" fontId="7" fillId="0" borderId="6" xfId="24" applyFont="1" applyBorder="1"/>
    <xf numFmtId="0" fontId="11" fillId="0" borderId="0" xfId="26" applyFont="1"/>
    <xf numFmtId="176" fontId="6" fillId="0" borderId="23" xfId="27" applyNumberFormat="1" applyFont="1" applyFill="1" applyBorder="1" applyAlignment="1">
      <alignment vertical="center"/>
    </xf>
    <xf numFmtId="0" fontId="11" fillId="0" borderId="0" xfId="26" applyFont="1" applyAlignment="1">
      <alignment horizontal="center"/>
    </xf>
    <xf numFmtId="176" fontId="14" fillId="3" borderId="16" xfId="27" applyNumberFormat="1" applyFont="1" applyFill="1" applyBorder="1" applyAlignment="1">
      <alignment vertical="center"/>
    </xf>
    <xf numFmtId="0" fontId="11" fillId="0" borderId="0" xfId="26" applyFont="1" applyAlignment="1">
      <alignment wrapText="1"/>
    </xf>
    <xf numFmtId="2" fontId="11" fillId="0" borderId="0" xfId="26" applyNumberFormat="1" applyFont="1"/>
    <xf numFmtId="177" fontId="7" fillId="0" borderId="6" xfId="24" applyNumberFormat="1" applyFont="1" applyBorder="1"/>
    <xf numFmtId="174" fontId="6" fillId="3" borderId="15" xfId="28" applyNumberFormat="1" applyFont="1" applyFill="1" applyBorder="1" applyAlignment="1">
      <alignment horizontal="center" vertical="center"/>
    </xf>
    <xf numFmtId="179" fontId="7" fillId="0" borderId="6" xfId="24" applyNumberFormat="1" applyFont="1" applyBorder="1"/>
    <xf numFmtId="174" fontId="6" fillId="3" borderId="1" xfId="28" applyNumberFormat="1" applyFont="1" applyFill="1" applyBorder="1" applyAlignment="1">
      <alignment horizontal="center" vertical="center"/>
    </xf>
    <xf numFmtId="0" fontId="15" fillId="0" borderId="0" xfId="24" applyFont="1"/>
    <xf numFmtId="180" fontId="7" fillId="0" borderId="35" xfId="29" applyNumberFormat="1" applyFont="1" applyBorder="1" applyAlignment="1">
      <alignment wrapText="1"/>
    </xf>
    <xf numFmtId="0" fontId="7" fillId="0" borderId="0" xfId="18" applyFont="1"/>
    <xf numFmtId="0" fontId="7" fillId="0" borderId="0" xfId="18" applyFont="1" applyAlignment="1">
      <alignment horizontal="center"/>
    </xf>
    <xf numFmtId="0" fontId="7" fillId="0" borderId="0" xfId="18" applyFont="1" applyAlignment="1">
      <alignment wrapText="1"/>
    </xf>
    <xf numFmtId="0" fontId="7" fillId="0" borderId="10" xfId="18" applyFont="1" applyBorder="1"/>
    <xf numFmtId="0" fontId="7" fillId="0" borderId="11" xfId="18" applyFont="1" applyBorder="1"/>
    <xf numFmtId="0" fontId="7" fillId="0" borderId="11" xfId="18" applyFont="1" applyBorder="1" applyAlignment="1">
      <alignment horizontal="center"/>
    </xf>
    <xf numFmtId="0" fontId="7" fillId="0" borderId="11" xfId="18" applyFont="1" applyBorder="1" applyAlignment="1">
      <alignment wrapText="1"/>
    </xf>
    <xf numFmtId="0" fontId="7" fillId="0" borderId="12" xfId="18" applyFont="1" applyBorder="1"/>
    <xf numFmtId="0" fontId="7" fillId="0" borderId="5" xfId="18" applyFont="1" applyBorder="1"/>
    <xf numFmtId="0" fontId="7" fillId="0" borderId="6" xfId="18" applyFont="1" applyBorder="1"/>
    <xf numFmtId="0" fontId="10" fillId="0" borderId="14" xfId="23" applyFont="1" applyBorder="1" applyAlignment="1">
      <alignment horizontal="left" vertical="center"/>
    </xf>
    <xf numFmtId="0" fontId="7" fillId="2" borderId="0" xfId="18" applyFont="1" applyFill="1"/>
    <xf numFmtId="0" fontId="7" fillId="2" borderId="6" xfId="18" applyFont="1" applyFill="1" applyBorder="1"/>
    <xf numFmtId="0" fontId="11" fillId="0" borderId="8" xfId="23" applyFont="1" applyBorder="1" applyAlignment="1">
      <alignment vertical="center" wrapText="1"/>
    </xf>
    <xf numFmtId="0" fontId="11" fillId="0" borderId="9" xfId="23" applyFont="1" applyBorder="1" applyAlignment="1">
      <alignment vertical="center" wrapText="1"/>
    </xf>
    <xf numFmtId="0" fontId="11" fillId="0" borderId="0" xfId="23" applyFont="1" applyAlignment="1">
      <alignment vertical="center" wrapText="1"/>
    </xf>
    <xf numFmtId="0" fontId="11" fillId="0" borderId="32" xfId="23" applyFont="1" applyBorder="1" applyAlignment="1">
      <alignment vertical="center" wrapText="1"/>
    </xf>
    <xf numFmtId="0" fontId="11" fillId="0" borderId="7" xfId="23" applyFont="1" applyBorder="1" applyAlignment="1">
      <alignment vertical="center" wrapText="1"/>
    </xf>
    <xf numFmtId="0" fontId="11" fillId="0" borderId="33" xfId="23" applyFont="1" applyBorder="1" applyAlignment="1">
      <alignment vertical="center" wrapText="1"/>
    </xf>
    <xf numFmtId="0" fontId="7" fillId="0" borderId="35" xfId="18" applyFont="1" applyBorder="1"/>
    <xf numFmtId="0" fontId="7" fillId="0" borderId="35" xfId="18" applyFont="1" applyBorder="1" applyAlignment="1">
      <alignment horizontal="center"/>
    </xf>
    <xf numFmtId="0" fontId="7" fillId="0" borderId="36" xfId="18" applyFont="1" applyBorder="1"/>
    <xf numFmtId="165" fontId="11" fillId="0" borderId="1" xfId="17" applyFont="1" applyFill="1" applyBorder="1" applyAlignment="1">
      <alignment horizontal="center" vertical="center"/>
    </xf>
    <xf numFmtId="0" fontId="11" fillId="0" borderId="1" xfId="19" applyFont="1" applyBorder="1" applyAlignment="1">
      <alignment horizontal="center" vertical="center" wrapText="1"/>
    </xf>
    <xf numFmtId="0" fontId="11" fillId="0" borderId="2" xfId="19" applyFont="1" applyBorder="1" applyAlignment="1">
      <alignment horizontal="center" vertical="center"/>
    </xf>
    <xf numFmtId="0" fontId="11" fillId="0" borderId="1" xfId="19" applyFont="1" applyBorder="1" applyAlignment="1">
      <alignment vertical="center" wrapText="1"/>
    </xf>
    <xf numFmtId="0" fontId="11" fillId="0" borderId="1" xfId="19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5" fontId="7" fillId="0" borderId="6" xfId="24" applyNumberFormat="1" applyFont="1" applyBorder="1"/>
    <xf numFmtId="9" fontId="11" fillId="4" borderId="16" xfId="16" applyFont="1" applyFill="1" applyBorder="1" applyAlignment="1">
      <alignment horizontal="center" vertical="center"/>
    </xf>
    <xf numFmtId="165" fontId="11" fillId="0" borderId="16" xfId="17" applyFont="1" applyFill="1" applyBorder="1" applyAlignment="1">
      <alignment horizontal="center" vertical="center"/>
    </xf>
    <xf numFmtId="0" fontId="7" fillId="2" borderId="5" xfId="18" applyFont="1" applyFill="1" applyBorder="1"/>
    <xf numFmtId="49" fontId="6" fillId="0" borderId="0" xfId="25" applyNumberFormat="1" applyFont="1" applyAlignment="1">
      <alignment horizontal="right" vertical="center"/>
    </xf>
    <xf numFmtId="49" fontId="6" fillId="0" borderId="0" xfId="25" applyNumberFormat="1" applyFont="1" applyAlignment="1">
      <alignment horizontal="right" vertical="center" wrapText="1"/>
    </xf>
    <xf numFmtId="174" fontId="6" fillId="0" borderId="0" xfId="25" applyNumberFormat="1" applyFont="1" applyAlignment="1">
      <alignment vertical="center"/>
    </xf>
    <xf numFmtId="0" fontId="11" fillId="0" borderId="0" xfId="20" applyFont="1" applyAlignment="1">
      <alignment horizontal="center" vertical="center"/>
    </xf>
    <xf numFmtId="176" fontId="11" fillId="0" borderId="0" xfId="27" applyNumberFormat="1" applyFont="1" applyBorder="1"/>
    <xf numFmtId="39" fontId="6" fillId="0" borderId="0" xfId="27" applyNumberFormat="1" applyFont="1" applyBorder="1" applyAlignment="1">
      <alignment vertical="center"/>
    </xf>
    <xf numFmtId="0" fontId="7" fillId="0" borderId="34" xfId="18" applyFont="1" applyBorder="1"/>
    <xf numFmtId="0" fontId="9" fillId="0" borderId="14" xfId="23" applyFont="1" applyBorder="1" applyAlignment="1">
      <alignment horizontal="center" vertical="center"/>
    </xf>
    <xf numFmtId="49" fontId="6" fillId="0" borderId="0" xfId="25" applyNumberFormat="1" applyFont="1" applyAlignment="1">
      <alignment horizontal="center" vertical="center"/>
    </xf>
    <xf numFmtId="0" fontId="6" fillId="0" borderId="27" xfId="19" applyFont="1" applyBorder="1" applyAlignment="1">
      <alignment horizontal="center" vertical="center"/>
    </xf>
    <xf numFmtId="0" fontId="11" fillId="0" borderId="30" xfId="23" applyFont="1" applyBorder="1" applyAlignment="1">
      <alignment horizontal="center" vertical="center" wrapText="1"/>
    </xf>
    <xf numFmtId="0" fontId="11" fillId="0" borderId="31" xfId="23" applyFont="1" applyBorder="1" applyAlignment="1">
      <alignment horizontal="center" vertical="center" wrapText="1"/>
    </xf>
    <xf numFmtId="0" fontId="11" fillId="0" borderId="19" xfId="23" applyFont="1" applyBorder="1" applyAlignment="1">
      <alignment horizontal="center" vertical="center" wrapText="1"/>
    </xf>
    <xf numFmtId="165" fontId="7" fillId="0" borderId="6" xfId="17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18" applyFont="1" applyAlignment="1">
      <alignment horizontal="center" wrapText="1"/>
    </xf>
    <xf numFmtId="0" fontId="7" fillId="0" borderId="11" xfId="18" applyFont="1" applyBorder="1" applyAlignment="1">
      <alignment horizontal="center" wrapText="1"/>
    </xf>
    <xf numFmtId="0" fontId="9" fillId="0" borderId="14" xfId="23" applyFont="1" applyBorder="1" applyAlignment="1">
      <alignment horizontal="left" vertical="center" wrapText="1"/>
    </xf>
    <xf numFmtId="0" fontId="11" fillId="0" borderId="1" xfId="23" applyFont="1" applyBorder="1" applyAlignment="1">
      <alignment horizontal="center" vertical="center" wrapText="1"/>
    </xf>
    <xf numFmtId="0" fontId="11" fillId="0" borderId="0" xfId="20" applyFont="1" applyAlignment="1">
      <alignment horizontal="center" vertical="center" wrapText="1"/>
    </xf>
    <xf numFmtId="0" fontId="11" fillId="0" borderId="0" xfId="26" applyFont="1" applyAlignment="1">
      <alignment horizontal="center" wrapText="1"/>
    </xf>
    <xf numFmtId="0" fontId="7" fillId="0" borderId="35" xfId="18" applyFont="1" applyBorder="1" applyAlignment="1">
      <alignment horizontal="center" wrapText="1"/>
    </xf>
    <xf numFmtId="0" fontId="0" fillId="0" borderId="0" xfId="0" applyAlignment="1">
      <alignment wrapText="1"/>
    </xf>
    <xf numFmtId="0" fontId="11" fillId="0" borderId="1" xfId="31" applyFont="1" applyBorder="1" applyAlignment="1">
      <alignment horizontal="center" vertical="center" wrapText="1"/>
    </xf>
    <xf numFmtId="43" fontId="0" fillId="0" borderId="0" xfId="32" applyFont="1"/>
    <xf numFmtId="43" fontId="7" fillId="0" borderId="0" xfId="32" applyFont="1"/>
    <xf numFmtId="165" fontId="0" fillId="0" borderId="0" xfId="0" applyNumberFormat="1"/>
    <xf numFmtId="182" fontId="0" fillId="0" borderId="0" xfId="0" applyNumberFormat="1"/>
    <xf numFmtId="43" fontId="11" fillId="0" borderId="1" xfId="32" applyFont="1" applyBorder="1" applyAlignment="1">
      <alignment horizontal="center" vertical="center"/>
    </xf>
    <xf numFmtId="43" fontId="2" fillId="0" borderId="1" xfId="32" applyFont="1" applyBorder="1" applyAlignment="1">
      <alignment horizontal="center" vertical="center"/>
    </xf>
    <xf numFmtId="43" fontId="11" fillId="0" borderId="1" xfId="32" applyFont="1" applyBorder="1" applyAlignment="1">
      <alignment horizontal="center" vertical="center" wrapText="1"/>
    </xf>
    <xf numFmtId="165" fontId="7" fillId="0" borderId="0" xfId="24" applyNumberFormat="1" applyFont="1"/>
    <xf numFmtId="0" fontId="5" fillId="0" borderId="1" xfId="20" applyFont="1" applyBorder="1" applyAlignment="1">
      <alignment horizontal="center" vertical="center" wrapText="1"/>
    </xf>
    <xf numFmtId="0" fontId="6" fillId="4" borderId="1" xfId="19" applyFont="1" applyFill="1" applyBorder="1" applyAlignment="1">
      <alignment vertical="center"/>
    </xf>
    <xf numFmtId="0" fontId="6" fillId="4" borderId="1" xfId="19" applyFont="1" applyFill="1" applyBorder="1" applyAlignment="1">
      <alignment vertical="center" wrapText="1"/>
    </xf>
    <xf numFmtId="0" fontId="11" fillId="0" borderId="1" xfId="2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4" borderId="2" xfId="19" applyFont="1" applyFill="1" applyBorder="1" applyAlignment="1">
      <alignment horizontal="center" vertical="center"/>
    </xf>
    <xf numFmtId="0" fontId="6" fillId="4" borderId="16" xfId="19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73" fontId="6" fillId="4" borderId="26" xfId="19" applyNumberFormat="1" applyFont="1" applyFill="1" applyBorder="1" applyAlignment="1">
      <alignment vertical="center"/>
    </xf>
    <xf numFmtId="0" fontId="11" fillId="0" borderId="0" xfId="23" applyFont="1" applyAlignment="1">
      <alignment horizontal="center" vertical="center" wrapText="1"/>
    </xf>
    <xf numFmtId="0" fontId="11" fillId="2" borderId="0" xfId="18" applyFont="1" applyFill="1" applyAlignment="1">
      <alignment horizontal="center" vertical="center" wrapText="1"/>
    </xf>
    <xf numFmtId="0" fontId="6" fillId="2" borderId="8" xfId="18" applyFont="1" applyFill="1" applyBorder="1" applyAlignment="1">
      <alignment horizontal="center" vertical="center" wrapText="1"/>
    </xf>
    <xf numFmtId="9" fontId="11" fillId="4" borderId="16" xfId="16" applyFont="1" applyFill="1" applyBorder="1" applyAlignment="1">
      <alignment horizontal="center" vertical="center" wrapText="1"/>
    </xf>
    <xf numFmtId="164" fontId="0" fillId="0" borderId="0" xfId="0" applyNumberFormat="1"/>
    <xf numFmtId="0" fontId="11" fillId="0" borderId="1" xfId="19" applyFont="1" applyBorder="1" applyAlignment="1">
      <alignment horizontal="center" wrapText="1"/>
    </xf>
    <xf numFmtId="173" fontId="6" fillId="4" borderId="20" xfId="19" applyNumberFormat="1" applyFont="1" applyFill="1" applyBorder="1" applyAlignment="1">
      <alignment vertical="center"/>
    </xf>
    <xf numFmtId="14" fontId="7" fillId="0" borderId="0" xfId="32" applyNumberFormat="1" applyFont="1"/>
    <xf numFmtId="12" fontId="7" fillId="0" borderId="0" xfId="32" applyNumberFormat="1" applyFont="1"/>
    <xf numFmtId="183" fontId="6" fillId="0" borderId="1" xfId="32" applyNumberFormat="1" applyFont="1" applyFill="1" applyBorder="1" applyAlignment="1">
      <alignment horizontal="center" vertical="center" wrapText="1"/>
    </xf>
    <xf numFmtId="165" fontId="6" fillId="0" borderId="1" xfId="17" applyFont="1" applyFill="1" applyBorder="1" applyAlignment="1">
      <alignment horizontal="center" vertical="center"/>
    </xf>
    <xf numFmtId="0" fontId="6" fillId="5" borderId="31" xfId="19" applyFont="1" applyFill="1" applyBorder="1" applyAlignment="1">
      <alignment horizontal="left" vertical="center"/>
    </xf>
    <xf numFmtId="0" fontId="6" fillId="5" borderId="0" xfId="19" applyFont="1" applyFill="1" applyAlignment="1">
      <alignment horizontal="left" vertical="center"/>
    </xf>
    <xf numFmtId="0" fontId="6" fillId="5" borderId="37" xfId="19" applyFont="1" applyFill="1" applyBorder="1" applyAlignment="1">
      <alignment horizontal="left" vertical="center"/>
    </xf>
    <xf numFmtId="0" fontId="8" fillId="0" borderId="13" xfId="18" applyFont="1" applyBorder="1" applyAlignment="1">
      <alignment horizontal="center" wrapText="1"/>
    </xf>
    <xf numFmtId="0" fontId="6" fillId="0" borderId="0" xfId="18" applyFont="1" applyAlignment="1">
      <alignment horizontal="center" vertical="top"/>
    </xf>
    <xf numFmtId="0" fontId="6" fillId="0" borderId="7" xfId="18" applyFont="1" applyBorder="1" applyAlignment="1">
      <alignment horizontal="center"/>
    </xf>
    <xf numFmtId="0" fontId="11" fillId="4" borderId="21" xfId="18" applyFont="1" applyFill="1" applyBorder="1" applyAlignment="1">
      <alignment horizontal="left" vertical="center" wrapText="1"/>
    </xf>
    <xf numFmtId="0" fontId="11" fillId="4" borderId="22" xfId="18" applyFont="1" applyFill="1" applyBorder="1" applyAlignment="1">
      <alignment horizontal="left" vertical="center" wrapText="1"/>
    </xf>
    <xf numFmtId="0" fontId="11" fillId="4" borderId="23" xfId="18" applyFont="1" applyFill="1" applyBorder="1" applyAlignment="1">
      <alignment horizontal="left" vertical="center" wrapText="1"/>
    </xf>
    <xf numFmtId="0" fontId="11" fillId="4" borderId="2" xfId="18" applyFont="1" applyFill="1" applyBorder="1" applyAlignment="1">
      <alignment horizontal="left" vertical="center" wrapText="1"/>
    </xf>
    <xf numFmtId="0" fontId="11" fillId="4" borderId="1" xfId="18" applyFont="1" applyFill="1" applyBorder="1" applyAlignment="1">
      <alignment horizontal="left" vertical="center" wrapText="1"/>
    </xf>
    <xf numFmtId="0" fontId="11" fillId="4" borderId="16" xfId="18" applyFont="1" applyFill="1" applyBorder="1" applyAlignment="1">
      <alignment horizontal="left" vertical="center" wrapText="1"/>
    </xf>
    <xf numFmtId="0" fontId="11" fillId="3" borderId="17" xfId="18" applyFont="1" applyFill="1" applyBorder="1" applyAlignment="1">
      <alignment horizontal="center" vertical="center" wrapText="1"/>
    </xf>
    <xf numFmtId="0" fontId="11" fillId="3" borderId="3" xfId="18" applyFont="1" applyFill="1" applyBorder="1" applyAlignment="1">
      <alignment horizontal="center" vertical="center" wrapText="1"/>
    </xf>
    <xf numFmtId="0" fontId="11" fillId="3" borderId="18" xfId="18" applyFont="1" applyFill="1" applyBorder="1" applyAlignment="1">
      <alignment horizontal="center" vertical="center" wrapText="1"/>
    </xf>
    <xf numFmtId="4" fontId="6" fillId="2" borderId="23" xfId="19" applyNumberFormat="1" applyFont="1" applyFill="1" applyBorder="1" applyAlignment="1">
      <alignment horizontal="center" vertical="center" wrapText="1"/>
    </xf>
    <xf numFmtId="4" fontId="6" fillId="2" borderId="16" xfId="19" applyNumberFormat="1" applyFont="1" applyFill="1" applyBorder="1" applyAlignment="1">
      <alignment horizontal="center" vertical="center" wrapText="1"/>
    </xf>
    <xf numFmtId="0" fontId="6" fillId="4" borderId="24" xfId="19" applyFont="1" applyFill="1" applyBorder="1" applyAlignment="1">
      <alignment horizontal="right" vertical="center"/>
    </xf>
    <xf numFmtId="0" fontId="6" fillId="4" borderId="25" xfId="19" applyFont="1" applyFill="1" applyBorder="1" applyAlignment="1">
      <alignment horizontal="right" vertical="center"/>
    </xf>
    <xf numFmtId="0" fontId="6" fillId="0" borderId="21" xfId="26" applyFont="1" applyBorder="1" applyAlignment="1">
      <alignment horizontal="center" vertical="center" wrapText="1"/>
    </xf>
    <xf numFmtId="0" fontId="6" fillId="0" borderId="22" xfId="26" applyFont="1" applyBorder="1" applyAlignment="1">
      <alignment horizontal="center" vertical="center" wrapText="1"/>
    </xf>
    <xf numFmtId="0" fontId="6" fillId="0" borderId="2" xfId="26" applyFont="1" applyBorder="1" applyAlignment="1">
      <alignment horizontal="center" vertical="center" wrapText="1"/>
    </xf>
    <xf numFmtId="0" fontId="6" fillId="0" borderId="1" xfId="26" applyFont="1" applyBorder="1" applyAlignment="1">
      <alignment horizontal="center" vertical="center" wrapText="1"/>
    </xf>
    <xf numFmtId="0" fontId="6" fillId="2" borderId="21" xfId="19" applyFont="1" applyFill="1" applyBorder="1" applyAlignment="1">
      <alignment horizontal="center" vertical="center" wrapText="1"/>
    </xf>
    <xf numFmtId="0" fontId="6" fillId="2" borderId="2" xfId="19" applyFont="1" applyFill="1" applyBorder="1" applyAlignment="1">
      <alignment horizontal="center" vertical="center" wrapText="1"/>
    </xf>
    <xf numFmtId="0" fontId="6" fillId="2" borderId="22" xfId="19" applyFont="1" applyFill="1" applyBorder="1" applyAlignment="1">
      <alignment horizontal="center" vertical="center" wrapText="1"/>
    </xf>
    <xf numFmtId="0" fontId="6" fillId="2" borderId="1" xfId="19" applyFont="1" applyFill="1" applyBorder="1" applyAlignment="1">
      <alignment horizontal="center" vertical="center" wrapText="1"/>
    </xf>
    <xf numFmtId="0" fontId="5" fillId="0" borderId="22" xfId="20" applyFont="1" applyBorder="1" applyAlignment="1">
      <alignment horizontal="center" vertical="center" wrapText="1"/>
    </xf>
    <xf numFmtId="4" fontId="6" fillId="2" borderId="22" xfId="19" applyNumberFormat="1" applyFont="1" applyFill="1" applyBorder="1" applyAlignment="1">
      <alignment horizontal="center" vertical="center" wrapText="1"/>
    </xf>
    <xf numFmtId="4" fontId="6" fillId="2" borderId="1" xfId="19" applyNumberFormat="1" applyFont="1" applyFill="1" applyBorder="1" applyAlignment="1">
      <alignment horizontal="center" vertical="center" wrapText="1"/>
    </xf>
    <xf numFmtId="0" fontId="6" fillId="4" borderId="19" xfId="26" applyFont="1" applyFill="1" applyBorder="1" applyAlignment="1">
      <alignment horizontal="center" vertical="center" wrapText="1"/>
    </xf>
    <xf numFmtId="0" fontId="6" fillId="4" borderId="7" xfId="26" applyFont="1" applyFill="1" applyBorder="1" applyAlignment="1">
      <alignment horizontal="center" vertical="center" wrapText="1"/>
    </xf>
    <xf numFmtId="0" fontId="6" fillId="4" borderId="20" xfId="26" applyFont="1" applyFill="1" applyBorder="1" applyAlignment="1">
      <alignment horizontal="center" vertical="center" wrapText="1"/>
    </xf>
    <xf numFmtId="0" fontId="11" fillId="0" borderId="28" xfId="19" applyFont="1" applyBorder="1" applyAlignment="1">
      <alignment horizontal="center" vertical="center"/>
    </xf>
    <xf numFmtId="0" fontId="11" fillId="0" borderId="29" xfId="19" applyFont="1" applyBorder="1" applyAlignment="1">
      <alignment horizontal="center" vertical="center"/>
    </xf>
    <xf numFmtId="0" fontId="11" fillId="2" borderId="25" xfId="18" applyFont="1" applyFill="1" applyBorder="1" applyAlignment="1">
      <alignment horizontal="center" vertical="center" wrapText="1"/>
    </xf>
    <xf numFmtId="0" fontId="11" fillId="2" borderId="26" xfId="18" applyFont="1" applyFill="1" applyBorder="1" applyAlignment="1">
      <alignment horizontal="center" vertical="center" wrapText="1"/>
    </xf>
    <xf numFmtId="0" fontId="11" fillId="3" borderId="2" xfId="18" applyFont="1" applyFill="1" applyBorder="1" applyAlignment="1">
      <alignment vertical="center" wrapText="1"/>
    </xf>
    <xf numFmtId="0" fontId="11" fillId="3" borderId="1" xfId="18" applyFont="1" applyFill="1" applyBorder="1" applyAlignment="1">
      <alignment vertical="center" wrapText="1"/>
    </xf>
    <xf numFmtId="3" fontId="6" fillId="3" borderId="1" xfId="18" applyNumberFormat="1" applyFont="1" applyFill="1" applyBorder="1" applyAlignment="1">
      <alignment horizontal="center" vertical="center"/>
    </xf>
    <xf numFmtId="0" fontId="6" fillId="3" borderId="1" xfId="18" applyFont="1" applyFill="1" applyBorder="1" applyAlignment="1">
      <alignment horizontal="center" wrapText="1"/>
    </xf>
    <xf numFmtId="0" fontId="6" fillId="3" borderId="1" xfId="18" applyFont="1" applyFill="1" applyBorder="1" applyAlignment="1">
      <alignment horizontal="center"/>
    </xf>
    <xf numFmtId="3" fontId="6" fillId="3" borderId="1" xfId="18" applyNumberFormat="1" applyFont="1" applyFill="1" applyBorder="1" applyAlignment="1">
      <alignment horizontal="center" wrapText="1"/>
    </xf>
    <xf numFmtId="3" fontId="6" fillId="3" borderId="1" xfId="18" applyNumberFormat="1" applyFont="1" applyFill="1" applyBorder="1" applyAlignment="1">
      <alignment horizontal="center"/>
    </xf>
    <xf numFmtId="3" fontId="6" fillId="3" borderId="4" xfId="18" applyNumberFormat="1" applyFont="1" applyFill="1" applyBorder="1" applyAlignment="1">
      <alignment horizontal="center" vertical="center" wrapText="1"/>
    </xf>
  </cellXfs>
  <cellStyles count="33">
    <cellStyle name="Millares" xfId="32" builtinId="3"/>
    <cellStyle name="Millares 11" xfId="4" xr:uid="{C3E8F474-55F4-402F-98EC-5BA4FDA3EF15}"/>
    <cellStyle name="Millares 2" xfId="7" xr:uid="{BD8D5E5B-B2F6-4B4F-BD36-440B38692F85}"/>
    <cellStyle name="Millares 2 2" xfId="21" xr:uid="{B3C9DABC-684D-4030-98C6-F0038407A198}"/>
    <cellStyle name="Millares 3" xfId="10" xr:uid="{3E0CC75C-EDC8-4FBE-8EA1-4D30954B793C}"/>
    <cellStyle name="Millares 3 4" xfId="29" xr:uid="{0B2E8BFE-30AF-43C8-A881-1F87A54E0478}"/>
    <cellStyle name="Millares 4" xfId="1" xr:uid="{B99B7194-8833-4672-BB8C-0B788CCDD5FB}"/>
    <cellStyle name="Millares 4 2" xfId="13" xr:uid="{522E90B7-CDA7-43E0-8987-E2613C757523}"/>
    <cellStyle name="Millares 4 5" xfId="30" xr:uid="{CE01DC3C-FBC7-4979-82A7-A02FD51ADD48}"/>
    <cellStyle name="Millares 5" xfId="15" xr:uid="{68EBF1C7-5AB3-46BB-9D62-F2B0ED547EEC}"/>
    <cellStyle name="Millares_FORMULARIO 4 - M-OFERENTE PPTA ECONOMICA" xfId="28" xr:uid="{2A3EEC8D-475E-4711-870F-A458CD08D955}"/>
    <cellStyle name="Moneda" xfId="17" builtinId="4"/>
    <cellStyle name="Moneda 2" xfId="6" xr:uid="{19798B31-ECC9-49B2-9A84-701A8306507E}"/>
    <cellStyle name="Moneda 2 2" xfId="22" xr:uid="{185C9498-4EED-4DC8-922B-D6EA72AD11A9}"/>
    <cellStyle name="Moneda 2 2 2 2 2" xfId="27" xr:uid="{8B048FF2-D781-49AA-84F8-657B6E13812B}"/>
    <cellStyle name="Moneda 2 3" xfId="2" xr:uid="{F848A9A3-BB11-4425-A537-BFF3089D3E57}"/>
    <cellStyle name="Moneda 3" xfId="9" xr:uid="{6853368B-65AE-4147-8763-0579C7A15FD5}"/>
    <cellStyle name="Moneda 4" xfId="12" xr:uid="{CF0F8F78-5996-49C8-A1F1-F0467AC36015}"/>
    <cellStyle name="Normal" xfId="0" builtinId="0"/>
    <cellStyle name="Normal 2" xfId="5" xr:uid="{A934CFDC-A0E1-4FF2-8A71-29FF55D64130}"/>
    <cellStyle name="Normal 2 10 2 2" xfId="23" xr:uid="{FFD5CE59-5F9B-4A31-80ED-70CFBB0686A4}"/>
    <cellStyle name="Normal 2 10 3" xfId="20" xr:uid="{73CF21F0-04AF-460C-B60E-000D39218E2A}"/>
    <cellStyle name="Normal 2 2" xfId="19" xr:uid="{337A29F9-404A-4C0E-8ED4-514698CA5DCF}"/>
    <cellStyle name="Normal 2 2 2" xfId="31" xr:uid="{30217EF4-42E2-4703-8F2C-C5C8587AE36E}"/>
    <cellStyle name="Normal 3" xfId="3" xr:uid="{86EDBD85-7C51-4978-91F4-1767E84B4C11}"/>
    <cellStyle name="Normal 3 11" xfId="18" xr:uid="{92448569-428A-46B3-A116-B77F3A9E29D5}"/>
    <cellStyle name="Normal 3 2" xfId="24" xr:uid="{8145228F-219E-4E97-B697-CC9349F57FA1}"/>
    <cellStyle name="Normal 3 2 2" xfId="26" xr:uid="{A568B9A8-A3BC-46A5-AE14-24B34C0E65EB}"/>
    <cellStyle name="Normal_PTO OFICIAL PREPLIEGO (CORREGIDO) 2" xfId="25" xr:uid="{D22E54C0-B1D0-4F4B-ADAF-C367E1999214}"/>
    <cellStyle name="Porcentaje" xfId="16" builtinId="5"/>
    <cellStyle name="Porcentaje 2" xfId="8" xr:uid="{BE053A2B-698B-4711-B5F0-55420BEF8194}"/>
    <cellStyle name="Porcentaje 3" xfId="11" xr:uid="{18292031-8DF0-49D0-B98D-DCA50CA59401}"/>
    <cellStyle name="Porcentaje 4" xfId="14" xr:uid="{CB3E8695-0495-43E0-A4FF-EE50124F0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EB53-AED9-4317-BCA5-627C4E988BC8}">
  <dimension ref="A1:O96"/>
  <sheetViews>
    <sheetView tabSelected="1" view="pageBreakPreview" zoomScaleNormal="100" zoomScaleSheetLayoutView="100" workbookViewId="0">
      <selection activeCell="F34" sqref="F34"/>
    </sheetView>
  </sheetViews>
  <sheetFormatPr baseColWidth="10" defaultColWidth="11.42578125" defaultRowHeight="15" x14ac:dyDescent="0.25"/>
  <cols>
    <col min="1" max="1" width="3" customWidth="1"/>
    <col min="2" max="2" width="6.5703125" style="2" bestFit="1" customWidth="1"/>
    <col min="3" max="3" width="11" customWidth="1"/>
    <col min="4" max="4" width="11.28515625" style="79" bestFit="1" customWidth="1"/>
    <col min="5" max="5" width="10.140625" customWidth="1"/>
    <col min="6" max="6" width="63.140625" customWidth="1"/>
    <col min="8" max="8" width="13.140625" customWidth="1"/>
    <col min="9" max="9" width="19.140625" bestFit="1" customWidth="1"/>
    <col min="10" max="10" width="25.5703125" customWidth="1"/>
    <col min="11" max="11" width="2.28515625" customWidth="1"/>
    <col min="12" max="12" width="18.5703125" bestFit="1" customWidth="1"/>
    <col min="13" max="13" width="21.7109375" customWidth="1"/>
    <col min="14" max="14" width="16.7109375" customWidth="1"/>
    <col min="15" max="15" width="18" bestFit="1" customWidth="1"/>
  </cols>
  <sheetData>
    <row r="1" spans="1:14" ht="16.5" thickBot="1" x14ac:dyDescent="0.3">
      <c r="A1" s="24"/>
      <c r="B1" s="25"/>
      <c r="C1" s="24"/>
      <c r="D1" s="72"/>
      <c r="E1" s="24"/>
      <c r="F1" s="26"/>
      <c r="G1" s="24"/>
      <c r="H1" s="24"/>
      <c r="I1" s="24"/>
      <c r="J1" s="24"/>
      <c r="K1" s="24"/>
      <c r="L1" s="24"/>
    </row>
    <row r="2" spans="1:14" ht="16.5" thickTop="1" x14ac:dyDescent="0.25">
      <c r="A2" s="27"/>
      <c r="B2" s="29"/>
      <c r="C2" s="28"/>
      <c r="D2" s="73"/>
      <c r="E2" s="28"/>
      <c r="F2" s="30"/>
      <c r="G2" s="28"/>
      <c r="H2" s="28"/>
      <c r="I2" s="28"/>
      <c r="J2" s="28"/>
      <c r="K2" s="31"/>
      <c r="L2" s="24"/>
    </row>
    <row r="3" spans="1:14" ht="38.450000000000003" customHeight="1" x14ac:dyDescent="0.25">
      <c r="A3" s="32"/>
      <c r="B3" s="113" t="s">
        <v>0</v>
      </c>
      <c r="C3" s="113"/>
      <c r="D3" s="113"/>
      <c r="E3" s="113"/>
      <c r="F3" s="26"/>
      <c r="G3" s="24"/>
      <c r="H3" s="24"/>
      <c r="I3" s="24"/>
      <c r="J3" s="24"/>
      <c r="K3" s="33"/>
      <c r="L3" s="24"/>
    </row>
    <row r="4" spans="1:14" ht="15.75" x14ac:dyDescent="0.25">
      <c r="A4" s="32"/>
      <c r="B4" s="64" t="s">
        <v>1</v>
      </c>
      <c r="C4" s="34" t="s">
        <v>2</v>
      </c>
      <c r="D4" s="74" t="s">
        <v>3</v>
      </c>
      <c r="E4" s="34">
        <v>3</v>
      </c>
      <c r="F4" s="26"/>
      <c r="G4" s="24"/>
      <c r="H4" s="24"/>
      <c r="I4" s="24"/>
      <c r="J4" s="24"/>
      <c r="K4" s="33"/>
      <c r="L4" s="24"/>
    </row>
    <row r="5" spans="1:14" ht="15.75" x14ac:dyDescent="0.25">
      <c r="A5" s="32"/>
      <c r="B5" s="114" t="s">
        <v>4</v>
      </c>
      <c r="C5" s="114"/>
      <c r="D5" s="114"/>
      <c r="E5" s="114"/>
      <c r="F5" s="114"/>
      <c r="G5" s="114"/>
      <c r="H5" s="114"/>
      <c r="I5" s="114"/>
      <c r="J5" s="114"/>
      <c r="K5" s="33"/>
      <c r="L5" s="24"/>
    </row>
    <row r="6" spans="1:14" ht="16.5" thickBot="1" x14ac:dyDescent="0.3">
      <c r="A6" s="32"/>
      <c r="B6" s="115" t="s">
        <v>5</v>
      </c>
      <c r="C6" s="115"/>
      <c r="D6" s="115"/>
      <c r="E6" s="115"/>
      <c r="F6" s="115"/>
      <c r="G6" s="115"/>
      <c r="H6" s="115"/>
      <c r="I6" s="115"/>
      <c r="J6" s="115"/>
      <c r="K6" s="33"/>
      <c r="L6" s="24"/>
    </row>
    <row r="7" spans="1:14" ht="15.75" x14ac:dyDescent="0.25">
      <c r="A7" s="56"/>
      <c r="B7" s="116" t="s">
        <v>6</v>
      </c>
      <c r="C7" s="117"/>
      <c r="D7" s="117"/>
      <c r="E7" s="117"/>
      <c r="F7" s="117"/>
      <c r="G7" s="117"/>
      <c r="H7" s="117"/>
      <c r="I7" s="117"/>
      <c r="J7" s="118"/>
      <c r="K7" s="36"/>
      <c r="L7" s="35"/>
    </row>
    <row r="8" spans="1:14" ht="32.25" customHeight="1" x14ac:dyDescent="0.25">
      <c r="A8" s="32"/>
      <c r="B8" s="119"/>
      <c r="C8" s="120"/>
      <c r="D8" s="120"/>
      <c r="E8" s="120"/>
      <c r="F8" s="120"/>
      <c r="G8" s="120"/>
      <c r="H8" s="120"/>
      <c r="I8" s="120"/>
      <c r="J8" s="121"/>
      <c r="K8" s="33"/>
      <c r="L8" s="24"/>
    </row>
    <row r="9" spans="1:14" ht="56.25" customHeight="1" x14ac:dyDescent="0.25">
      <c r="A9" s="32"/>
      <c r="B9" s="122" t="s">
        <v>7</v>
      </c>
      <c r="C9" s="123"/>
      <c r="D9" s="123"/>
      <c r="E9" s="123"/>
      <c r="F9" s="123"/>
      <c r="G9" s="123"/>
      <c r="H9" s="123"/>
      <c r="I9" s="123"/>
      <c r="J9" s="124"/>
      <c r="K9" s="33"/>
      <c r="L9" s="24"/>
    </row>
    <row r="10" spans="1:14" ht="16.5" thickBot="1" x14ac:dyDescent="0.3">
      <c r="A10" s="32"/>
      <c r="B10" s="110"/>
      <c r="C10" s="111"/>
      <c r="D10" s="111"/>
      <c r="E10" s="111"/>
      <c r="F10" s="111"/>
      <c r="G10" s="111"/>
      <c r="H10" s="111"/>
      <c r="I10" s="111"/>
      <c r="J10" s="112"/>
      <c r="K10" s="33"/>
      <c r="L10" s="24"/>
    </row>
    <row r="11" spans="1:14" ht="15.75" x14ac:dyDescent="0.25">
      <c r="A11" s="32"/>
      <c r="B11" s="133" t="s">
        <v>8</v>
      </c>
      <c r="C11" s="135" t="s">
        <v>9</v>
      </c>
      <c r="D11" s="137" t="s">
        <v>10</v>
      </c>
      <c r="E11" s="137"/>
      <c r="F11" s="135" t="s">
        <v>11</v>
      </c>
      <c r="G11" s="135" t="s">
        <v>12</v>
      </c>
      <c r="H11" s="135" t="s">
        <v>13</v>
      </c>
      <c r="I11" s="138" t="s">
        <v>14</v>
      </c>
      <c r="J11" s="125" t="s">
        <v>15</v>
      </c>
      <c r="K11" s="33"/>
      <c r="L11" s="24"/>
    </row>
    <row r="12" spans="1:14" ht="24" x14ac:dyDescent="0.25">
      <c r="A12" s="32"/>
      <c r="B12" s="134"/>
      <c r="C12" s="136"/>
      <c r="D12" s="89" t="s">
        <v>16</v>
      </c>
      <c r="E12" s="89" t="s">
        <v>17</v>
      </c>
      <c r="F12" s="136"/>
      <c r="G12" s="136"/>
      <c r="H12" s="136"/>
      <c r="I12" s="139"/>
      <c r="J12" s="126"/>
      <c r="K12" s="33"/>
      <c r="L12" s="24"/>
    </row>
    <row r="13" spans="1:14" ht="15.75" x14ac:dyDescent="0.25">
      <c r="A13" s="32"/>
      <c r="B13" s="95" t="s">
        <v>18</v>
      </c>
      <c r="C13" s="90"/>
      <c r="D13" s="91"/>
      <c r="E13" s="90"/>
      <c r="F13" s="91" t="s">
        <v>19</v>
      </c>
      <c r="G13" s="90"/>
      <c r="H13" s="90"/>
      <c r="I13" s="90"/>
      <c r="J13" s="96"/>
      <c r="K13" s="33"/>
      <c r="L13" s="24"/>
    </row>
    <row r="14" spans="1:14" ht="15.75" x14ac:dyDescent="0.25">
      <c r="A14" s="32"/>
      <c r="B14" s="95">
        <v>1</v>
      </c>
      <c r="C14" s="90"/>
      <c r="D14" s="91"/>
      <c r="E14" s="90"/>
      <c r="F14" s="91" t="s">
        <v>20</v>
      </c>
      <c r="G14" s="90"/>
      <c r="H14" s="90"/>
      <c r="I14" s="90"/>
      <c r="J14" s="96"/>
      <c r="K14" s="33"/>
      <c r="L14" s="24"/>
    </row>
    <row r="15" spans="1:14" ht="30" customHeight="1" x14ac:dyDescent="0.25">
      <c r="A15" s="32"/>
      <c r="B15" s="48">
        <v>1.1000000000000001</v>
      </c>
      <c r="C15" s="7" t="s">
        <v>21</v>
      </c>
      <c r="D15" s="47"/>
      <c r="E15" s="7"/>
      <c r="F15" s="8" t="s">
        <v>22</v>
      </c>
      <c r="G15" s="7" t="s">
        <v>23</v>
      </c>
      <c r="H15" s="85">
        <v>2.91</v>
      </c>
      <c r="I15" s="46">
        <v>4821278.67</v>
      </c>
      <c r="J15" s="55">
        <f>ROUND(H15*I15,0)</f>
        <v>14029921</v>
      </c>
      <c r="K15" s="70"/>
      <c r="L15" s="82"/>
      <c r="M15" s="81"/>
      <c r="N15" s="83"/>
    </row>
    <row r="16" spans="1:14" ht="15.75" x14ac:dyDescent="0.25">
      <c r="A16" s="32"/>
      <c r="B16" s="95">
        <v>2</v>
      </c>
      <c r="C16" s="90"/>
      <c r="D16" s="91"/>
      <c r="E16" s="90"/>
      <c r="F16" s="91" t="s">
        <v>24</v>
      </c>
      <c r="G16" s="90"/>
      <c r="H16" s="90"/>
      <c r="I16" s="90"/>
      <c r="J16" s="96"/>
      <c r="K16" s="33"/>
      <c r="L16" s="82"/>
      <c r="M16" s="81"/>
      <c r="N16" s="83"/>
    </row>
    <row r="17" spans="1:15" ht="15.75" x14ac:dyDescent="0.25">
      <c r="A17" s="32"/>
      <c r="B17" s="48">
        <v>2.1</v>
      </c>
      <c r="C17" s="7" t="s">
        <v>25</v>
      </c>
      <c r="D17" s="47"/>
      <c r="E17" s="7"/>
      <c r="F17" s="8" t="s">
        <v>26</v>
      </c>
      <c r="G17" s="7" t="s">
        <v>27</v>
      </c>
      <c r="H17" s="85">
        <v>605</v>
      </c>
      <c r="I17" s="46">
        <v>29343.95</v>
      </c>
      <c r="J17" s="55">
        <f>ROUND(H17*I17,0)</f>
        <v>17753090</v>
      </c>
      <c r="K17" s="33"/>
      <c r="L17" s="82"/>
      <c r="M17" s="81"/>
      <c r="N17" s="83"/>
    </row>
    <row r="18" spans="1:15" ht="28.5" x14ac:dyDescent="0.25">
      <c r="A18" s="32"/>
      <c r="B18" s="48">
        <v>2.2999999999999998</v>
      </c>
      <c r="C18" s="7" t="s">
        <v>28</v>
      </c>
      <c r="D18" s="47" t="s">
        <v>29</v>
      </c>
      <c r="E18" s="7"/>
      <c r="F18" s="8" t="s">
        <v>30</v>
      </c>
      <c r="G18" s="7" t="s">
        <v>27</v>
      </c>
      <c r="H18" s="85">
        <v>225</v>
      </c>
      <c r="I18" s="46">
        <v>8034.6500000000005</v>
      </c>
      <c r="J18" s="55">
        <f>ROUND(H18*I18,0)</f>
        <v>1807796</v>
      </c>
      <c r="K18" s="33"/>
      <c r="L18" s="82"/>
      <c r="M18" s="81"/>
      <c r="N18" s="83"/>
    </row>
    <row r="19" spans="1:15" ht="28.5" x14ac:dyDescent="0.25">
      <c r="A19" s="32"/>
      <c r="B19" s="48">
        <v>2.4</v>
      </c>
      <c r="C19" s="7" t="s">
        <v>31</v>
      </c>
      <c r="D19" s="47" t="s">
        <v>29</v>
      </c>
      <c r="E19" s="7"/>
      <c r="F19" s="8" t="s">
        <v>32</v>
      </c>
      <c r="G19" s="7" t="s">
        <v>27</v>
      </c>
      <c r="H19" s="85">
        <v>80</v>
      </c>
      <c r="I19" s="46">
        <v>12719.08</v>
      </c>
      <c r="J19" s="55">
        <f>ROUND(H19*I19,0)</f>
        <v>1017526</v>
      </c>
      <c r="K19" s="33"/>
      <c r="L19" s="82"/>
      <c r="M19" s="81"/>
      <c r="N19" s="83"/>
    </row>
    <row r="20" spans="1:15" ht="15.75" x14ac:dyDescent="0.25">
      <c r="A20" s="32"/>
      <c r="B20" s="48">
        <v>2.5</v>
      </c>
      <c r="C20" s="7" t="s">
        <v>33</v>
      </c>
      <c r="D20" s="47"/>
      <c r="E20" s="7"/>
      <c r="F20" s="8" t="s">
        <v>34</v>
      </c>
      <c r="G20" s="7" t="s">
        <v>35</v>
      </c>
      <c r="H20" s="85">
        <v>258.06</v>
      </c>
      <c r="I20" s="46">
        <v>6165.34</v>
      </c>
      <c r="J20" s="55">
        <f>ROUND(H20*I20,0)</f>
        <v>1591028</v>
      </c>
      <c r="K20" s="33"/>
      <c r="L20" s="82"/>
      <c r="M20" s="81"/>
      <c r="N20" s="83"/>
    </row>
    <row r="21" spans="1:15" ht="28.5" x14ac:dyDescent="0.25">
      <c r="A21" s="32"/>
      <c r="B21" s="48">
        <v>2.6</v>
      </c>
      <c r="C21" s="7" t="s">
        <v>36</v>
      </c>
      <c r="D21" s="47" t="s">
        <v>29</v>
      </c>
      <c r="E21" s="7"/>
      <c r="F21" s="8" t="s">
        <v>37</v>
      </c>
      <c r="G21" s="7" t="s">
        <v>35</v>
      </c>
      <c r="H21" s="85">
        <v>2859.49</v>
      </c>
      <c r="I21" s="46">
        <v>30021.06</v>
      </c>
      <c r="J21" s="55">
        <f>ROUND(H21*I21,0)</f>
        <v>85844921</v>
      </c>
      <c r="K21" s="33"/>
      <c r="L21" s="82"/>
      <c r="M21" s="81"/>
      <c r="N21" s="83"/>
    </row>
    <row r="22" spans="1:15" ht="15.75" x14ac:dyDescent="0.25">
      <c r="A22" s="32"/>
      <c r="B22" s="95">
        <v>3</v>
      </c>
      <c r="C22" s="90"/>
      <c r="D22" s="91"/>
      <c r="E22" s="90"/>
      <c r="F22" s="91" t="s">
        <v>38</v>
      </c>
      <c r="G22" s="90"/>
      <c r="H22" s="90"/>
      <c r="I22" s="90"/>
      <c r="J22" s="96"/>
      <c r="K22" s="33"/>
      <c r="L22" s="82"/>
      <c r="M22" s="81"/>
      <c r="N22" s="83"/>
    </row>
    <row r="23" spans="1:15" ht="28.5" x14ac:dyDescent="0.25">
      <c r="A23" s="32"/>
      <c r="B23" s="48">
        <v>3.1</v>
      </c>
      <c r="C23" s="4" t="s">
        <v>39</v>
      </c>
      <c r="D23" s="80" t="s">
        <v>40</v>
      </c>
      <c r="E23" s="4"/>
      <c r="F23" s="92" t="s">
        <v>41</v>
      </c>
      <c r="G23" s="4" t="s">
        <v>42</v>
      </c>
      <c r="H23" s="87">
        <v>260</v>
      </c>
      <c r="I23" s="46">
        <v>67526.649999999994</v>
      </c>
      <c r="J23" s="55">
        <f>ROUND(H23*I23,0)</f>
        <v>17556929</v>
      </c>
      <c r="K23" s="33"/>
      <c r="L23" s="82"/>
      <c r="M23" s="81"/>
      <c r="N23" s="83"/>
    </row>
    <row r="24" spans="1:15" ht="29.25" x14ac:dyDescent="0.25">
      <c r="A24" s="32"/>
      <c r="B24" s="48">
        <v>3.2</v>
      </c>
      <c r="C24" s="52" t="s">
        <v>43</v>
      </c>
      <c r="D24" s="71" t="s">
        <v>40</v>
      </c>
      <c r="E24" s="1"/>
      <c r="F24" s="51" t="s">
        <v>44</v>
      </c>
      <c r="G24" s="52" t="s">
        <v>42</v>
      </c>
      <c r="H24" s="86">
        <v>278.74</v>
      </c>
      <c r="I24" s="46">
        <v>33084.97</v>
      </c>
      <c r="J24" s="55">
        <f>ROUND(H24*I24,0)</f>
        <v>9222105</v>
      </c>
      <c r="K24" s="33"/>
      <c r="L24" s="82"/>
      <c r="M24" s="81"/>
      <c r="N24" s="83"/>
    </row>
    <row r="25" spans="1:15" ht="28.5" x14ac:dyDescent="0.25">
      <c r="A25" s="32"/>
      <c r="B25" s="48">
        <v>3.3</v>
      </c>
      <c r="C25" s="4" t="s">
        <v>45</v>
      </c>
      <c r="D25" s="80" t="s">
        <v>40</v>
      </c>
      <c r="E25" s="4"/>
      <c r="F25" s="92" t="s">
        <v>46</v>
      </c>
      <c r="G25" s="4" t="s">
        <v>42</v>
      </c>
      <c r="H25" s="87">
        <v>568.11</v>
      </c>
      <c r="I25" s="46">
        <v>21358.39</v>
      </c>
      <c r="J25" s="55">
        <f>ROUND(H25*I25,0)</f>
        <v>12133915</v>
      </c>
      <c r="K25" s="33"/>
      <c r="L25" s="82"/>
      <c r="M25" s="81"/>
      <c r="N25" s="83"/>
    </row>
    <row r="26" spans="1:15" ht="15.75" x14ac:dyDescent="0.25">
      <c r="A26" s="32"/>
      <c r="B26" s="95">
        <v>4</v>
      </c>
      <c r="C26" s="90"/>
      <c r="D26" s="91"/>
      <c r="E26" s="90"/>
      <c r="F26" s="91" t="s">
        <v>47</v>
      </c>
      <c r="G26" s="90"/>
      <c r="H26" s="90"/>
      <c r="I26" s="90"/>
      <c r="J26" s="96"/>
      <c r="K26" s="33"/>
      <c r="L26" s="82"/>
      <c r="M26" s="81"/>
      <c r="N26" s="83"/>
    </row>
    <row r="27" spans="1:15" ht="43.5" customHeight="1" x14ac:dyDescent="0.25">
      <c r="A27" s="32"/>
      <c r="B27" s="48">
        <v>4.0999999999999996</v>
      </c>
      <c r="C27" s="7" t="s">
        <v>48</v>
      </c>
      <c r="D27" s="80" t="s">
        <v>49</v>
      </c>
      <c r="E27" s="7"/>
      <c r="F27" s="8" t="s">
        <v>50</v>
      </c>
      <c r="G27" s="7" t="s">
        <v>42</v>
      </c>
      <c r="H27" s="87">
        <v>963.18</v>
      </c>
      <c r="I27" s="46">
        <v>156828.76</v>
      </c>
      <c r="J27" s="55">
        <f>ROUND(H27*I27,0)</f>
        <v>151054325</v>
      </c>
      <c r="K27" s="33"/>
      <c r="L27" s="82"/>
      <c r="M27" s="81"/>
      <c r="N27" s="83"/>
    </row>
    <row r="28" spans="1:15" ht="43.5" customHeight="1" x14ac:dyDescent="0.25">
      <c r="A28" s="32"/>
      <c r="B28" s="97">
        <v>4.2</v>
      </c>
      <c r="C28" s="52" t="s">
        <v>51</v>
      </c>
      <c r="D28" s="93" t="s">
        <v>52</v>
      </c>
      <c r="E28" s="3"/>
      <c r="F28" s="94" t="s">
        <v>53</v>
      </c>
      <c r="G28" s="52" t="s">
        <v>42</v>
      </c>
      <c r="H28" s="87">
        <v>4815.8999999999996</v>
      </c>
      <c r="I28" s="46">
        <v>3006.25</v>
      </c>
      <c r="J28" s="55">
        <f>ROUND(H28*I28,0)</f>
        <v>14477799</v>
      </c>
      <c r="K28" s="33"/>
      <c r="L28" s="82"/>
      <c r="M28" s="81"/>
      <c r="N28" s="83"/>
    </row>
    <row r="29" spans="1:15" ht="15.75" x14ac:dyDescent="0.25">
      <c r="A29" s="32"/>
      <c r="B29" s="95">
        <v>5</v>
      </c>
      <c r="C29" s="90"/>
      <c r="D29" s="91"/>
      <c r="E29" s="90"/>
      <c r="F29" s="91" t="s">
        <v>54</v>
      </c>
      <c r="G29" s="90"/>
      <c r="H29" s="90"/>
      <c r="I29" s="90"/>
      <c r="J29" s="96"/>
      <c r="K29" s="33"/>
      <c r="L29" s="82"/>
      <c r="M29" s="81"/>
      <c r="N29" s="83"/>
    </row>
    <row r="30" spans="1:15" ht="66" customHeight="1" x14ac:dyDescent="0.25">
      <c r="A30" s="32"/>
      <c r="B30" s="48">
        <v>5.0999999999999996</v>
      </c>
      <c r="C30" s="47" t="s">
        <v>55</v>
      </c>
      <c r="D30" s="80" t="s">
        <v>56</v>
      </c>
      <c r="E30" s="7"/>
      <c r="F30" s="8" t="s">
        <v>57</v>
      </c>
      <c r="G30" s="7" t="s">
        <v>42</v>
      </c>
      <c r="H30" s="108">
        <v>188.15615</v>
      </c>
      <c r="I30" s="109">
        <v>1324740.3400000001</v>
      </c>
      <c r="J30" s="55">
        <f>ROUND(H30*I30,0)</f>
        <v>249258042</v>
      </c>
      <c r="K30" s="33"/>
      <c r="L30" s="82"/>
      <c r="M30" s="81"/>
      <c r="N30" s="81">
        <v>251.06</v>
      </c>
      <c r="O30" s="81">
        <v>992822.6</v>
      </c>
    </row>
    <row r="31" spans="1:15" ht="28.5" x14ac:dyDescent="0.25">
      <c r="A31" s="32"/>
      <c r="B31" s="48">
        <v>5.2</v>
      </c>
      <c r="C31" s="47" t="s">
        <v>58</v>
      </c>
      <c r="D31" s="80" t="s">
        <v>59</v>
      </c>
      <c r="E31" s="7"/>
      <c r="F31" s="8" t="s">
        <v>60</v>
      </c>
      <c r="G31" s="7" t="s">
        <v>35</v>
      </c>
      <c r="H31" s="87">
        <v>3178.6</v>
      </c>
      <c r="I31" s="46">
        <v>5686.62</v>
      </c>
      <c r="J31" s="55">
        <f>ROUND(H31*I31,0)</f>
        <v>18075490</v>
      </c>
      <c r="K31" s="33"/>
      <c r="L31" s="82"/>
      <c r="M31" s="81"/>
      <c r="N31" s="83" t="s">
        <v>192</v>
      </c>
      <c r="O31" s="83" t="s">
        <v>193</v>
      </c>
    </row>
    <row r="32" spans="1:15" ht="15.75" x14ac:dyDescent="0.25">
      <c r="A32" s="32"/>
      <c r="B32" s="95">
        <v>6</v>
      </c>
      <c r="C32" s="90"/>
      <c r="D32" s="91"/>
      <c r="E32" s="90"/>
      <c r="F32" s="91" t="s">
        <v>61</v>
      </c>
      <c r="G32" s="90"/>
      <c r="H32" s="90"/>
      <c r="I32" s="90"/>
      <c r="J32" s="96"/>
      <c r="K32" s="33"/>
      <c r="L32" s="82"/>
      <c r="M32" s="81"/>
      <c r="N32" s="83"/>
    </row>
    <row r="33" spans="1:14" ht="28.5" x14ac:dyDescent="0.25">
      <c r="A33" s="32"/>
      <c r="B33" s="48">
        <v>6.1</v>
      </c>
      <c r="C33" s="7" t="s">
        <v>62</v>
      </c>
      <c r="D33" s="80" t="s">
        <v>63</v>
      </c>
      <c r="E33" s="7"/>
      <c r="F33" s="8" t="s">
        <v>64</v>
      </c>
      <c r="G33" s="7" t="s">
        <v>27</v>
      </c>
      <c r="H33" s="87">
        <v>3216.95</v>
      </c>
      <c r="I33" s="46">
        <v>32077.15</v>
      </c>
      <c r="J33" s="55">
        <f>ROUND(H33*I33,0)</f>
        <v>103190588</v>
      </c>
      <c r="K33" s="33"/>
      <c r="L33" s="82"/>
      <c r="M33" s="81"/>
      <c r="N33" s="83"/>
    </row>
    <row r="34" spans="1:14" ht="28.5" x14ac:dyDescent="0.25">
      <c r="A34" s="32"/>
      <c r="B34" s="48">
        <v>6.2</v>
      </c>
      <c r="C34" s="4" t="s">
        <v>65</v>
      </c>
      <c r="D34" s="80" t="s">
        <v>66</v>
      </c>
      <c r="E34" s="4"/>
      <c r="F34" s="8" t="s">
        <v>67</v>
      </c>
      <c r="G34" s="7" t="s">
        <v>42</v>
      </c>
      <c r="H34" s="87">
        <v>50.18</v>
      </c>
      <c r="I34" s="46">
        <v>805682.11</v>
      </c>
      <c r="J34" s="55">
        <f>ROUND(H34*I34,0)</f>
        <v>40429128</v>
      </c>
      <c r="K34" s="33"/>
      <c r="L34" s="82"/>
      <c r="M34" s="81"/>
      <c r="N34" s="83"/>
    </row>
    <row r="35" spans="1:14" ht="42.75" x14ac:dyDescent="0.25">
      <c r="A35" s="32"/>
      <c r="B35" s="48">
        <v>6.3</v>
      </c>
      <c r="C35" s="7" t="s">
        <v>68</v>
      </c>
      <c r="D35" s="80" t="s">
        <v>63</v>
      </c>
      <c r="E35" s="7"/>
      <c r="F35" s="8" t="s">
        <v>69</v>
      </c>
      <c r="G35" s="7" t="s">
        <v>27</v>
      </c>
      <c r="H35" s="87">
        <v>422.75</v>
      </c>
      <c r="I35" s="46">
        <v>68635.460000000006</v>
      </c>
      <c r="J35" s="55">
        <f>ROUND(H35*I35,0)</f>
        <v>29015641</v>
      </c>
      <c r="K35" s="33"/>
      <c r="L35" s="82"/>
      <c r="M35" s="81"/>
      <c r="N35" s="83"/>
    </row>
    <row r="36" spans="1:14" ht="28.5" x14ac:dyDescent="0.25">
      <c r="A36" s="32"/>
      <c r="B36" s="48">
        <v>6.4</v>
      </c>
      <c r="C36" s="5" t="s">
        <v>70</v>
      </c>
      <c r="D36" s="80" t="s">
        <v>71</v>
      </c>
      <c r="E36" s="5"/>
      <c r="F36" s="6" t="s">
        <v>72</v>
      </c>
      <c r="G36" s="5" t="s">
        <v>73</v>
      </c>
      <c r="H36" s="87">
        <v>1038.73</v>
      </c>
      <c r="I36" s="46">
        <v>9606.2900000000009</v>
      </c>
      <c r="J36" s="55">
        <f>ROUND(H36*I36,0)</f>
        <v>9978342</v>
      </c>
      <c r="K36" s="33"/>
      <c r="L36" s="82"/>
      <c r="M36" s="81"/>
      <c r="N36" s="83"/>
    </row>
    <row r="37" spans="1:14" ht="28.5" x14ac:dyDescent="0.25">
      <c r="A37" s="32"/>
      <c r="B37" s="48">
        <v>6.5</v>
      </c>
      <c r="C37" s="5" t="s">
        <v>74</v>
      </c>
      <c r="D37" s="80" t="s">
        <v>66</v>
      </c>
      <c r="E37" s="5"/>
      <c r="F37" s="6" t="s">
        <v>75</v>
      </c>
      <c r="G37" s="5" t="s">
        <v>42</v>
      </c>
      <c r="H37" s="87">
        <v>1.26</v>
      </c>
      <c r="I37" s="46">
        <v>733085.64</v>
      </c>
      <c r="J37" s="55">
        <f>ROUND(H37*I37,0)</f>
        <v>923688</v>
      </c>
      <c r="K37" s="33"/>
      <c r="L37" s="82"/>
      <c r="M37" s="81"/>
      <c r="N37" s="83"/>
    </row>
    <row r="38" spans="1:14" ht="15.75" x14ac:dyDescent="0.25">
      <c r="A38" s="32"/>
      <c r="B38" s="95">
        <v>7</v>
      </c>
      <c r="C38" s="90"/>
      <c r="D38" s="91"/>
      <c r="E38" s="90"/>
      <c r="F38" s="91" t="s">
        <v>76</v>
      </c>
      <c r="G38" s="90"/>
      <c r="H38" s="90"/>
      <c r="I38" s="90"/>
      <c r="J38" s="96"/>
      <c r="K38" s="33"/>
      <c r="L38" s="82"/>
      <c r="M38" s="81"/>
      <c r="N38" s="83"/>
    </row>
    <row r="39" spans="1:14" ht="15.75" x14ac:dyDescent="0.25">
      <c r="A39" s="32"/>
      <c r="B39" s="48">
        <v>7.1</v>
      </c>
      <c r="C39" s="5" t="s">
        <v>77</v>
      </c>
      <c r="D39" s="75"/>
      <c r="E39" s="5"/>
      <c r="F39" s="6" t="s">
        <v>78</v>
      </c>
      <c r="G39" s="5" t="s">
        <v>35</v>
      </c>
      <c r="H39" s="87">
        <v>338.2</v>
      </c>
      <c r="I39" s="46">
        <v>33937.15</v>
      </c>
      <c r="J39" s="55">
        <f>ROUND(H39*I39,0)</f>
        <v>11477544</v>
      </c>
      <c r="K39" s="33"/>
      <c r="L39" s="82"/>
      <c r="M39" s="81"/>
      <c r="N39" s="83"/>
    </row>
    <row r="40" spans="1:14" ht="15.75" x14ac:dyDescent="0.25">
      <c r="A40" s="32"/>
      <c r="B40" s="95">
        <v>8</v>
      </c>
      <c r="C40" s="90"/>
      <c r="D40" s="91"/>
      <c r="E40" s="90"/>
      <c r="F40" s="91" t="s">
        <v>79</v>
      </c>
      <c r="G40" s="90"/>
      <c r="H40" s="90"/>
      <c r="I40" s="90"/>
      <c r="J40" s="96"/>
      <c r="K40" s="33"/>
      <c r="L40" s="82"/>
      <c r="M40" s="81"/>
      <c r="N40" s="83"/>
    </row>
    <row r="41" spans="1:14" ht="29.25" x14ac:dyDescent="0.25">
      <c r="A41" s="32"/>
      <c r="B41" s="48">
        <v>8.1</v>
      </c>
      <c r="C41" s="7" t="s">
        <v>80</v>
      </c>
      <c r="D41" s="104" t="s">
        <v>81</v>
      </c>
      <c r="E41" s="50"/>
      <c r="F41" s="49" t="s">
        <v>82</v>
      </c>
      <c r="G41" s="7" t="s">
        <v>27</v>
      </c>
      <c r="H41" s="85">
        <v>3780</v>
      </c>
      <c r="I41" s="46">
        <v>5303.9</v>
      </c>
      <c r="J41" s="55">
        <f t="shared" ref="J41:J47" si="0">ROUND(H41*I41,0)</f>
        <v>20048742</v>
      </c>
      <c r="K41" s="33"/>
      <c r="L41" s="82"/>
      <c r="M41" s="81"/>
      <c r="N41" s="83"/>
    </row>
    <row r="42" spans="1:14" ht="38.25" customHeight="1" x14ac:dyDescent="0.25">
      <c r="A42" s="32"/>
      <c r="B42" s="48">
        <v>8.1999999999999993</v>
      </c>
      <c r="C42" s="7" t="s">
        <v>83</v>
      </c>
      <c r="D42" s="47" t="s">
        <v>81</v>
      </c>
      <c r="E42" s="7"/>
      <c r="F42" s="49" t="s">
        <v>84</v>
      </c>
      <c r="G42" s="7" t="s">
        <v>35</v>
      </c>
      <c r="H42" s="85">
        <v>1043.01</v>
      </c>
      <c r="I42" s="46">
        <v>83892.6</v>
      </c>
      <c r="J42" s="55">
        <f t="shared" si="0"/>
        <v>87500821</v>
      </c>
      <c r="K42" s="33"/>
      <c r="L42" s="82"/>
      <c r="M42" s="81"/>
      <c r="N42" s="83"/>
    </row>
    <row r="43" spans="1:14" ht="45" customHeight="1" x14ac:dyDescent="0.25">
      <c r="A43" s="32"/>
      <c r="B43" s="48">
        <v>8.3000000000000007</v>
      </c>
      <c r="C43" s="7" t="s">
        <v>85</v>
      </c>
      <c r="D43" s="47" t="s">
        <v>81</v>
      </c>
      <c r="E43" s="7"/>
      <c r="F43" s="49" t="s">
        <v>86</v>
      </c>
      <c r="G43" s="7" t="s">
        <v>87</v>
      </c>
      <c r="H43" s="85">
        <v>62</v>
      </c>
      <c r="I43" s="46">
        <v>512843.38</v>
      </c>
      <c r="J43" s="55">
        <f t="shared" si="0"/>
        <v>31796290</v>
      </c>
      <c r="K43" s="33"/>
      <c r="L43" s="82"/>
      <c r="M43" s="81"/>
      <c r="N43" s="83"/>
    </row>
    <row r="44" spans="1:14" ht="42.75" x14ac:dyDescent="0.25">
      <c r="A44" s="32"/>
      <c r="B44" s="48">
        <v>8.4</v>
      </c>
      <c r="C44" s="7" t="s">
        <v>88</v>
      </c>
      <c r="D44" s="47" t="s">
        <v>81</v>
      </c>
      <c r="E44" s="7"/>
      <c r="F44" s="49" t="s">
        <v>89</v>
      </c>
      <c r="G44" s="7" t="s">
        <v>27</v>
      </c>
      <c r="H44" s="85">
        <v>12592.05</v>
      </c>
      <c r="I44" s="46">
        <v>4143.87</v>
      </c>
      <c r="J44" s="55">
        <f t="shared" si="0"/>
        <v>52179818</v>
      </c>
      <c r="K44" s="33"/>
      <c r="L44" s="82"/>
      <c r="M44" s="81"/>
      <c r="N44" s="83"/>
    </row>
    <row r="45" spans="1:14" ht="37.15" customHeight="1" x14ac:dyDescent="0.25">
      <c r="A45" s="32"/>
      <c r="B45" s="48">
        <v>8.5</v>
      </c>
      <c r="C45" s="7" t="s">
        <v>90</v>
      </c>
      <c r="D45" s="47" t="s">
        <v>81</v>
      </c>
      <c r="E45" s="7"/>
      <c r="F45" s="49" t="s">
        <v>91</v>
      </c>
      <c r="G45" s="7" t="s">
        <v>87</v>
      </c>
      <c r="H45" s="85">
        <v>22</v>
      </c>
      <c r="I45" s="46">
        <v>78920.210000000006</v>
      </c>
      <c r="J45" s="55">
        <f t="shared" si="0"/>
        <v>1736245</v>
      </c>
      <c r="K45" s="33"/>
      <c r="L45" s="106"/>
      <c r="M45" s="81"/>
      <c r="N45" s="83"/>
    </row>
    <row r="46" spans="1:14" ht="84.6" customHeight="1" x14ac:dyDescent="0.25">
      <c r="A46" s="32"/>
      <c r="B46" s="48">
        <v>8.6</v>
      </c>
      <c r="C46" s="47" t="s">
        <v>55</v>
      </c>
      <c r="D46" s="47" t="s">
        <v>81</v>
      </c>
      <c r="E46" s="7"/>
      <c r="F46" s="49" t="s">
        <v>92</v>
      </c>
      <c r="G46" s="7" t="s">
        <v>87</v>
      </c>
      <c r="H46" s="85">
        <v>2095</v>
      </c>
      <c r="I46" s="46">
        <v>47140.71</v>
      </c>
      <c r="J46" s="55">
        <f t="shared" si="0"/>
        <v>98759787</v>
      </c>
      <c r="K46" s="33"/>
      <c r="L46" s="107"/>
      <c r="M46" s="81"/>
      <c r="N46" s="83"/>
    </row>
    <row r="47" spans="1:14" ht="50.25" customHeight="1" x14ac:dyDescent="0.25">
      <c r="A47" s="32"/>
      <c r="B47" s="48">
        <v>8.6999999999999993</v>
      </c>
      <c r="C47" s="75" t="s">
        <v>55</v>
      </c>
      <c r="D47" s="47" t="s">
        <v>81</v>
      </c>
      <c r="E47" s="5"/>
      <c r="F47" s="6" t="s">
        <v>93</v>
      </c>
      <c r="G47" s="5" t="s">
        <v>87</v>
      </c>
      <c r="H47" s="87">
        <v>1109</v>
      </c>
      <c r="I47" s="46">
        <v>65964.55</v>
      </c>
      <c r="J47" s="55">
        <f t="shared" si="0"/>
        <v>73154686</v>
      </c>
      <c r="K47" s="33"/>
      <c r="L47" s="107"/>
      <c r="M47" s="81"/>
      <c r="N47" s="83"/>
    </row>
    <row r="48" spans="1:14" ht="15.75" x14ac:dyDescent="0.25">
      <c r="A48" s="32"/>
      <c r="B48" s="95">
        <v>9</v>
      </c>
      <c r="C48" s="90"/>
      <c r="D48" s="91"/>
      <c r="E48" s="90"/>
      <c r="F48" s="91" t="s">
        <v>94</v>
      </c>
      <c r="G48" s="90"/>
      <c r="H48" s="90"/>
      <c r="I48" s="90"/>
      <c r="J48" s="96"/>
      <c r="K48" s="33"/>
      <c r="L48" s="82"/>
      <c r="M48" s="81"/>
      <c r="N48" s="83"/>
    </row>
    <row r="49" spans="1:14" ht="15.75" x14ac:dyDescent="0.25">
      <c r="A49" s="32"/>
      <c r="B49" s="48">
        <v>9.1</v>
      </c>
      <c r="C49" s="5" t="s">
        <v>95</v>
      </c>
      <c r="D49" s="75"/>
      <c r="E49" s="5"/>
      <c r="F49" s="6" t="s">
        <v>96</v>
      </c>
      <c r="G49" s="5" t="s">
        <v>35</v>
      </c>
      <c r="H49" s="87">
        <v>652.67999999999995</v>
      </c>
      <c r="I49" s="46">
        <v>100053.49</v>
      </c>
      <c r="J49" s="55">
        <f>ROUND(H49*I49,0)</f>
        <v>65302912</v>
      </c>
      <c r="K49" s="33"/>
      <c r="L49" s="82"/>
      <c r="M49" s="81"/>
      <c r="N49" s="83"/>
    </row>
    <row r="50" spans="1:14" ht="15.75" x14ac:dyDescent="0.25">
      <c r="A50" s="32"/>
      <c r="B50" s="95" t="s">
        <v>97</v>
      </c>
      <c r="C50" s="90"/>
      <c r="D50" s="91"/>
      <c r="E50" s="90"/>
      <c r="F50" s="91" t="s">
        <v>98</v>
      </c>
      <c r="G50" s="90"/>
      <c r="H50" s="90"/>
      <c r="I50" s="90"/>
      <c r="J50" s="96"/>
      <c r="K50" s="33"/>
      <c r="L50" s="82"/>
      <c r="M50" s="81"/>
    </row>
    <row r="51" spans="1:14" ht="15.75" x14ac:dyDescent="0.25">
      <c r="A51" s="32"/>
      <c r="B51" s="95">
        <v>1</v>
      </c>
      <c r="C51" s="90"/>
      <c r="D51" s="91"/>
      <c r="E51" s="90"/>
      <c r="F51" s="91" t="s">
        <v>99</v>
      </c>
      <c r="G51" s="90"/>
      <c r="H51" s="90"/>
      <c r="I51" s="90"/>
      <c r="J51" s="96"/>
      <c r="K51" s="33"/>
      <c r="L51" s="82"/>
      <c r="M51" s="81"/>
    </row>
    <row r="52" spans="1:14" ht="30" customHeight="1" x14ac:dyDescent="0.25">
      <c r="A52" s="32"/>
      <c r="B52" s="48" t="s">
        <v>100</v>
      </c>
      <c r="C52" s="7" t="s">
        <v>21</v>
      </c>
      <c r="D52" s="47"/>
      <c r="E52" s="7"/>
      <c r="F52" s="8" t="s">
        <v>101</v>
      </c>
      <c r="G52" s="7" t="s">
        <v>23</v>
      </c>
      <c r="H52" s="85">
        <v>0.89</v>
      </c>
      <c r="I52" s="46">
        <v>4821278.67</v>
      </c>
      <c r="J52" s="55">
        <f t="shared" ref="J52:J59" si="1">ROUND(H52*I52,0)</f>
        <v>4290938</v>
      </c>
      <c r="K52" s="70"/>
      <c r="L52" s="82"/>
      <c r="M52" s="81"/>
      <c r="N52" s="81"/>
    </row>
    <row r="53" spans="1:14" ht="28.5" x14ac:dyDescent="0.25">
      <c r="A53" s="32"/>
      <c r="B53" s="48" t="s">
        <v>102</v>
      </c>
      <c r="C53" s="7" t="s">
        <v>103</v>
      </c>
      <c r="D53" s="47" t="s">
        <v>104</v>
      </c>
      <c r="E53" s="7"/>
      <c r="F53" s="8" t="s">
        <v>105</v>
      </c>
      <c r="G53" s="7" t="s">
        <v>35</v>
      </c>
      <c r="H53" s="85">
        <v>25.5</v>
      </c>
      <c r="I53" s="46">
        <v>13209.95</v>
      </c>
      <c r="J53" s="55">
        <f t="shared" si="1"/>
        <v>336854</v>
      </c>
      <c r="K53" s="33"/>
      <c r="L53" s="82"/>
      <c r="M53" s="81"/>
      <c r="N53" s="81"/>
    </row>
    <row r="54" spans="1:14" ht="28.5" x14ac:dyDescent="0.25">
      <c r="A54" s="32"/>
      <c r="B54" s="48" t="s">
        <v>106</v>
      </c>
      <c r="C54" s="7" t="s">
        <v>107</v>
      </c>
      <c r="D54" s="47" t="s">
        <v>29</v>
      </c>
      <c r="E54" s="7"/>
      <c r="F54" s="8" t="s">
        <v>108</v>
      </c>
      <c r="G54" s="7" t="s">
        <v>42</v>
      </c>
      <c r="H54" s="85">
        <v>8.77</v>
      </c>
      <c r="I54" s="46">
        <v>48001.3</v>
      </c>
      <c r="J54" s="55">
        <f t="shared" si="1"/>
        <v>420971</v>
      </c>
      <c r="K54" s="33"/>
      <c r="L54" s="82"/>
      <c r="M54" s="81"/>
      <c r="N54" s="81"/>
    </row>
    <row r="55" spans="1:14" ht="15.75" x14ac:dyDescent="0.25">
      <c r="A55" s="32"/>
      <c r="B55" s="48" t="s">
        <v>109</v>
      </c>
      <c r="C55" s="7" t="s">
        <v>33</v>
      </c>
      <c r="D55" s="47"/>
      <c r="E55" s="7"/>
      <c r="F55" s="8" t="s">
        <v>34</v>
      </c>
      <c r="G55" s="7" t="s">
        <v>35</v>
      </c>
      <c r="H55" s="85">
        <v>61.76</v>
      </c>
      <c r="I55" s="46">
        <v>6165.34</v>
      </c>
      <c r="J55" s="55">
        <f t="shared" si="1"/>
        <v>380771</v>
      </c>
      <c r="K55" s="33"/>
      <c r="L55" s="82"/>
      <c r="M55" s="81"/>
      <c r="N55" s="81"/>
    </row>
    <row r="56" spans="1:14" ht="28.5" x14ac:dyDescent="0.25">
      <c r="A56" s="32"/>
      <c r="B56" s="48" t="s">
        <v>110</v>
      </c>
      <c r="C56" s="7" t="s">
        <v>28</v>
      </c>
      <c r="D56" s="47" t="s">
        <v>29</v>
      </c>
      <c r="E56" s="7"/>
      <c r="F56" s="8" t="s">
        <v>111</v>
      </c>
      <c r="G56" s="7" t="s">
        <v>27</v>
      </c>
      <c r="H56" s="85">
        <v>20.18</v>
      </c>
      <c r="I56" s="46">
        <v>8034.65</v>
      </c>
      <c r="J56" s="55">
        <f t="shared" si="1"/>
        <v>162139</v>
      </c>
      <c r="K56" s="33"/>
      <c r="L56" s="82"/>
      <c r="M56" s="81"/>
      <c r="N56" s="81"/>
    </row>
    <row r="57" spans="1:14" ht="28.5" x14ac:dyDescent="0.25">
      <c r="A57" s="32"/>
      <c r="B57" s="48" t="s">
        <v>112</v>
      </c>
      <c r="C57" s="7" t="s">
        <v>113</v>
      </c>
      <c r="D57" s="47" t="s">
        <v>29</v>
      </c>
      <c r="E57" s="7"/>
      <c r="F57" s="8" t="s">
        <v>114</v>
      </c>
      <c r="G57" s="7" t="s">
        <v>35</v>
      </c>
      <c r="H57" s="85">
        <v>45</v>
      </c>
      <c r="I57" s="46">
        <v>16645.66</v>
      </c>
      <c r="J57" s="55">
        <f t="shared" si="1"/>
        <v>749055</v>
      </c>
      <c r="K57" s="33"/>
      <c r="L57" s="82"/>
      <c r="M57" s="81"/>
      <c r="N57" s="81"/>
    </row>
    <row r="58" spans="1:14" ht="28.5" x14ac:dyDescent="0.25">
      <c r="A58" s="32"/>
      <c r="B58" s="48" t="s">
        <v>115</v>
      </c>
      <c r="C58" s="7" t="s">
        <v>116</v>
      </c>
      <c r="D58" s="47" t="s">
        <v>40</v>
      </c>
      <c r="E58" s="7"/>
      <c r="F58" s="8" t="s">
        <v>117</v>
      </c>
      <c r="G58" s="7" t="s">
        <v>42</v>
      </c>
      <c r="H58" s="85">
        <v>1466.13</v>
      </c>
      <c r="I58" s="46">
        <v>83910.5</v>
      </c>
      <c r="J58" s="55">
        <f t="shared" si="1"/>
        <v>123023701</v>
      </c>
      <c r="K58" s="33"/>
      <c r="L58" s="82"/>
      <c r="M58" s="81"/>
      <c r="N58" s="81"/>
    </row>
    <row r="59" spans="1:14" ht="29.25" x14ac:dyDescent="0.25">
      <c r="A59" s="32"/>
      <c r="B59" s="48" t="s">
        <v>118</v>
      </c>
      <c r="C59" s="52" t="s">
        <v>45</v>
      </c>
      <c r="D59" s="71" t="s">
        <v>40</v>
      </c>
      <c r="E59" s="1"/>
      <c r="F59" s="51" t="s">
        <v>119</v>
      </c>
      <c r="G59" s="52" t="s">
        <v>42</v>
      </c>
      <c r="H59" s="86">
        <v>74.510000000000005</v>
      </c>
      <c r="I59" s="46">
        <v>21358.39</v>
      </c>
      <c r="J59" s="55">
        <f t="shared" si="1"/>
        <v>1591414</v>
      </c>
      <c r="K59" s="33"/>
      <c r="L59" s="82"/>
      <c r="M59" s="81"/>
      <c r="N59" s="81"/>
    </row>
    <row r="60" spans="1:14" ht="15.75" x14ac:dyDescent="0.25">
      <c r="A60" s="32"/>
      <c r="B60" s="95">
        <v>2</v>
      </c>
      <c r="C60" s="90"/>
      <c r="D60" s="91"/>
      <c r="E60" s="90"/>
      <c r="F60" s="91" t="s">
        <v>120</v>
      </c>
      <c r="G60" s="90"/>
      <c r="H60" s="90"/>
      <c r="I60" s="90"/>
      <c r="J60" s="96"/>
      <c r="K60" s="33"/>
      <c r="L60" s="82"/>
      <c r="M60" s="81"/>
    </row>
    <row r="61" spans="1:14" ht="43.5" customHeight="1" x14ac:dyDescent="0.25">
      <c r="A61" s="32"/>
      <c r="B61" s="48" t="s">
        <v>121</v>
      </c>
      <c r="C61" s="7" t="s">
        <v>122</v>
      </c>
      <c r="D61" s="80" t="s">
        <v>49</v>
      </c>
      <c r="E61" s="7"/>
      <c r="F61" s="8" t="s">
        <v>123</v>
      </c>
      <c r="G61" s="7" t="s">
        <v>42</v>
      </c>
      <c r="H61" s="87">
        <v>1035.31</v>
      </c>
      <c r="I61" s="46">
        <v>133219.46</v>
      </c>
      <c r="J61" s="55">
        <f t="shared" ref="J61:J80" si="2">ROUND(H61*I61,0)</f>
        <v>137923439</v>
      </c>
      <c r="K61" s="33"/>
      <c r="L61" s="82"/>
      <c r="M61" s="81"/>
      <c r="N61" s="81"/>
    </row>
    <row r="62" spans="1:14" ht="29.25" x14ac:dyDescent="0.25">
      <c r="A62" s="32"/>
      <c r="B62" s="97" t="s">
        <v>124</v>
      </c>
      <c r="C62" s="52" t="s">
        <v>125</v>
      </c>
      <c r="D62" s="93" t="s">
        <v>126</v>
      </c>
      <c r="E62" s="3"/>
      <c r="F62" s="94" t="s">
        <v>127</v>
      </c>
      <c r="G62" s="52" t="s">
        <v>42</v>
      </c>
      <c r="H62" s="87">
        <v>905.74</v>
      </c>
      <c r="I62" s="46">
        <v>155207.09</v>
      </c>
      <c r="J62" s="55">
        <f t="shared" si="2"/>
        <v>140577270</v>
      </c>
      <c r="K62" s="33"/>
      <c r="L62" s="82"/>
      <c r="M62" s="81"/>
      <c r="N62" s="81"/>
    </row>
    <row r="63" spans="1:14" ht="15.75" x14ac:dyDescent="0.25">
      <c r="A63" s="32"/>
      <c r="B63" s="95">
        <v>3</v>
      </c>
      <c r="C63" s="90"/>
      <c r="D63" s="91"/>
      <c r="E63" s="90"/>
      <c r="F63" s="91" t="s">
        <v>128</v>
      </c>
      <c r="G63" s="90"/>
      <c r="H63" s="90"/>
      <c r="I63" s="90"/>
      <c r="J63" s="96"/>
      <c r="K63" s="33"/>
      <c r="L63" s="82"/>
      <c r="M63" s="81"/>
      <c r="N63" s="81"/>
    </row>
    <row r="64" spans="1:14" ht="28.5" x14ac:dyDescent="0.25">
      <c r="A64" s="32"/>
      <c r="B64" s="48" t="s">
        <v>129</v>
      </c>
      <c r="C64" s="47" t="s">
        <v>130</v>
      </c>
      <c r="D64" s="80" t="s">
        <v>66</v>
      </c>
      <c r="E64" s="7"/>
      <c r="F64" s="8" t="s">
        <v>131</v>
      </c>
      <c r="G64" s="7" t="s">
        <v>35</v>
      </c>
      <c r="H64" s="87">
        <v>21.46</v>
      </c>
      <c r="I64" s="46">
        <v>169071.41</v>
      </c>
      <c r="J64" s="55">
        <f t="shared" si="2"/>
        <v>3628272</v>
      </c>
      <c r="K64" s="33"/>
      <c r="L64" s="82"/>
      <c r="M64" s="81"/>
      <c r="N64" s="81"/>
    </row>
    <row r="65" spans="1:14" ht="28.5" x14ac:dyDescent="0.25">
      <c r="A65" s="32"/>
      <c r="B65" s="48" t="s">
        <v>132</v>
      </c>
      <c r="C65" s="47" t="s">
        <v>65</v>
      </c>
      <c r="D65" s="80" t="s">
        <v>66</v>
      </c>
      <c r="E65" s="7"/>
      <c r="F65" s="8" t="s">
        <v>67</v>
      </c>
      <c r="G65" s="7" t="s">
        <v>42</v>
      </c>
      <c r="H65" s="87">
        <v>230.6</v>
      </c>
      <c r="I65" s="46">
        <v>805682.11</v>
      </c>
      <c r="J65" s="55">
        <f t="shared" si="2"/>
        <v>185790295</v>
      </c>
      <c r="K65" s="33"/>
      <c r="L65" s="82"/>
      <c r="M65" s="81"/>
      <c r="N65" s="81"/>
    </row>
    <row r="66" spans="1:14" ht="28.5" x14ac:dyDescent="0.25">
      <c r="A66" s="32"/>
      <c r="B66" s="48" t="s">
        <v>133</v>
      </c>
      <c r="C66" s="7" t="s">
        <v>70</v>
      </c>
      <c r="D66" s="80" t="s">
        <v>71</v>
      </c>
      <c r="E66" s="7"/>
      <c r="F66" s="8" t="s">
        <v>72</v>
      </c>
      <c r="G66" s="7" t="s">
        <v>73</v>
      </c>
      <c r="H66" s="87">
        <v>3098.18</v>
      </c>
      <c r="I66" s="46">
        <v>9606.2900000000009</v>
      </c>
      <c r="J66" s="55">
        <f t="shared" si="2"/>
        <v>29762016</v>
      </c>
      <c r="K66" s="33"/>
      <c r="L66" s="82"/>
      <c r="M66" s="81"/>
      <c r="N66" s="81"/>
    </row>
    <row r="67" spans="1:14" ht="28.5" x14ac:dyDescent="0.25">
      <c r="A67" s="32"/>
      <c r="B67" s="48" t="s">
        <v>134</v>
      </c>
      <c r="C67" s="4" t="s">
        <v>135</v>
      </c>
      <c r="D67" s="80" t="s">
        <v>63</v>
      </c>
      <c r="E67" s="4"/>
      <c r="F67" s="8" t="s">
        <v>136</v>
      </c>
      <c r="G67" s="7" t="s">
        <v>27</v>
      </c>
      <c r="H67" s="87">
        <v>616.24</v>
      </c>
      <c r="I67" s="46">
        <v>69957.47</v>
      </c>
      <c r="J67" s="55">
        <f t="shared" si="2"/>
        <v>43110591</v>
      </c>
      <c r="K67" s="33"/>
      <c r="L67" s="82"/>
      <c r="M67" s="81"/>
      <c r="N67" s="81"/>
    </row>
    <row r="68" spans="1:14" ht="28.5" x14ac:dyDescent="0.25">
      <c r="A68" s="32"/>
      <c r="B68" s="48" t="s">
        <v>137</v>
      </c>
      <c r="C68" s="7" t="s">
        <v>138</v>
      </c>
      <c r="D68" s="80" t="s">
        <v>63</v>
      </c>
      <c r="E68" s="7"/>
      <c r="F68" s="8" t="s">
        <v>139</v>
      </c>
      <c r="G68" s="7" t="s">
        <v>42</v>
      </c>
      <c r="H68" s="87">
        <v>11.42</v>
      </c>
      <c r="I68" s="46">
        <v>934758.1</v>
      </c>
      <c r="J68" s="55">
        <f t="shared" si="2"/>
        <v>10674938</v>
      </c>
      <c r="K68" s="33"/>
      <c r="L68" s="82"/>
      <c r="M68" s="81"/>
      <c r="N68" s="81"/>
    </row>
    <row r="69" spans="1:14" ht="42.75" x14ac:dyDescent="0.25">
      <c r="A69" s="32"/>
      <c r="B69" s="48" t="s">
        <v>140</v>
      </c>
      <c r="C69" s="7" t="s">
        <v>68</v>
      </c>
      <c r="D69" s="80" t="s">
        <v>63</v>
      </c>
      <c r="E69" s="7"/>
      <c r="F69" s="8" t="s">
        <v>141</v>
      </c>
      <c r="G69" s="7" t="s">
        <v>27</v>
      </c>
      <c r="H69" s="87">
        <v>613.09</v>
      </c>
      <c r="I69" s="46">
        <v>68635.460000000006</v>
      </c>
      <c r="J69" s="55">
        <f t="shared" si="2"/>
        <v>42079714</v>
      </c>
      <c r="K69" s="33"/>
      <c r="L69" s="82"/>
      <c r="M69" s="81"/>
      <c r="N69" s="81"/>
    </row>
    <row r="70" spans="1:14" ht="28.5" x14ac:dyDescent="0.25">
      <c r="A70" s="32"/>
      <c r="B70" s="48" t="s">
        <v>142</v>
      </c>
      <c r="C70" s="4" t="s">
        <v>143</v>
      </c>
      <c r="D70" s="80"/>
      <c r="E70" s="4"/>
      <c r="F70" s="8" t="s">
        <v>144</v>
      </c>
      <c r="G70" s="7" t="s">
        <v>35</v>
      </c>
      <c r="H70" s="87">
        <v>274.76</v>
      </c>
      <c r="I70" s="46">
        <v>108454.1</v>
      </c>
      <c r="J70" s="55">
        <f t="shared" si="2"/>
        <v>29798849</v>
      </c>
      <c r="K70" s="33"/>
      <c r="L70" s="82"/>
      <c r="M70" s="81"/>
      <c r="N70" s="81"/>
    </row>
    <row r="71" spans="1:14" ht="28.5" x14ac:dyDescent="0.25">
      <c r="A71" s="32"/>
      <c r="B71" s="48" t="s">
        <v>145</v>
      </c>
      <c r="C71" s="7" t="s">
        <v>146</v>
      </c>
      <c r="D71" s="80"/>
      <c r="E71" s="7"/>
      <c r="F71" s="8" t="s">
        <v>147</v>
      </c>
      <c r="G71" s="7" t="s">
        <v>35</v>
      </c>
      <c r="H71" s="87">
        <v>162.58000000000001</v>
      </c>
      <c r="I71" s="46">
        <v>113050.9</v>
      </c>
      <c r="J71" s="55">
        <f t="shared" si="2"/>
        <v>18379815</v>
      </c>
      <c r="K71" s="33"/>
      <c r="L71" s="82"/>
      <c r="M71" s="81"/>
      <c r="N71" s="81"/>
    </row>
    <row r="72" spans="1:14" ht="28.5" x14ac:dyDescent="0.25">
      <c r="A72" s="32"/>
      <c r="B72" s="48" t="s">
        <v>148</v>
      </c>
      <c r="C72" s="5" t="s">
        <v>95</v>
      </c>
      <c r="D72" s="80" t="s">
        <v>149</v>
      </c>
      <c r="E72" s="5"/>
      <c r="F72" s="6" t="s">
        <v>150</v>
      </c>
      <c r="G72" s="5" t="s">
        <v>35</v>
      </c>
      <c r="H72" s="87">
        <v>795.23</v>
      </c>
      <c r="I72" s="46">
        <v>100053.49</v>
      </c>
      <c r="J72" s="55">
        <f t="shared" si="2"/>
        <v>79565537</v>
      </c>
      <c r="K72" s="33"/>
      <c r="L72" s="82"/>
      <c r="M72" s="81"/>
      <c r="N72" s="81"/>
    </row>
    <row r="73" spans="1:14" ht="42.75" x14ac:dyDescent="0.25">
      <c r="A73" s="32"/>
      <c r="B73" s="48" t="s">
        <v>151</v>
      </c>
      <c r="C73" s="47" t="s">
        <v>152</v>
      </c>
      <c r="D73" s="80"/>
      <c r="E73" s="7"/>
      <c r="F73" s="8" t="s">
        <v>153</v>
      </c>
      <c r="G73" s="7" t="s">
        <v>27</v>
      </c>
      <c r="H73" s="87">
        <v>129.1</v>
      </c>
      <c r="I73" s="46">
        <v>596854.73</v>
      </c>
      <c r="J73" s="55">
        <f t="shared" si="2"/>
        <v>77053946</v>
      </c>
      <c r="K73" s="33"/>
      <c r="L73" s="82"/>
      <c r="M73" s="81"/>
      <c r="N73" s="81"/>
    </row>
    <row r="74" spans="1:14" ht="15.75" x14ac:dyDescent="0.25">
      <c r="A74" s="32"/>
      <c r="B74" s="48" t="s">
        <v>154</v>
      </c>
      <c r="C74" s="7" t="s">
        <v>77</v>
      </c>
      <c r="D74" s="80"/>
      <c r="E74" s="7"/>
      <c r="F74" s="8" t="s">
        <v>155</v>
      </c>
      <c r="G74" s="7" t="s">
        <v>35</v>
      </c>
      <c r="H74" s="87">
        <v>235.13</v>
      </c>
      <c r="I74" s="46">
        <v>33937.15</v>
      </c>
      <c r="J74" s="55">
        <f t="shared" si="2"/>
        <v>7979642</v>
      </c>
      <c r="K74" s="33"/>
      <c r="L74" s="82"/>
      <c r="M74" s="81"/>
      <c r="N74" s="81"/>
    </row>
    <row r="75" spans="1:14" ht="28.5" x14ac:dyDescent="0.25">
      <c r="A75" s="32"/>
      <c r="B75" s="48" t="s">
        <v>156</v>
      </c>
      <c r="C75" s="4" t="s">
        <v>157</v>
      </c>
      <c r="D75" s="80" t="s">
        <v>71</v>
      </c>
      <c r="E75" s="4"/>
      <c r="F75" s="8" t="s">
        <v>158</v>
      </c>
      <c r="G75" s="7" t="s">
        <v>73</v>
      </c>
      <c r="H75" s="87">
        <v>976.56</v>
      </c>
      <c r="I75" s="46">
        <v>9102.76</v>
      </c>
      <c r="J75" s="55">
        <f t="shared" si="2"/>
        <v>8889391</v>
      </c>
      <c r="K75" s="33"/>
      <c r="L75" s="82"/>
      <c r="M75" s="81"/>
      <c r="N75" s="81"/>
    </row>
    <row r="76" spans="1:14" ht="15.75" x14ac:dyDescent="0.25">
      <c r="A76" s="32"/>
      <c r="B76" s="48" t="s">
        <v>159</v>
      </c>
      <c r="C76" s="7" t="s">
        <v>160</v>
      </c>
      <c r="D76" s="80"/>
      <c r="E76" s="7"/>
      <c r="F76" s="8" t="s">
        <v>161</v>
      </c>
      <c r="G76" s="7" t="s">
        <v>35</v>
      </c>
      <c r="H76" s="87">
        <v>39.67</v>
      </c>
      <c r="I76" s="46">
        <v>104712.05</v>
      </c>
      <c r="J76" s="55">
        <f t="shared" si="2"/>
        <v>4153927</v>
      </c>
      <c r="K76" s="33"/>
      <c r="L76" s="82"/>
      <c r="M76" s="81"/>
      <c r="N76" s="81"/>
    </row>
    <row r="77" spans="1:14" ht="15.75" x14ac:dyDescent="0.25">
      <c r="A77" s="32"/>
      <c r="B77" s="48" t="s">
        <v>162</v>
      </c>
      <c r="C77" s="5" t="s">
        <v>163</v>
      </c>
      <c r="D77" s="80"/>
      <c r="E77" s="5"/>
      <c r="F77" s="6" t="s">
        <v>164</v>
      </c>
      <c r="G77" s="5" t="s">
        <v>42</v>
      </c>
      <c r="H77" s="87">
        <v>0.36</v>
      </c>
      <c r="I77" s="46">
        <v>1391237.1200000001</v>
      </c>
      <c r="J77" s="55">
        <f t="shared" si="2"/>
        <v>500845</v>
      </c>
      <c r="K77" s="33"/>
      <c r="L77" s="82"/>
      <c r="M77" s="81"/>
      <c r="N77" s="81"/>
    </row>
    <row r="78" spans="1:14" ht="15.75" x14ac:dyDescent="0.25">
      <c r="A78" s="32"/>
      <c r="B78" s="48" t="s">
        <v>165</v>
      </c>
      <c r="C78" s="5" t="s">
        <v>166</v>
      </c>
      <c r="D78" s="80"/>
      <c r="E78" s="5"/>
      <c r="F78" s="6" t="s">
        <v>167</v>
      </c>
      <c r="G78" s="5" t="s">
        <v>35</v>
      </c>
      <c r="H78" s="87">
        <v>9.6</v>
      </c>
      <c r="I78" s="46">
        <v>155953.26999999999</v>
      </c>
      <c r="J78" s="55">
        <f t="shared" si="2"/>
        <v>1497151</v>
      </c>
      <c r="K78" s="33"/>
      <c r="L78" s="82"/>
      <c r="M78" s="81"/>
      <c r="N78" s="81"/>
    </row>
    <row r="79" spans="1:14" ht="15.75" x14ac:dyDescent="0.25">
      <c r="A79" s="32"/>
      <c r="B79" s="95">
        <v>4</v>
      </c>
      <c r="C79" s="90"/>
      <c r="D79" s="91"/>
      <c r="E79" s="90"/>
      <c r="F79" s="91" t="s">
        <v>168</v>
      </c>
      <c r="G79" s="90"/>
      <c r="H79" s="90"/>
      <c r="I79" s="90"/>
      <c r="J79" s="96"/>
      <c r="K79" s="33"/>
      <c r="L79" s="82"/>
      <c r="M79" s="81"/>
      <c r="N79" s="81"/>
    </row>
    <row r="80" spans="1:14" ht="43.5" customHeight="1" x14ac:dyDescent="0.25">
      <c r="A80" s="32"/>
      <c r="B80" s="48" t="s">
        <v>169</v>
      </c>
      <c r="C80" s="7" t="s">
        <v>51</v>
      </c>
      <c r="D80" s="80" t="s">
        <v>52</v>
      </c>
      <c r="E80" s="7"/>
      <c r="F80" s="8" t="s">
        <v>170</v>
      </c>
      <c r="G80" s="7" t="s">
        <v>171</v>
      </c>
      <c r="H80" s="87">
        <v>5207.78</v>
      </c>
      <c r="I80" s="46">
        <v>3006.25</v>
      </c>
      <c r="J80" s="55">
        <f t="shared" si="2"/>
        <v>15655889</v>
      </c>
      <c r="K80" s="33"/>
      <c r="L80" s="82"/>
      <c r="M80" s="81"/>
      <c r="N80" s="81"/>
    </row>
    <row r="81" spans="1:15" ht="16.5" thickBot="1" x14ac:dyDescent="0.3">
      <c r="A81" s="10"/>
      <c r="B81" s="127" t="s">
        <v>172</v>
      </c>
      <c r="C81" s="128"/>
      <c r="D81" s="128"/>
      <c r="E81" s="128"/>
      <c r="F81" s="128"/>
      <c r="G81" s="128"/>
      <c r="H81" s="128"/>
      <c r="I81" s="128"/>
      <c r="J81" s="98">
        <f>SUM(J15:J80)</f>
        <v>2187294489</v>
      </c>
      <c r="K81" s="53"/>
      <c r="L81" s="82"/>
    </row>
    <row r="82" spans="1:15" ht="16.5" thickBot="1" x14ac:dyDescent="0.3">
      <c r="A82" s="10"/>
      <c r="B82" s="65"/>
      <c r="C82" s="57"/>
      <c r="D82" s="58"/>
      <c r="E82" s="57"/>
      <c r="F82" s="58"/>
      <c r="G82" s="57"/>
      <c r="H82" s="57"/>
      <c r="I82" s="57"/>
      <c r="J82" s="59"/>
      <c r="K82" s="11"/>
      <c r="L82" s="9"/>
    </row>
    <row r="83" spans="1:15" ht="15.75" x14ac:dyDescent="0.25">
      <c r="A83" s="10"/>
      <c r="B83" s="14"/>
      <c r="C83" s="60"/>
      <c r="D83" s="76"/>
      <c r="E83" s="60"/>
      <c r="F83" s="129" t="s">
        <v>173</v>
      </c>
      <c r="G83" s="130"/>
      <c r="H83" s="130"/>
      <c r="I83" s="130"/>
      <c r="J83" s="13">
        <f>+J81</f>
        <v>2187294489</v>
      </c>
      <c r="K83" s="11"/>
      <c r="L83" s="9"/>
    </row>
    <row r="84" spans="1:15" ht="15.75" x14ac:dyDescent="0.25">
      <c r="A84" s="10"/>
      <c r="B84" s="14"/>
      <c r="C84" s="14"/>
      <c r="D84" s="16"/>
      <c r="E84" s="12"/>
      <c r="F84" s="131" t="s">
        <v>174</v>
      </c>
      <c r="G84" s="132"/>
      <c r="H84" s="132"/>
      <c r="I84" s="132"/>
      <c r="J84" s="15">
        <v>21875736</v>
      </c>
      <c r="K84" s="11"/>
      <c r="L84" s="9"/>
    </row>
    <row r="85" spans="1:15" ht="15.75" x14ac:dyDescent="0.25">
      <c r="A85" s="10"/>
      <c r="B85" s="14"/>
      <c r="C85" s="14"/>
      <c r="D85" s="16"/>
      <c r="E85" s="12"/>
      <c r="F85" s="131" t="s">
        <v>175</v>
      </c>
      <c r="G85" s="132"/>
      <c r="H85" s="132"/>
      <c r="I85" s="132"/>
      <c r="J85" s="15">
        <v>21875736</v>
      </c>
      <c r="K85" s="11"/>
      <c r="L85" s="9"/>
    </row>
    <row r="86" spans="1:15" ht="16.5" thickBot="1" x14ac:dyDescent="0.3">
      <c r="A86" s="10"/>
      <c r="B86" s="14"/>
      <c r="C86" s="14"/>
      <c r="D86" s="16"/>
      <c r="E86" s="12"/>
      <c r="F86" s="140" t="s">
        <v>176</v>
      </c>
      <c r="G86" s="141"/>
      <c r="H86" s="141"/>
      <c r="I86" s="142"/>
      <c r="J86" s="105">
        <f>ROUND(SUM(J83:J85),0)</f>
        <v>2231045961</v>
      </c>
      <c r="K86" s="70">
        <f>ROUND(J86*0.07,0)</f>
        <v>156173217</v>
      </c>
      <c r="L86" s="82">
        <v>2231045961</v>
      </c>
      <c r="M86" s="84">
        <f>+L86-J86</f>
        <v>0</v>
      </c>
    </row>
    <row r="87" spans="1:15" ht="16.5" thickBot="1" x14ac:dyDescent="0.3">
      <c r="A87" s="10"/>
      <c r="B87" s="14"/>
      <c r="C87" s="14"/>
      <c r="D87" s="77"/>
      <c r="E87" s="14"/>
      <c r="F87" s="16"/>
      <c r="G87" s="12"/>
      <c r="H87" s="17"/>
      <c r="I87" s="61"/>
      <c r="J87" s="62"/>
      <c r="K87" s="11"/>
      <c r="L87" s="9"/>
    </row>
    <row r="88" spans="1:15" ht="15.75" x14ac:dyDescent="0.25">
      <c r="A88" s="10"/>
      <c r="B88" s="66"/>
      <c r="C88" s="143"/>
      <c r="D88" s="143"/>
      <c r="E88" s="143"/>
      <c r="F88" s="143"/>
      <c r="G88" s="143"/>
      <c r="H88" s="143"/>
      <c r="I88" s="143"/>
      <c r="J88" s="144"/>
      <c r="K88" s="18"/>
      <c r="L88" s="9"/>
    </row>
    <row r="89" spans="1:15" ht="15.75" x14ac:dyDescent="0.25">
      <c r="A89" s="10"/>
      <c r="B89" s="147" t="s">
        <v>177</v>
      </c>
      <c r="C89" s="148"/>
      <c r="D89" s="148"/>
      <c r="E89" s="148"/>
      <c r="F89" s="148"/>
      <c r="G89" s="154" t="s">
        <v>178</v>
      </c>
      <c r="H89" s="154"/>
      <c r="I89" s="154"/>
      <c r="J89" s="19" t="s">
        <v>179</v>
      </c>
      <c r="K89" s="20"/>
      <c r="L89" s="9"/>
    </row>
    <row r="90" spans="1:15" ht="49.9" customHeight="1" x14ac:dyDescent="0.25">
      <c r="A90" s="10"/>
      <c r="B90" s="147" t="s">
        <v>180</v>
      </c>
      <c r="C90" s="148"/>
      <c r="D90" s="148"/>
      <c r="E90" s="148"/>
      <c r="F90" s="148"/>
      <c r="G90" s="149" t="s">
        <v>181</v>
      </c>
      <c r="H90" s="149"/>
      <c r="I90" s="21" t="s">
        <v>182</v>
      </c>
      <c r="J90" s="54">
        <v>0.23</v>
      </c>
      <c r="K90" s="20"/>
      <c r="L90" s="9"/>
    </row>
    <row r="91" spans="1:15" ht="28.5" customHeight="1" x14ac:dyDescent="0.25">
      <c r="A91" s="10"/>
      <c r="B91" s="147" t="s">
        <v>183</v>
      </c>
      <c r="C91" s="148"/>
      <c r="D91" s="148"/>
      <c r="E91" s="148"/>
      <c r="F91" s="148"/>
      <c r="G91" s="150" t="s">
        <v>184</v>
      </c>
      <c r="H91" s="151"/>
      <c r="I91" s="21" t="s">
        <v>185</v>
      </c>
      <c r="J91" s="54">
        <v>0.02</v>
      </c>
      <c r="K91" s="20"/>
      <c r="L91" s="9"/>
      <c r="O91" s="103"/>
    </row>
    <row r="92" spans="1:15" ht="30" customHeight="1" x14ac:dyDescent="0.25">
      <c r="A92" s="10"/>
      <c r="B92" s="67"/>
      <c r="C92" s="22"/>
      <c r="D92" s="37"/>
      <c r="E92" s="37"/>
      <c r="F92" s="38"/>
      <c r="G92" s="152" t="s">
        <v>186</v>
      </c>
      <c r="H92" s="153"/>
      <c r="I92" s="21" t="s">
        <v>187</v>
      </c>
      <c r="J92" s="54">
        <v>0.05</v>
      </c>
      <c r="K92" s="11"/>
      <c r="L92" s="9"/>
      <c r="O92" s="103"/>
    </row>
    <row r="93" spans="1:15" ht="15.75" x14ac:dyDescent="0.25">
      <c r="A93" s="32"/>
      <c r="B93" s="68"/>
      <c r="C93" s="39"/>
      <c r="D93" s="39"/>
      <c r="E93" s="39"/>
      <c r="F93" s="40"/>
      <c r="G93" s="149" t="s">
        <v>188</v>
      </c>
      <c r="H93" s="149"/>
      <c r="I93" s="21" t="s">
        <v>189</v>
      </c>
      <c r="J93" s="54">
        <v>0.3</v>
      </c>
      <c r="K93" s="33"/>
      <c r="L93" s="24"/>
      <c r="O93" s="103"/>
    </row>
    <row r="94" spans="1:15" ht="16.5" thickBot="1" x14ac:dyDescent="0.3">
      <c r="A94" s="32"/>
      <c r="B94" s="69"/>
      <c r="C94" s="41"/>
      <c r="D94" s="41"/>
      <c r="E94" s="41"/>
      <c r="F94" s="42"/>
      <c r="G94" s="145"/>
      <c r="H94" s="145"/>
      <c r="I94" s="145"/>
      <c r="J94" s="146"/>
      <c r="K94" s="33"/>
      <c r="L94" s="24"/>
    </row>
    <row r="95" spans="1:15" ht="16.5" thickBot="1" x14ac:dyDescent="0.3">
      <c r="A95" s="63"/>
      <c r="B95" s="44"/>
      <c r="C95" s="43"/>
      <c r="D95" s="78"/>
      <c r="E95" s="43"/>
      <c r="F95" s="23"/>
      <c r="G95" s="43"/>
      <c r="H95" s="43"/>
      <c r="I95" s="43"/>
      <c r="J95" s="43"/>
      <c r="K95" s="45"/>
      <c r="L95" s="24"/>
    </row>
    <row r="96" spans="1:15" ht="15.75" thickTop="1" x14ac:dyDescent="0.25"/>
  </sheetData>
  <mergeCells count="29">
    <mergeCell ref="F86:I86"/>
    <mergeCell ref="C88:J88"/>
    <mergeCell ref="G94:J94"/>
    <mergeCell ref="B90:F90"/>
    <mergeCell ref="G90:H90"/>
    <mergeCell ref="B91:F91"/>
    <mergeCell ref="G91:H91"/>
    <mergeCell ref="G92:H92"/>
    <mergeCell ref="G93:H93"/>
    <mergeCell ref="B89:F89"/>
    <mergeCell ref="G89:I89"/>
    <mergeCell ref="J11:J12"/>
    <mergeCell ref="B81:I81"/>
    <mergeCell ref="F83:I83"/>
    <mergeCell ref="F85:I85"/>
    <mergeCell ref="F84:I84"/>
    <mergeCell ref="B11:B12"/>
    <mergeCell ref="C11:C12"/>
    <mergeCell ref="D11:E11"/>
    <mergeCell ref="F11:F12"/>
    <mergeCell ref="G11:G12"/>
    <mergeCell ref="H11:H12"/>
    <mergeCell ref="I11:I12"/>
    <mergeCell ref="B10:J10"/>
    <mergeCell ref="B3:E3"/>
    <mergeCell ref="B5:J5"/>
    <mergeCell ref="B6:J6"/>
    <mergeCell ref="B7:J8"/>
    <mergeCell ref="B9:J9"/>
  </mergeCells>
  <pageMargins left="0.7" right="0.7" top="0.75" bottom="0.75" header="0.3" footer="0.3"/>
  <pageSetup paperSize="9" scale="40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1CC59-1894-4C13-9D9F-6607D5D04F9A}">
  <dimension ref="A1:N101"/>
  <sheetViews>
    <sheetView view="pageBreakPreview" zoomScale="61" zoomScaleNormal="100" zoomScaleSheetLayoutView="61" workbookViewId="0">
      <selection activeCell="K31" sqref="K31"/>
    </sheetView>
  </sheetViews>
  <sheetFormatPr baseColWidth="10" defaultColWidth="11.42578125" defaultRowHeight="15" x14ac:dyDescent="0.25"/>
  <cols>
    <col min="1" max="1" width="3" customWidth="1"/>
    <col min="2" max="2" width="6.5703125" style="2" bestFit="1" customWidth="1"/>
    <col min="3" max="3" width="11" customWidth="1"/>
    <col min="4" max="4" width="11.28515625" style="79" bestFit="1" customWidth="1"/>
    <col min="5" max="5" width="10.140625" customWidth="1"/>
    <col min="6" max="6" width="63.140625" customWidth="1"/>
    <col min="8" max="8" width="18.5703125" customWidth="1"/>
    <col min="9" max="9" width="19.140625" bestFit="1" customWidth="1"/>
    <col min="10" max="10" width="23.85546875" customWidth="1"/>
    <col min="11" max="11" width="2.28515625" customWidth="1"/>
    <col min="12" max="12" width="22.28515625" customWidth="1"/>
    <col min="13" max="13" width="13.28515625" bestFit="1" customWidth="1"/>
  </cols>
  <sheetData>
    <row r="1" spans="1:14" ht="16.5" thickBot="1" x14ac:dyDescent="0.3">
      <c r="A1" s="24"/>
      <c r="B1" s="25"/>
      <c r="C1" s="24"/>
      <c r="D1" s="72"/>
      <c r="E1" s="24"/>
      <c r="F1" s="26"/>
      <c r="G1" s="24"/>
      <c r="H1" s="24"/>
      <c r="I1" s="24"/>
      <c r="J1" s="24"/>
      <c r="K1" s="24"/>
      <c r="L1" s="24"/>
    </row>
    <row r="2" spans="1:14" ht="16.5" thickTop="1" x14ac:dyDescent="0.25">
      <c r="A2" s="27"/>
      <c r="B2" s="29"/>
      <c r="C2" s="28"/>
      <c r="D2" s="73"/>
      <c r="E2" s="28"/>
      <c r="F2" s="30"/>
      <c r="G2" s="28"/>
      <c r="H2" s="28"/>
      <c r="I2" s="28"/>
      <c r="J2" s="28"/>
      <c r="K2" s="31"/>
      <c r="L2" s="24"/>
    </row>
    <row r="3" spans="1:14" ht="38.450000000000003" customHeight="1" x14ac:dyDescent="0.25">
      <c r="A3" s="32"/>
      <c r="B3" s="113" t="s">
        <v>0</v>
      </c>
      <c r="C3" s="113"/>
      <c r="D3" s="113"/>
      <c r="E3" s="113"/>
      <c r="F3" s="26"/>
      <c r="G3" s="24"/>
      <c r="H3" s="24"/>
      <c r="I3" s="24"/>
      <c r="J3" s="24"/>
      <c r="K3" s="33"/>
      <c r="L3" s="24"/>
    </row>
    <row r="4" spans="1:14" ht="15.75" x14ac:dyDescent="0.25">
      <c r="A4" s="32"/>
      <c r="B4" s="64" t="s">
        <v>1</v>
      </c>
      <c r="C4" s="34" t="s">
        <v>2</v>
      </c>
      <c r="D4" s="74" t="s">
        <v>3</v>
      </c>
      <c r="E4" s="34">
        <v>3</v>
      </c>
      <c r="F4" s="26"/>
      <c r="G4" s="24"/>
      <c r="H4" s="24"/>
      <c r="I4" s="24"/>
      <c r="J4" s="24"/>
      <c r="K4" s="33"/>
      <c r="L4" s="24"/>
    </row>
    <row r="5" spans="1:14" ht="15.75" x14ac:dyDescent="0.25">
      <c r="A5" s="32"/>
      <c r="B5" s="114" t="s">
        <v>4</v>
      </c>
      <c r="C5" s="114"/>
      <c r="D5" s="114"/>
      <c r="E5" s="114"/>
      <c r="F5" s="114"/>
      <c r="G5" s="114"/>
      <c r="H5" s="114"/>
      <c r="I5" s="114"/>
      <c r="J5" s="114"/>
      <c r="K5" s="33"/>
      <c r="L5" s="24"/>
    </row>
    <row r="6" spans="1:14" ht="16.5" thickBot="1" x14ac:dyDescent="0.3">
      <c r="A6" s="32"/>
      <c r="B6" s="115" t="s">
        <v>5</v>
      </c>
      <c r="C6" s="115"/>
      <c r="D6" s="115"/>
      <c r="E6" s="115"/>
      <c r="F6" s="115"/>
      <c r="G6" s="115"/>
      <c r="H6" s="115"/>
      <c r="I6" s="115"/>
      <c r="J6" s="115"/>
      <c r="K6" s="33"/>
      <c r="L6" s="24"/>
    </row>
    <row r="7" spans="1:14" ht="15.75" x14ac:dyDescent="0.25">
      <c r="A7" s="56"/>
      <c r="B7" s="116" t="s">
        <v>6</v>
      </c>
      <c r="C7" s="117"/>
      <c r="D7" s="117"/>
      <c r="E7" s="117"/>
      <c r="F7" s="117"/>
      <c r="G7" s="117"/>
      <c r="H7" s="117"/>
      <c r="I7" s="117"/>
      <c r="J7" s="118"/>
      <c r="K7" s="36"/>
      <c r="L7" s="35"/>
    </row>
    <row r="8" spans="1:14" ht="32.25" customHeight="1" x14ac:dyDescent="0.25">
      <c r="A8" s="32"/>
      <c r="B8" s="119"/>
      <c r="C8" s="120"/>
      <c r="D8" s="120"/>
      <c r="E8" s="120"/>
      <c r="F8" s="120"/>
      <c r="G8" s="120"/>
      <c r="H8" s="120"/>
      <c r="I8" s="120"/>
      <c r="J8" s="121"/>
      <c r="K8" s="33"/>
      <c r="L8" s="24"/>
    </row>
    <row r="9" spans="1:14" ht="56.25" customHeight="1" x14ac:dyDescent="0.25">
      <c r="A9" s="32"/>
      <c r="B9" s="122" t="s">
        <v>7</v>
      </c>
      <c r="C9" s="123"/>
      <c r="D9" s="123"/>
      <c r="E9" s="123"/>
      <c r="F9" s="123"/>
      <c r="G9" s="123"/>
      <c r="H9" s="123"/>
      <c r="I9" s="123"/>
      <c r="J9" s="124"/>
      <c r="K9" s="33"/>
      <c r="L9" s="24"/>
    </row>
    <row r="10" spans="1:14" ht="16.5" thickBot="1" x14ac:dyDescent="0.3">
      <c r="A10" s="32"/>
      <c r="B10" s="110"/>
      <c r="C10" s="111"/>
      <c r="D10" s="111"/>
      <c r="E10" s="111"/>
      <c r="F10" s="111"/>
      <c r="G10" s="111"/>
      <c r="H10" s="111"/>
      <c r="I10" s="111"/>
      <c r="J10" s="112"/>
      <c r="K10" s="33"/>
      <c r="L10" s="24"/>
    </row>
    <row r="11" spans="1:14" ht="15.6" customHeight="1" x14ac:dyDescent="0.25">
      <c r="A11" s="32"/>
      <c r="B11" s="133" t="s">
        <v>8</v>
      </c>
      <c r="C11" s="135" t="s">
        <v>9</v>
      </c>
      <c r="D11" s="137" t="s">
        <v>10</v>
      </c>
      <c r="E11" s="137"/>
      <c r="F11" s="135" t="s">
        <v>11</v>
      </c>
      <c r="G11" s="135" t="s">
        <v>12</v>
      </c>
      <c r="H11" s="135" t="s">
        <v>13</v>
      </c>
      <c r="I11" s="138" t="s">
        <v>14</v>
      </c>
      <c r="J11" s="125" t="s">
        <v>15</v>
      </c>
      <c r="K11" s="33"/>
      <c r="L11" s="24"/>
    </row>
    <row r="12" spans="1:14" ht="24" x14ac:dyDescent="0.25">
      <c r="A12" s="32"/>
      <c r="B12" s="134"/>
      <c r="C12" s="136"/>
      <c r="D12" s="89" t="s">
        <v>16</v>
      </c>
      <c r="E12" s="89" t="s">
        <v>17</v>
      </c>
      <c r="F12" s="136"/>
      <c r="G12" s="136"/>
      <c r="H12" s="136"/>
      <c r="I12" s="139"/>
      <c r="J12" s="126"/>
      <c r="K12" s="33"/>
      <c r="L12" s="24"/>
    </row>
    <row r="13" spans="1:14" ht="15.75" x14ac:dyDescent="0.25">
      <c r="A13" s="32"/>
      <c r="B13" s="95" t="s">
        <v>18</v>
      </c>
      <c r="C13" s="90"/>
      <c r="D13" s="91"/>
      <c r="E13" s="90"/>
      <c r="F13" s="91" t="s">
        <v>19</v>
      </c>
      <c r="G13" s="90"/>
      <c r="H13" s="90"/>
      <c r="I13" s="90"/>
      <c r="J13" s="96"/>
      <c r="K13" s="33"/>
      <c r="L13" s="24"/>
    </row>
    <row r="14" spans="1:14" ht="15.75" x14ac:dyDescent="0.25">
      <c r="A14" s="32"/>
      <c r="B14" s="95">
        <v>1</v>
      </c>
      <c r="C14" s="90"/>
      <c r="D14" s="91"/>
      <c r="E14" s="90"/>
      <c r="F14" s="91" t="s">
        <v>20</v>
      </c>
      <c r="G14" s="90"/>
      <c r="H14" s="90"/>
      <c r="I14" s="90"/>
      <c r="J14" s="96"/>
      <c r="K14" s="33"/>
      <c r="L14" s="24"/>
    </row>
    <row r="15" spans="1:14" ht="30" customHeight="1" x14ac:dyDescent="0.25">
      <c r="A15" s="32"/>
      <c r="B15" s="48">
        <v>1.1000000000000001</v>
      </c>
      <c r="C15" s="7" t="s">
        <v>21</v>
      </c>
      <c r="D15" s="47"/>
      <c r="E15" s="7"/>
      <c r="F15" s="8" t="s">
        <v>22</v>
      </c>
      <c r="G15" s="7" t="s">
        <v>23</v>
      </c>
      <c r="H15" s="85">
        <v>2.91</v>
      </c>
      <c r="I15" s="46"/>
      <c r="J15" s="55">
        <f>ROUND(H15*I15,0)</f>
        <v>0</v>
      </c>
      <c r="K15" s="70"/>
      <c r="L15" s="82"/>
      <c r="M15" s="81"/>
      <c r="N15" s="83"/>
    </row>
    <row r="16" spans="1:14" ht="15.75" x14ac:dyDescent="0.25">
      <c r="A16" s="32"/>
      <c r="B16" s="95">
        <v>2</v>
      </c>
      <c r="C16" s="90"/>
      <c r="D16" s="91"/>
      <c r="E16" s="90"/>
      <c r="F16" s="91" t="s">
        <v>24</v>
      </c>
      <c r="G16" s="90"/>
      <c r="H16" s="90"/>
      <c r="I16" s="90"/>
      <c r="J16" s="96"/>
      <c r="K16" s="33"/>
      <c r="L16" s="24"/>
    </row>
    <row r="17" spans="1:14" ht="15.75" x14ac:dyDescent="0.25">
      <c r="A17" s="32"/>
      <c r="B17" s="48">
        <v>2.1</v>
      </c>
      <c r="C17" s="7" t="s">
        <v>25</v>
      </c>
      <c r="D17" s="47"/>
      <c r="E17" s="7"/>
      <c r="F17" s="8" t="s">
        <v>26</v>
      </c>
      <c r="G17" s="7" t="s">
        <v>27</v>
      </c>
      <c r="H17" s="85">
        <v>605</v>
      </c>
      <c r="I17" s="46"/>
      <c r="J17" s="55">
        <f>ROUND(H17*I17,0)</f>
        <v>0</v>
      </c>
      <c r="K17" s="33"/>
      <c r="L17" s="82"/>
      <c r="M17" s="81"/>
      <c r="N17" s="83"/>
    </row>
    <row r="18" spans="1:14" ht="28.5" x14ac:dyDescent="0.25">
      <c r="A18" s="32"/>
      <c r="B18" s="48">
        <v>2.2999999999999998</v>
      </c>
      <c r="C18" s="7" t="s">
        <v>28</v>
      </c>
      <c r="D18" s="47" t="s">
        <v>29</v>
      </c>
      <c r="E18" s="7"/>
      <c r="F18" s="8" t="s">
        <v>30</v>
      </c>
      <c r="G18" s="7" t="s">
        <v>27</v>
      </c>
      <c r="H18" s="85">
        <v>225</v>
      </c>
      <c r="I18" s="46"/>
      <c r="J18" s="55">
        <f>ROUND(H18*I18,0)</f>
        <v>0</v>
      </c>
      <c r="K18" s="33"/>
      <c r="L18" s="82"/>
      <c r="M18" s="81"/>
      <c r="N18" s="83"/>
    </row>
    <row r="19" spans="1:14" ht="28.5" x14ac:dyDescent="0.25">
      <c r="A19" s="32"/>
      <c r="B19" s="48">
        <v>2.4</v>
      </c>
      <c r="C19" s="7" t="s">
        <v>31</v>
      </c>
      <c r="D19" s="47" t="s">
        <v>29</v>
      </c>
      <c r="E19" s="7"/>
      <c r="F19" s="8" t="s">
        <v>32</v>
      </c>
      <c r="G19" s="7" t="s">
        <v>27</v>
      </c>
      <c r="H19" s="85">
        <v>80</v>
      </c>
      <c r="I19" s="46"/>
      <c r="J19" s="55">
        <f>ROUND(H19*I19,0)</f>
        <v>0</v>
      </c>
      <c r="K19" s="33"/>
      <c r="L19" s="82"/>
      <c r="M19" s="81"/>
      <c r="N19" s="83"/>
    </row>
    <row r="20" spans="1:14" ht="15.75" x14ac:dyDescent="0.25">
      <c r="A20" s="32"/>
      <c r="B20" s="48">
        <v>2.5</v>
      </c>
      <c r="C20" s="7" t="s">
        <v>33</v>
      </c>
      <c r="D20" s="47"/>
      <c r="E20" s="7"/>
      <c r="F20" s="8" t="s">
        <v>34</v>
      </c>
      <c r="G20" s="7" t="s">
        <v>35</v>
      </c>
      <c r="H20" s="85">
        <v>258.06</v>
      </c>
      <c r="I20" s="46"/>
      <c r="J20" s="55">
        <f>ROUND(H20*I20,0)</f>
        <v>0</v>
      </c>
      <c r="K20" s="33"/>
      <c r="L20" s="82"/>
      <c r="M20" s="81"/>
      <c r="N20" s="83"/>
    </row>
    <row r="21" spans="1:14" ht="28.5" x14ac:dyDescent="0.25">
      <c r="A21" s="32"/>
      <c r="B21" s="48">
        <v>2.6</v>
      </c>
      <c r="C21" s="7" t="s">
        <v>36</v>
      </c>
      <c r="D21" s="47" t="s">
        <v>29</v>
      </c>
      <c r="E21" s="7"/>
      <c r="F21" s="8" t="s">
        <v>37</v>
      </c>
      <c r="G21" s="7" t="s">
        <v>35</v>
      </c>
      <c r="H21" s="85">
        <v>2859.49</v>
      </c>
      <c r="I21" s="46"/>
      <c r="J21" s="55">
        <f>ROUND(H21*I21,0)</f>
        <v>0</v>
      </c>
      <c r="K21" s="33"/>
      <c r="L21" s="82"/>
      <c r="M21" s="81"/>
      <c r="N21" s="83"/>
    </row>
    <row r="22" spans="1:14" ht="15.75" x14ac:dyDescent="0.25">
      <c r="A22" s="32"/>
      <c r="B22" s="95">
        <v>3</v>
      </c>
      <c r="C22" s="90"/>
      <c r="D22" s="91"/>
      <c r="E22" s="90"/>
      <c r="F22" s="91" t="s">
        <v>38</v>
      </c>
      <c r="G22" s="90"/>
      <c r="H22" s="90"/>
      <c r="I22" s="90"/>
      <c r="J22" s="96"/>
      <c r="K22" s="33"/>
      <c r="L22" s="24"/>
    </row>
    <row r="23" spans="1:14" ht="28.5" x14ac:dyDescent="0.25">
      <c r="A23" s="32"/>
      <c r="B23" s="48">
        <v>3.1</v>
      </c>
      <c r="C23" s="4" t="s">
        <v>39</v>
      </c>
      <c r="D23" s="80" t="s">
        <v>40</v>
      </c>
      <c r="E23" s="4"/>
      <c r="F23" s="92" t="s">
        <v>41</v>
      </c>
      <c r="G23" s="4" t="s">
        <v>42</v>
      </c>
      <c r="H23" s="87">
        <v>260</v>
      </c>
      <c r="I23" s="46"/>
      <c r="J23" s="55">
        <f>ROUND(H23*I23,0)</f>
        <v>0</v>
      </c>
      <c r="K23" s="33"/>
      <c r="L23" s="82"/>
      <c r="M23" s="81"/>
      <c r="N23" s="83"/>
    </row>
    <row r="24" spans="1:14" ht="29.25" x14ac:dyDescent="0.25">
      <c r="A24" s="32"/>
      <c r="B24" s="48">
        <v>3.2</v>
      </c>
      <c r="C24" s="52" t="s">
        <v>43</v>
      </c>
      <c r="D24" s="71" t="s">
        <v>40</v>
      </c>
      <c r="E24" s="1"/>
      <c r="F24" s="51" t="s">
        <v>44</v>
      </c>
      <c r="G24" s="52" t="s">
        <v>42</v>
      </c>
      <c r="H24" s="86">
        <v>278.74</v>
      </c>
      <c r="I24" s="46"/>
      <c r="J24" s="55">
        <f>ROUND(H24*I24,0)</f>
        <v>0</v>
      </c>
      <c r="K24" s="33"/>
      <c r="L24" s="82"/>
      <c r="M24" s="81"/>
      <c r="N24" s="83"/>
    </row>
    <row r="25" spans="1:14" ht="28.5" x14ac:dyDescent="0.25">
      <c r="A25" s="32"/>
      <c r="B25" s="48">
        <v>3.3</v>
      </c>
      <c r="C25" s="4" t="s">
        <v>45</v>
      </c>
      <c r="D25" s="80" t="s">
        <v>40</v>
      </c>
      <c r="E25" s="4"/>
      <c r="F25" s="92" t="s">
        <v>46</v>
      </c>
      <c r="G25" s="4" t="s">
        <v>42</v>
      </c>
      <c r="H25" s="87">
        <v>568.11</v>
      </c>
      <c r="I25" s="46"/>
      <c r="J25" s="55">
        <f>ROUND(H25*I25,0)</f>
        <v>0</v>
      </c>
      <c r="K25" s="33"/>
      <c r="L25" s="82"/>
      <c r="M25" s="81"/>
      <c r="N25" s="83"/>
    </row>
    <row r="26" spans="1:14" ht="15.75" x14ac:dyDescent="0.25">
      <c r="A26" s="32"/>
      <c r="B26" s="95">
        <v>4</v>
      </c>
      <c r="C26" s="90"/>
      <c r="D26" s="91"/>
      <c r="E26" s="90"/>
      <c r="F26" s="91" t="s">
        <v>47</v>
      </c>
      <c r="G26" s="90"/>
      <c r="H26" s="90"/>
      <c r="I26" s="90"/>
      <c r="J26" s="96"/>
      <c r="K26" s="33"/>
      <c r="L26" s="24"/>
    </row>
    <row r="27" spans="1:14" ht="43.5" customHeight="1" x14ac:dyDescent="0.25">
      <c r="A27" s="32"/>
      <c r="B27" s="48">
        <v>4.0999999999999996</v>
      </c>
      <c r="C27" s="7" t="s">
        <v>48</v>
      </c>
      <c r="D27" s="80" t="s">
        <v>49</v>
      </c>
      <c r="E27" s="7"/>
      <c r="F27" s="8" t="s">
        <v>50</v>
      </c>
      <c r="G27" s="7" t="s">
        <v>42</v>
      </c>
      <c r="H27" s="87">
        <v>963.18</v>
      </c>
      <c r="I27" s="46"/>
      <c r="J27" s="55">
        <f>ROUND(H27*I27,0)</f>
        <v>0</v>
      </c>
      <c r="K27" s="33"/>
      <c r="L27" s="82"/>
      <c r="M27" s="81"/>
      <c r="N27" s="83"/>
    </row>
    <row r="28" spans="1:14" ht="43.5" customHeight="1" x14ac:dyDescent="0.25">
      <c r="A28" s="32"/>
      <c r="B28" s="97">
        <v>4.2</v>
      </c>
      <c r="C28" s="52" t="s">
        <v>51</v>
      </c>
      <c r="D28" s="93" t="s">
        <v>52</v>
      </c>
      <c r="E28" s="3"/>
      <c r="F28" s="94" t="s">
        <v>53</v>
      </c>
      <c r="G28" s="52" t="s">
        <v>42</v>
      </c>
      <c r="H28" s="87">
        <v>4815.8999999999996</v>
      </c>
      <c r="I28" s="46"/>
      <c r="J28" s="55">
        <f>ROUND(H28*I28,0)</f>
        <v>0</v>
      </c>
      <c r="K28" s="33"/>
      <c r="L28" s="82"/>
      <c r="M28" s="81"/>
      <c r="N28" s="83"/>
    </row>
    <row r="29" spans="1:14" ht="15.75" x14ac:dyDescent="0.25">
      <c r="A29" s="32"/>
      <c r="B29" s="95">
        <v>5</v>
      </c>
      <c r="C29" s="90"/>
      <c r="D29" s="91"/>
      <c r="E29" s="90"/>
      <c r="F29" s="91" t="s">
        <v>54</v>
      </c>
      <c r="G29" s="90"/>
      <c r="H29" s="90"/>
      <c r="I29" s="90"/>
      <c r="J29" s="96"/>
      <c r="K29" s="33"/>
      <c r="L29" s="24"/>
    </row>
    <row r="30" spans="1:14" ht="57" x14ac:dyDescent="0.25">
      <c r="A30" s="32"/>
      <c r="B30" s="48">
        <v>5.0999999999999996</v>
      </c>
      <c r="C30" s="47" t="s">
        <v>55</v>
      </c>
      <c r="D30" s="80" t="s">
        <v>56</v>
      </c>
      <c r="E30" s="7"/>
      <c r="F30" s="8" t="s">
        <v>57</v>
      </c>
      <c r="G30" s="7" t="s">
        <v>42</v>
      </c>
      <c r="H30" s="108">
        <v>188.15615</v>
      </c>
      <c r="I30" s="109"/>
      <c r="J30" s="55">
        <f>ROUND(H30*I30,0)</f>
        <v>0</v>
      </c>
      <c r="K30" s="33"/>
      <c r="L30" s="82"/>
      <c r="M30" s="81"/>
      <c r="N30" s="83"/>
    </row>
    <row r="31" spans="1:14" ht="28.5" x14ac:dyDescent="0.25">
      <c r="A31" s="32"/>
      <c r="B31" s="48">
        <v>5.2</v>
      </c>
      <c r="C31" s="47" t="s">
        <v>58</v>
      </c>
      <c r="D31" s="80" t="s">
        <v>59</v>
      </c>
      <c r="E31" s="7"/>
      <c r="F31" s="8" t="s">
        <v>60</v>
      </c>
      <c r="G31" s="7" t="s">
        <v>35</v>
      </c>
      <c r="H31" s="87">
        <v>3178.6</v>
      </c>
      <c r="I31" s="46"/>
      <c r="J31" s="55">
        <f>ROUND(H31*I31,0)</f>
        <v>0</v>
      </c>
      <c r="K31" s="33"/>
      <c r="L31" s="82"/>
      <c r="M31" s="81"/>
      <c r="N31" s="83"/>
    </row>
    <row r="32" spans="1:14" ht="15.75" x14ac:dyDescent="0.25">
      <c r="A32" s="32"/>
      <c r="B32" s="95">
        <v>6</v>
      </c>
      <c r="C32" s="90"/>
      <c r="D32" s="91"/>
      <c r="E32" s="90"/>
      <c r="F32" s="91" t="s">
        <v>61</v>
      </c>
      <c r="G32" s="90"/>
      <c r="H32" s="90"/>
      <c r="I32" s="90"/>
      <c r="J32" s="96"/>
      <c r="K32" s="33"/>
      <c r="L32" s="24"/>
    </row>
    <row r="33" spans="1:14" ht="28.5" x14ac:dyDescent="0.25">
      <c r="A33" s="32"/>
      <c r="B33" s="48">
        <v>6.1</v>
      </c>
      <c r="C33" s="7" t="s">
        <v>62</v>
      </c>
      <c r="D33" s="80" t="s">
        <v>63</v>
      </c>
      <c r="E33" s="7"/>
      <c r="F33" s="8" t="s">
        <v>64</v>
      </c>
      <c r="G33" s="7" t="s">
        <v>27</v>
      </c>
      <c r="H33" s="87">
        <v>3216.95</v>
      </c>
      <c r="I33" s="46"/>
      <c r="J33" s="55">
        <f>ROUND(H33*I33,0)</f>
        <v>0</v>
      </c>
      <c r="K33" s="33"/>
      <c r="L33" s="82"/>
      <c r="M33" s="81"/>
      <c r="N33" s="83"/>
    </row>
    <row r="34" spans="1:14" ht="28.5" x14ac:dyDescent="0.25">
      <c r="A34" s="32"/>
      <c r="B34" s="48">
        <v>6.2</v>
      </c>
      <c r="C34" s="4" t="s">
        <v>65</v>
      </c>
      <c r="D34" s="80" t="s">
        <v>66</v>
      </c>
      <c r="E34" s="4"/>
      <c r="F34" s="8" t="s">
        <v>67</v>
      </c>
      <c r="G34" s="7" t="s">
        <v>42</v>
      </c>
      <c r="H34" s="87">
        <v>50.18</v>
      </c>
      <c r="I34" s="46"/>
      <c r="J34" s="55">
        <f>ROUND(H34*I34,0)</f>
        <v>0</v>
      </c>
      <c r="K34" s="33"/>
      <c r="L34" s="82"/>
      <c r="M34" s="81"/>
      <c r="N34" s="83"/>
    </row>
    <row r="35" spans="1:14" ht="42.75" x14ac:dyDescent="0.25">
      <c r="A35" s="32"/>
      <c r="B35" s="48">
        <v>6.3</v>
      </c>
      <c r="C35" s="7" t="s">
        <v>68</v>
      </c>
      <c r="D35" s="80" t="s">
        <v>63</v>
      </c>
      <c r="E35" s="7"/>
      <c r="F35" s="8" t="s">
        <v>69</v>
      </c>
      <c r="G35" s="7" t="s">
        <v>27</v>
      </c>
      <c r="H35" s="87">
        <v>422.75</v>
      </c>
      <c r="I35" s="46"/>
      <c r="J35" s="55">
        <f>ROUND(H35*I35,0)</f>
        <v>0</v>
      </c>
      <c r="K35" s="33"/>
      <c r="L35" s="82"/>
      <c r="M35" s="81"/>
      <c r="N35" s="83"/>
    </row>
    <row r="36" spans="1:14" ht="28.5" x14ac:dyDescent="0.25">
      <c r="A36" s="32"/>
      <c r="B36" s="48">
        <v>6.4</v>
      </c>
      <c r="C36" s="5" t="s">
        <v>70</v>
      </c>
      <c r="D36" s="80" t="s">
        <v>71</v>
      </c>
      <c r="E36" s="5"/>
      <c r="F36" s="6" t="s">
        <v>72</v>
      </c>
      <c r="G36" s="5" t="s">
        <v>73</v>
      </c>
      <c r="H36" s="87">
        <v>1038.73</v>
      </c>
      <c r="I36" s="46"/>
      <c r="J36" s="55">
        <f>ROUND(H36*I36,0)</f>
        <v>0</v>
      </c>
      <c r="K36" s="33"/>
      <c r="L36" s="82"/>
      <c r="M36" s="81"/>
      <c r="N36" s="83"/>
    </row>
    <row r="37" spans="1:14" ht="28.5" x14ac:dyDescent="0.25">
      <c r="A37" s="32"/>
      <c r="B37" s="48">
        <v>6.5</v>
      </c>
      <c r="C37" s="5" t="s">
        <v>74</v>
      </c>
      <c r="D37" s="80" t="s">
        <v>66</v>
      </c>
      <c r="E37" s="5"/>
      <c r="F37" s="6" t="s">
        <v>75</v>
      </c>
      <c r="G37" s="5" t="s">
        <v>42</v>
      </c>
      <c r="H37" s="87">
        <v>1.26</v>
      </c>
      <c r="I37" s="46"/>
      <c r="J37" s="55">
        <f>ROUND(H37*I37,0)</f>
        <v>0</v>
      </c>
      <c r="K37" s="33"/>
      <c r="L37" s="82"/>
      <c r="M37" s="81"/>
      <c r="N37" s="83"/>
    </row>
    <row r="38" spans="1:14" ht="15.75" x14ac:dyDescent="0.25">
      <c r="A38" s="32"/>
      <c r="B38" s="95">
        <v>7</v>
      </c>
      <c r="C38" s="90"/>
      <c r="D38" s="91"/>
      <c r="E38" s="90"/>
      <c r="F38" s="91" t="s">
        <v>76</v>
      </c>
      <c r="G38" s="90"/>
      <c r="H38" s="90"/>
      <c r="I38" s="90"/>
      <c r="J38" s="96"/>
      <c r="K38" s="33"/>
      <c r="L38" s="24"/>
    </row>
    <row r="39" spans="1:14" ht="15.75" x14ac:dyDescent="0.25">
      <c r="A39" s="32"/>
      <c r="B39" s="48">
        <v>7.1</v>
      </c>
      <c r="C39" s="5" t="s">
        <v>77</v>
      </c>
      <c r="D39" s="75"/>
      <c r="E39" s="5"/>
      <c r="F39" s="6" t="s">
        <v>78</v>
      </c>
      <c r="G39" s="5" t="s">
        <v>35</v>
      </c>
      <c r="H39" s="87">
        <v>338.2</v>
      </c>
      <c r="I39" s="46"/>
      <c r="J39" s="55">
        <f>ROUND(H39*I39,0)</f>
        <v>0</v>
      </c>
      <c r="K39" s="33"/>
      <c r="L39" s="82"/>
      <c r="M39" s="81"/>
      <c r="N39" s="83"/>
    </row>
    <row r="40" spans="1:14" ht="15.75" x14ac:dyDescent="0.25">
      <c r="A40" s="32"/>
      <c r="B40" s="95">
        <v>8</v>
      </c>
      <c r="C40" s="90"/>
      <c r="D40" s="91"/>
      <c r="E40" s="90"/>
      <c r="F40" s="91" t="s">
        <v>79</v>
      </c>
      <c r="G40" s="90"/>
      <c r="H40" s="90"/>
      <c r="I40" s="90"/>
      <c r="J40" s="96"/>
      <c r="K40" s="33"/>
      <c r="L40" s="24"/>
    </row>
    <row r="41" spans="1:14" ht="29.25" x14ac:dyDescent="0.25">
      <c r="A41" s="32"/>
      <c r="B41" s="48">
        <v>8.1</v>
      </c>
      <c r="C41" s="7" t="s">
        <v>80</v>
      </c>
      <c r="D41" s="104" t="s">
        <v>81</v>
      </c>
      <c r="E41" s="50"/>
      <c r="F41" s="49" t="s">
        <v>82</v>
      </c>
      <c r="G41" s="7" t="s">
        <v>27</v>
      </c>
      <c r="H41" s="85">
        <v>3780</v>
      </c>
      <c r="I41" s="46"/>
      <c r="J41" s="55">
        <f t="shared" ref="J41:J47" si="0">ROUND(H41*I41,0)</f>
        <v>0</v>
      </c>
      <c r="K41" s="33"/>
      <c r="L41" s="82"/>
      <c r="M41" s="81"/>
      <c r="N41" s="83"/>
    </row>
    <row r="42" spans="1:14" ht="38.25" customHeight="1" x14ac:dyDescent="0.25">
      <c r="A42" s="32"/>
      <c r="B42" s="48">
        <v>8.1999999999999993</v>
      </c>
      <c r="C42" s="7" t="s">
        <v>83</v>
      </c>
      <c r="D42" s="47" t="s">
        <v>81</v>
      </c>
      <c r="E42" s="7"/>
      <c r="F42" s="49" t="s">
        <v>84</v>
      </c>
      <c r="G42" s="7" t="s">
        <v>35</v>
      </c>
      <c r="H42" s="85">
        <v>1043.01</v>
      </c>
      <c r="I42" s="46"/>
      <c r="J42" s="55">
        <f t="shared" si="0"/>
        <v>0</v>
      </c>
      <c r="K42" s="33"/>
      <c r="L42" s="82"/>
      <c r="M42" s="81"/>
      <c r="N42" s="83"/>
    </row>
    <row r="43" spans="1:14" ht="45" customHeight="1" x14ac:dyDescent="0.25">
      <c r="A43" s="32"/>
      <c r="B43" s="48">
        <v>8.3000000000000007</v>
      </c>
      <c r="C43" s="7" t="s">
        <v>85</v>
      </c>
      <c r="D43" s="47" t="s">
        <v>81</v>
      </c>
      <c r="E43" s="7"/>
      <c r="F43" s="49" t="s">
        <v>86</v>
      </c>
      <c r="G43" s="7" t="s">
        <v>87</v>
      </c>
      <c r="H43" s="85">
        <v>62</v>
      </c>
      <c r="I43" s="46"/>
      <c r="J43" s="55">
        <f t="shared" si="0"/>
        <v>0</v>
      </c>
      <c r="K43" s="33"/>
      <c r="L43" s="82"/>
      <c r="M43" s="81"/>
      <c r="N43" s="83"/>
    </row>
    <row r="44" spans="1:14" ht="42.75" x14ac:dyDescent="0.25">
      <c r="A44" s="32"/>
      <c r="B44" s="48">
        <v>8.4</v>
      </c>
      <c r="C44" s="7" t="s">
        <v>88</v>
      </c>
      <c r="D44" s="47" t="s">
        <v>81</v>
      </c>
      <c r="E44" s="7"/>
      <c r="F44" s="49" t="s">
        <v>89</v>
      </c>
      <c r="G44" s="7" t="s">
        <v>27</v>
      </c>
      <c r="H44" s="85">
        <v>12592.05</v>
      </c>
      <c r="I44" s="46"/>
      <c r="J44" s="55">
        <f t="shared" si="0"/>
        <v>0</v>
      </c>
      <c r="K44" s="33"/>
      <c r="L44" s="82"/>
      <c r="M44" s="81"/>
      <c r="N44" s="83"/>
    </row>
    <row r="45" spans="1:14" ht="37.15" customHeight="1" x14ac:dyDescent="0.25">
      <c r="A45" s="32"/>
      <c r="B45" s="48">
        <v>8.5</v>
      </c>
      <c r="C45" s="7" t="s">
        <v>90</v>
      </c>
      <c r="D45" s="47" t="s">
        <v>81</v>
      </c>
      <c r="E45" s="7"/>
      <c r="F45" s="49" t="s">
        <v>91</v>
      </c>
      <c r="G45" s="7" t="s">
        <v>87</v>
      </c>
      <c r="H45" s="85">
        <v>22</v>
      </c>
      <c r="I45" s="46"/>
      <c r="J45" s="55">
        <f t="shared" si="0"/>
        <v>0</v>
      </c>
      <c r="K45" s="33"/>
      <c r="L45" s="82"/>
      <c r="M45" s="81"/>
      <c r="N45" s="83"/>
    </row>
    <row r="46" spans="1:14" ht="84.6" customHeight="1" x14ac:dyDescent="0.25">
      <c r="A46" s="32"/>
      <c r="B46" s="48">
        <v>8.6</v>
      </c>
      <c r="C46" s="47" t="s">
        <v>55</v>
      </c>
      <c r="D46" s="47" t="s">
        <v>81</v>
      </c>
      <c r="E46" s="7"/>
      <c r="F46" s="49" t="s">
        <v>92</v>
      </c>
      <c r="G46" s="7" t="s">
        <v>87</v>
      </c>
      <c r="H46" s="85">
        <v>2095</v>
      </c>
      <c r="I46" s="46"/>
      <c r="J46" s="55">
        <f t="shared" si="0"/>
        <v>0</v>
      </c>
      <c r="K46" s="33"/>
      <c r="L46" s="82"/>
      <c r="M46" s="81"/>
      <c r="N46" s="83"/>
    </row>
    <row r="47" spans="1:14" ht="50.25" customHeight="1" x14ac:dyDescent="0.25">
      <c r="A47" s="32"/>
      <c r="B47" s="48">
        <v>8.6999999999999993</v>
      </c>
      <c r="C47" s="75" t="s">
        <v>55</v>
      </c>
      <c r="D47" s="47" t="s">
        <v>81</v>
      </c>
      <c r="E47" s="5"/>
      <c r="F47" s="6" t="s">
        <v>93</v>
      </c>
      <c r="G47" s="5" t="s">
        <v>87</v>
      </c>
      <c r="H47" s="87">
        <v>1109</v>
      </c>
      <c r="I47" s="46"/>
      <c r="J47" s="55">
        <f t="shared" si="0"/>
        <v>0</v>
      </c>
      <c r="K47" s="33"/>
      <c r="L47" s="82"/>
      <c r="M47" s="81"/>
      <c r="N47" s="83"/>
    </row>
    <row r="48" spans="1:14" ht="15.75" x14ac:dyDescent="0.25">
      <c r="A48" s="32"/>
      <c r="B48" s="95">
        <v>9</v>
      </c>
      <c r="C48" s="90"/>
      <c r="D48" s="91"/>
      <c r="E48" s="90"/>
      <c r="F48" s="91" t="s">
        <v>94</v>
      </c>
      <c r="G48" s="90"/>
      <c r="H48" s="90"/>
      <c r="I48" s="90"/>
      <c r="J48" s="96"/>
      <c r="K48" s="33"/>
      <c r="L48" s="24"/>
    </row>
    <row r="49" spans="1:14" ht="15.75" x14ac:dyDescent="0.25">
      <c r="A49" s="32"/>
      <c r="B49" s="48">
        <v>9.1</v>
      </c>
      <c r="C49" s="5" t="s">
        <v>95</v>
      </c>
      <c r="D49" s="75"/>
      <c r="E49" s="5"/>
      <c r="F49" s="6" t="s">
        <v>96</v>
      </c>
      <c r="G49" s="5" t="s">
        <v>35</v>
      </c>
      <c r="H49" s="87">
        <v>652.67999999999995</v>
      </c>
      <c r="I49" s="46"/>
      <c r="J49" s="55">
        <f>ROUND(H49*I49,0)</f>
        <v>0</v>
      </c>
      <c r="K49" s="33"/>
      <c r="L49" s="82"/>
      <c r="M49" s="81"/>
      <c r="N49" s="83"/>
    </row>
    <row r="50" spans="1:14" ht="15.75" x14ac:dyDescent="0.25">
      <c r="A50" s="32"/>
      <c r="B50" s="95" t="s">
        <v>97</v>
      </c>
      <c r="C50" s="90"/>
      <c r="D50" s="91"/>
      <c r="E50" s="90"/>
      <c r="F50" s="91" t="s">
        <v>98</v>
      </c>
      <c r="G50" s="90"/>
      <c r="H50" s="90"/>
      <c r="I50" s="90"/>
      <c r="J50" s="96"/>
      <c r="K50" s="33"/>
      <c r="L50" s="24"/>
    </row>
    <row r="51" spans="1:14" ht="15.75" x14ac:dyDescent="0.25">
      <c r="A51" s="32"/>
      <c r="B51" s="95">
        <v>1</v>
      </c>
      <c r="C51" s="90"/>
      <c r="D51" s="91"/>
      <c r="E51" s="90"/>
      <c r="F51" s="91" t="s">
        <v>99</v>
      </c>
      <c r="G51" s="90"/>
      <c r="H51" s="90"/>
      <c r="I51" s="90"/>
      <c r="J51" s="96"/>
      <c r="K51" s="33"/>
      <c r="L51" s="24"/>
    </row>
    <row r="52" spans="1:14" ht="30" customHeight="1" x14ac:dyDescent="0.25">
      <c r="A52" s="32"/>
      <c r="B52" s="48" t="s">
        <v>100</v>
      </c>
      <c r="C52" s="7" t="s">
        <v>21</v>
      </c>
      <c r="D52" s="47"/>
      <c r="E52" s="7"/>
      <c r="F52" s="8" t="s">
        <v>101</v>
      </c>
      <c r="G52" s="7" t="s">
        <v>23</v>
      </c>
      <c r="H52" s="85">
        <v>0.89</v>
      </c>
      <c r="I52" s="46"/>
      <c r="J52" s="55">
        <f t="shared" ref="J52:J59" si="1">ROUND(H52*I52,0)</f>
        <v>0</v>
      </c>
      <c r="K52" s="70"/>
      <c r="L52" s="82"/>
      <c r="M52" s="81"/>
      <c r="N52" s="83"/>
    </row>
    <row r="53" spans="1:14" ht="28.5" x14ac:dyDescent="0.25">
      <c r="A53" s="32"/>
      <c r="B53" s="48" t="s">
        <v>102</v>
      </c>
      <c r="C53" s="7" t="s">
        <v>103</v>
      </c>
      <c r="D53" s="47" t="s">
        <v>104</v>
      </c>
      <c r="E53" s="7"/>
      <c r="F53" s="8" t="s">
        <v>105</v>
      </c>
      <c r="G53" s="7" t="s">
        <v>35</v>
      </c>
      <c r="H53" s="85">
        <v>25.5</v>
      </c>
      <c r="I53" s="46"/>
      <c r="J53" s="55">
        <f t="shared" si="1"/>
        <v>0</v>
      </c>
      <c r="K53" s="33"/>
      <c r="L53" s="82"/>
      <c r="M53" s="81"/>
      <c r="N53" s="83"/>
    </row>
    <row r="54" spans="1:14" ht="28.5" x14ac:dyDescent="0.25">
      <c r="A54" s="32"/>
      <c r="B54" s="48" t="s">
        <v>106</v>
      </c>
      <c r="C54" s="7" t="s">
        <v>107</v>
      </c>
      <c r="D54" s="47" t="s">
        <v>29</v>
      </c>
      <c r="E54" s="7"/>
      <c r="F54" s="8" t="s">
        <v>108</v>
      </c>
      <c r="G54" s="7" t="s">
        <v>42</v>
      </c>
      <c r="H54" s="85">
        <v>8.77</v>
      </c>
      <c r="I54" s="46"/>
      <c r="J54" s="55">
        <f t="shared" si="1"/>
        <v>0</v>
      </c>
      <c r="K54" s="33"/>
      <c r="L54" s="82"/>
      <c r="M54" s="81"/>
      <c r="N54" s="83"/>
    </row>
    <row r="55" spans="1:14" ht="15.75" x14ac:dyDescent="0.25">
      <c r="A55" s="32"/>
      <c r="B55" s="48" t="s">
        <v>109</v>
      </c>
      <c r="C55" s="7" t="s">
        <v>33</v>
      </c>
      <c r="D55" s="47"/>
      <c r="E55" s="7"/>
      <c r="F55" s="8" t="s">
        <v>34</v>
      </c>
      <c r="G55" s="7" t="s">
        <v>35</v>
      </c>
      <c r="H55" s="85">
        <v>61.76</v>
      </c>
      <c r="I55" s="46"/>
      <c r="J55" s="55">
        <f t="shared" si="1"/>
        <v>0</v>
      </c>
      <c r="K55" s="33"/>
      <c r="L55" s="82"/>
      <c r="M55" s="81"/>
      <c r="N55" s="83"/>
    </row>
    <row r="56" spans="1:14" ht="28.5" x14ac:dyDescent="0.25">
      <c r="A56" s="32"/>
      <c r="B56" s="48" t="s">
        <v>110</v>
      </c>
      <c r="C56" s="7" t="s">
        <v>28</v>
      </c>
      <c r="D56" s="47" t="s">
        <v>29</v>
      </c>
      <c r="E56" s="7"/>
      <c r="F56" s="8" t="s">
        <v>111</v>
      </c>
      <c r="G56" s="7" t="s">
        <v>27</v>
      </c>
      <c r="H56" s="85">
        <v>20.18</v>
      </c>
      <c r="I56" s="46"/>
      <c r="J56" s="55">
        <f t="shared" si="1"/>
        <v>0</v>
      </c>
      <c r="K56" s="33"/>
      <c r="L56" s="82"/>
      <c r="M56" s="81"/>
      <c r="N56" s="83"/>
    </row>
    <row r="57" spans="1:14" ht="28.5" x14ac:dyDescent="0.25">
      <c r="A57" s="32"/>
      <c r="B57" s="48" t="s">
        <v>112</v>
      </c>
      <c r="C57" s="7" t="s">
        <v>113</v>
      </c>
      <c r="D57" s="47" t="s">
        <v>29</v>
      </c>
      <c r="E57" s="7"/>
      <c r="F57" s="8" t="s">
        <v>114</v>
      </c>
      <c r="G57" s="7" t="s">
        <v>35</v>
      </c>
      <c r="H57" s="85">
        <v>45</v>
      </c>
      <c r="I57" s="46"/>
      <c r="J57" s="55">
        <f t="shared" si="1"/>
        <v>0</v>
      </c>
      <c r="K57" s="33"/>
      <c r="L57" s="82"/>
      <c r="M57" s="81"/>
      <c r="N57" s="83"/>
    </row>
    <row r="58" spans="1:14" ht="28.5" x14ac:dyDescent="0.25">
      <c r="A58" s="32"/>
      <c r="B58" s="48" t="s">
        <v>115</v>
      </c>
      <c r="C58" s="7" t="s">
        <v>116</v>
      </c>
      <c r="D58" s="47" t="s">
        <v>40</v>
      </c>
      <c r="E58" s="7"/>
      <c r="F58" s="8" t="s">
        <v>117</v>
      </c>
      <c r="G58" s="7" t="s">
        <v>42</v>
      </c>
      <c r="H58" s="85">
        <v>1466.13</v>
      </c>
      <c r="I58" s="46"/>
      <c r="J58" s="55">
        <f t="shared" si="1"/>
        <v>0</v>
      </c>
      <c r="K58" s="33"/>
      <c r="L58" s="82"/>
      <c r="M58" s="81"/>
      <c r="N58" s="83"/>
    </row>
    <row r="59" spans="1:14" ht="29.25" x14ac:dyDescent="0.25">
      <c r="A59" s="32"/>
      <c r="B59" s="48" t="s">
        <v>118</v>
      </c>
      <c r="C59" s="52" t="s">
        <v>45</v>
      </c>
      <c r="D59" s="71" t="s">
        <v>40</v>
      </c>
      <c r="E59" s="1"/>
      <c r="F59" s="51" t="s">
        <v>119</v>
      </c>
      <c r="G59" s="52" t="s">
        <v>42</v>
      </c>
      <c r="H59" s="86">
        <v>74.510000000000005</v>
      </c>
      <c r="I59" s="46"/>
      <c r="J59" s="55">
        <f t="shared" si="1"/>
        <v>0</v>
      </c>
      <c r="K59" s="33"/>
      <c r="L59" s="82"/>
      <c r="M59" s="81"/>
      <c r="N59" s="83"/>
    </row>
    <row r="60" spans="1:14" ht="15.75" x14ac:dyDescent="0.25">
      <c r="A60" s="32"/>
      <c r="B60" s="95">
        <v>2</v>
      </c>
      <c r="C60" s="90"/>
      <c r="D60" s="91"/>
      <c r="E60" s="90"/>
      <c r="F60" s="91" t="s">
        <v>120</v>
      </c>
      <c r="G60" s="90"/>
      <c r="H60" s="90"/>
      <c r="I60" s="90"/>
      <c r="J60" s="96"/>
      <c r="K60" s="33"/>
      <c r="L60" s="24"/>
    </row>
    <row r="61" spans="1:14" ht="43.5" customHeight="1" x14ac:dyDescent="0.25">
      <c r="A61" s="32"/>
      <c r="B61" s="48" t="s">
        <v>121</v>
      </c>
      <c r="C61" s="7" t="s">
        <v>122</v>
      </c>
      <c r="D61" s="80" t="s">
        <v>49</v>
      </c>
      <c r="E61" s="7"/>
      <c r="F61" s="8" t="s">
        <v>123</v>
      </c>
      <c r="G61" s="7" t="s">
        <v>42</v>
      </c>
      <c r="H61" s="87">
        <v>1035.31</v>
      </c>
      <c r="I61" s="46"/>
      <c r="J61" s="55">
        <f t="shared" ref="J61:J80" si="2">ROUND(H61*I61,0)</f>
        <v>0</v>
      </c>
      <c r="K61" s="33"/>
      <c r="L61" s="82"/>
      <c r="M61" s="81"/>
      <c r="N61" s="83"/>
    </row>
    <row r="62" spans="1:14" ht="29.25" x14ac:dyDescent="0.25">
      <c r="A62" s="32"/>
      <c r="B62" s="97" t="s">
        <v>124</v>
      </c>
      <c r="C62" s="52" t="s">
        <v>125</v>
      </c>
      <c r="D62" s="93" t="s">
        <v>126</v>
      </c>
      <c r="E62" s="3"/>
      <c r="F62" s="94" t="s">
        <v>127</v>
      </c>
      <c r="G62" s="52" t="s">
        <v>42</v>
      </c>
      <c r="H62" s="87">
        <v>905.74</v>
      </c>
      <c r="I62" s="46"/>
      <c r="J62" s="55">
        <f t="shared" si="2"/>
        <v>0</v>
      </c>
      <c r="K62" s="33"/>
      <c r="L62" s="82"/>
      <c r="M62" s="81"/>
      <c r="N62" s="83"/>
    </row>
    <row r="63" spans="1:14" ht="15.75" x14ac:dyDescent="0.25">
      <c r="A63" s="32"/>
      <c r="B63" s="95">
        <v>3</v>
      </c>
      <c r="C63" s="90"/>
      <c r="D63" s="91"/>
      <c r="E63" s="90"/>
      <c r="F63" s="91" t="s">
        <v>128</v>
      </c>
      <c r="G63" s="90"/>
      <c r="H63" s="90"/>
      <c r="I63" s="90"/>
      <c r="J63" s="96"/>
      <c r="K63" s="33"/>
      <c r="L63" s="24"/>
    </row>
    <row r="64" spans="1:14" ht="28.5" x14ac:dyDescent="0.25">
      <c r="A64" s="32"/>
      <c r="B64" s="48" t="s">
        <v>129</v>
      </c>
      <c r="C64" s="47" t="s">
        <v>130</v>
      </c>
      <c r="D64" s="80" t="s">
        <v>66</v>
      </c>
      <c r="E64" s="7"/>
      <c r="F64" s="8" t="s">
        <v>131</v>
      </c>
      <c r="G64" s="7" t="s">
        <v>35</v>
      </c>
      <c r="H64" s="87">
        <v>21.46</v>
      </c>
      <c r="I64" s="46"/>
      <c r="J64" s="55">
        <f t="shared" si="2"/>
        <v>0</v>
      </c>
      <c r="K64" s="33"/>
      <c r="L64" s="82"/>
      <c r="M64" s="81"/>
      <c r="N64" s="83"/>
    </row>
    <row r="65" spans="1:14" ht="28.5" x14ac:dyDescent="0.25">
      <c r="A65" s="32"/>
      <c r="B65" s="48" t="s">
        <v>132</v>
      </c>
      <c r="C65" s="47" t="s">
        <v>65</v>
      </c>
      <c r="D65" s="80" t="s">
        <v>66</v>
      </c>
      <c r="E65" s="7"/>
      <c r="F65" s="8" t="s">
        <v>67</v>
      </c>
      <c r="G65" s="7" t="s">
        <v>42</v>
      </c>
      <c r="H65" s="87">
        <v>230.6</v>
      </c>
      <c r="I65" s="46"/>
      <c r="J65" s="55">
        <f t="shared" si="2"/>
        <v>0</v>
      </c>
      <c r="K65" s="33"/>
      <c r="L65" s="82"/>
      <c r="M65" s="81"/>
      <c r="N65" s="83"/>
    </row>
    <row r="66" spans="1:14" ht="28.5" x14ac:dyDescent="0.25">
      <c r="A66" s="32"/>
      <c r="B66" s="48" t="s">
        <v>133</v>
      </c>
      <c r="C66" s="7" t="s">
        <v>70</v>
      </c>
      <c r="D66" s="80" t="s">
        <v>71</v>
      </c>
      <c r="E66" s="7"/>
      <c r="F66" s="8" t="s">
        <v>72</v>
      </c>
      <c r="G66" s="7" t="s">
        <v>73</v>
      </c>
      <c r="H66" s="87">
        <v>3098.18</v>
      </c>
      <c r="I66" s="46"/>
      <c r="J66" s="55">
        <f t="shared" si="2"/>
        <v>0</v>
      </c>
      <c r="K66" s="33"/>
      <c r="L66" s="82"/>
      <c r="M66" s="81"/>
      <c r="N66" s="83"/>
    </row>
    <row r="67" spans="1:14" ht="28.5" x14ac:dyDescent="0.25">
      <c r="A67" s="32"/>
      <c r="B67" s="48" t="s">
        <v>134</v>
      </c>
      <c r="C67" s="4" t="s">
        <v>135</v>
      </c>
      <c r="D67" s="80" t="s">
        <v>63</v>
      </c>
      <c r="E67" s="4"/>
      <c r="F67" s="8" t="s">
        <v>136</v>
      </c>
      <c r="G67" s="7" t="s">
        <v>27</v>
      </c>
      <c r="H67" s="87">
        <v>616.24</v>
      </c>
      <c r="I67" s="46"/>
      <c r="J67" s="55">
        <f t="shared" si="2"/>
        <v>0</v>
      </c>
      <c r="K67" s="33"/>
      <c r="L67" s="82"/>
      <c r="M67" s="81"/>
      <c r="N67" s="83"/>
    </row>
    <row r="68" spans="1:14" ht="28.5" x14ac:dyDescent="0.25">
      <c r="A68" s="32"/>
      <c r="B68" s="48" t="s">
        <v>137</v>
      </c>
      <c r="C68" s="7" t="s">
        <v>138</v>
      </c>
      <c r="D68" s="80" t="s">
        <v>63</v>
      </c>
      <c r="E68" s="7"/>
      <c r="F68" s="8" t="s">
        <v>139</v>
      </c>
      <c r="G68" s="7" t="s">
        <v>42</v>
      </c>
      <c r="H68" s="87">
        <v>11.42</v>
      </c>
      <c r="I68" s="46"/>
      <c r="J68" s="55">
        <f t="shared" si="2"/>
        <v>0</v>
      </c>
      <c r="K68" s="33"/>
      <c r="L68" s="82"/>
      <c r="M68" s="81"/>
      <c r="N68" s="83"/>
    </row>
    <row r="69" spans="1:14" ht="42.75" x14ac:dyDescent="0.25">
      <c r="A69" s="32"/>
      <c r="B69" s="48" t="s">
        <v>140</v>
      </c>
      <c r="C69" s="7" t="s">
        <v>68</v>
      </c>
      <c r="D69" s="80" t="s">
        <v>63</v>
      </c>
      <c r="E69" s="7"/>
      <c r="F69" s="8" t="s">
        <v>141</v>
      </c>
      <c r="G69" s="7" t="s">
        <v>27</v>
      </c>
      <c r="H69" s="87">
        <v>613.09</v>
      </c>
      <c r="I69" s="46"/>
      <c r="J69" s="55">
        <f t="shared" si="2"/>
        <v>0</v>
      </c>
      <c r="K69" s="33"/>
      <c r="L69" s="82"/>
      <c r="M69" s="81"/>
      <c r="N69" s="83"/>
    </row>
    <row r="70" spans="1:14" ht="28.5" x14ac:dyDescent="0.25">
      <c r="A70" s="32"/>
      <c r="B70" s="48" t="s">
        <v>142</v>
      </c>
      <c r="C70" s="4" t="s">
        <v>143</v>
      </c>
      <c r="D70" s="80"/>
      <c r="E70" s="4"/>
      <c r="F70" s="8" t="s">
        <v>144</v>
      </c>
      <c r="G70" s="7" t="s">
        <v>35</v>
      </c>
      <c r="H70" s="87">
        <v>274.76</v>
      </c>
      <c r="I70" s="46"/>
      <c r="J70" s="55">
        <f t="shared" si="2"/>
        <v>0</v>
      </c>
      <c r="K70" s="33"/>
      <c r="L70" s="82"/>
      <c r="M70" s="81"/>
      <c r="N70" s="83"/>
    </row>
    <row r="71" spans="1:14" ht="28.5" x14ac:dyDescent="0.25">
      <c r="A71" s="32"/>
      <c r="B71" s="48" t="s">
        <v>145</v>
      </c>
      <c r="C71" s="7" t="s">
        <v>146</v>
      </c>
      <c r="D71" s="80"/>
      <c r="E71" s="7"/>
      <c r="F71" s="8" t="s">
        <v>147</v>
      </c>
      <c r="G71" s="7" t="s">
        <v>35</v>
      </c>
      <c r="H71" s="87">
        <v>162.58000000000001</v>
      </c>
      <c r="I71" s="46"/>
      <c r="J71" s="55">
        <f t="shared" si="2"/>
        <v>0</v>
      </c>
      <c r="K71" s="33"/>
      <c r="L71" s="82"/>
      <c r="M71" s="81"/>
      <c r="N71" s="83"/>
    </row>
    <row r="72" spans="1:14" ht="28.5" x14ac:dyDescent="0.25">
      <c r="A72" s="32"/>
      <c r="B72" s="48" t="s">
        <v>148</v>
      </c>
      <c r="C72" s="5" t="s">
        <v>95</v>
      </c>
      <c r="D72" s="80" t="s">
        <v>149</v>
      </c>
      <c r="E72" s="5"/>
      <c r="F72" s="6" t="s">
        <v>150</v>
      </c>
      <c r="G72" s="5" t="s">
        <v>35</v>
      </c>
      <c r="H72" s="87">
        <v>795.23</v>
      </c>
      <c r="I72" s="46"/>
      <c r="J72" s="55">
        <f t="shared" si="2"/>
        <v>0</v>
      </c>
      <c r="K72" s="33"/>
      <c r="L72" s="82"/>
      <c r="M72" s="81"/>
      <c r="N72" s="83"/>
    </row>
    <row r="73" spans="1:14" ht="42.75" x14ac:dyDescent="0.25">
      <c r="A73" s="32"/>
      <c r="B73" s="48" t="s">
        <v>151</v>
      </c>
      <c r="C73" s="47" t="s">
        <v>152</v>
      </c>
      <c r="D73" s="80"/>
      <c r="E73" s="7"/>
      <c r="F73" s="8" t="s">
        <v>153</v>
      </c>
      <c r="G73" s="7" t="s">
        <v>27</v>
      </c>
      <c r="H73" s="87">
        <v>129.1</v>
      </c>
      <c r="I73" s="46"/>
      <c r="J73" s="55">
        <f t="shared" si="2"/>
        <v>0</v>
      </c>
      <c r="K73" s="33"/>
      <c r="L73" s="82"/>
      <c r="M73" s="81"/>
      <c r="N73" s="83"/>
    </row>
    <row r="74" spans="1:14" ht="15.75" x14ac:dyDescent="0.25">
      <c r="A74" s="32"/>
      <c r="B74" s="48" t="s">
        <v>154</v>
      </c>
      <c r="C74" s="7" t="s">
        <v>77</v>
      </c>
      <c r="D74" s="80"/>
      <c r="E74" s="7"/>
      <c r="F74" s="8" t="s">
        <v>155</v>
      </c>
      <c r="G74" s="7" t="s">
        <v>35</v>
      </c>
      <c r="H74" s="87">
        <v>235.13</v>
      </c>
      <c r="I74" s="46"/>
      <c r="J74" s="55">
        <f t="shared" si="2"/>
        <v>0</v>
      </c>
      <c r="K74" s="33"/>
      <c r="L74" s="82"/>
      <c r="M74" s="81"/>
      <c r="N74" s="83"/>
    </row>
    <row r="75" spans="1:14" ht="28.5" x14ac:dyDescent="0.25">
      <c r="A75" s="32"/>
      <c r="B75" s="48" t="s">
        <v>156</v>
      </c>
      <c r="C75" s="4" t="s">
        <v>157</v>
      </c>
      <c r="D75" s="80" t="s">
        <v>71</v>
      </c>
      <c r="E75" s="4"/>
      <c r="F75" s="8" t="s">
        <v>158</v>
      </c>
      <c r="G75" s="7" t="s">
        <v>73</v>
      </c>
      <c r="H75" s="87">
        <v>976.56</v>
      </c>
      <c r="I75" s="46"/>
      <c r="J75" s="55">
        <f t="shared" si="2"/>
        <v>0</v>
      </c>
      <c r="K75" s="33"/>
      <c r="L75" s="82"/>
      <c r="M75" s="81"/>
      <c r="N75" s="83"/>
    </row>
    <row r="76" spans="1:14" ht="15.75" x14ac:dyDescent="0.25">
      <c r="A76" s="32"/>
      <c r="B76" s="48" t="s">
        <v>159</v>
      </c>
      <c r="C76" s="7" t="s">
        <v>160</v>
      </c>
      <c r="D76" s="80"/>
      <c r="E76" s="7"/>
      <c r="F76" s="8" t="s">
        <v>161</v>
      </c>
      <c r="G76" s="7" t="s">
        <v>35</v>
      </c>
      <c r="H76" s="87">
        <v>39.67</v>
      </c>
      <c r="I76" s="46"/>
      <c r="J76" s="55">
        <f t="shared" si="2"/>
        <v>0</v>
      </c>
      <c r="K76" s="33"/>
      <c r="L76" s="82"/>
      <c r="M76" s="81"/>
      <c r="N76" s="83"/>
    </row>
    <row r="77" spans="1:14" ht="15.75" x14ac:dyDescent="0.25">
      <c r="A77" s="32"/>
      <c r="B77" s="48" t="s">
        <v>162</v>
      </c>
      <c r="C77" s="5" t="s">
        <v>163</v>
      </c>
      <c r="D77" s="80"/>
      <c r="E77" s="5"/>
      <c r="F77" s="6" t="s">
        <v>164</v>
      </c>
      <c r="G77" s="5" t="s">
        <v>42</v>
      </c>
      <c r="H77" s="87">
        <v>0.36</v>
      </c>
      <c r="I77" s="46"/>
      <c r="J77" s="55">
        <f t="shared" si="2"/>
        <v>0</v>
      </c>
      <c r="K77" s="33"/>
      <c r="L77" s="82"/>
      <c r="M77" s="81"/>
      <c r="N77" s="83"/>
    </row>
    <row r="78" spans="1:14" ht="15.75" x14ac:dyDescent="0.25">
      <c r="A78" s="32"/>
      <c r="B78" s="48" t="s">
        <v>165</v>
      </c>
      <c r="C78" s="5" t="s">
        <v>166</v>
      </c>
      <c r="D78" s="80"/>
      <c r="E78" s="5"/>
      <c r="F78" s="6" t="s">
        <v>167</v>
      </c>
      <c r="G78" s="5" t="s">
        <v>35</v>
      </c>
      <c r="H78" s="87">
        <v>9.6</v>
      </c>
      <c r="I78" s="46"/>
      <c r="J78" s="55">
        <f t="shared" si="2"/>
        <v>0</v>
      </c>
      <c r="K78" s="33"/>
      <c r="L78" s="82"/>
      <c r="M78" s="81"/>
      <c r="N78" s="83"/>
    </row>
    <row r="79" spans="1:14" ht="15.75" x14ac:dyDescent="0.25">
      <c r="A79" s="32"/>
      <c r="B79" s="95">
        <v>4</v>
      </c>
      <c r="C79" s="90"/>
      <c r="D79" s="91"/>
      <c r="E79" s="90"/>
      <c r="F79" s="91" t="s">
        <v>168</v>
      </c>
      <c r="G79" s="90"/>
      <c r="H79" s="90"/>
      <c r="I79" s="90"/>
      <c r="J79" s="96"/>
      <c r="K79" s="33"/>
      <c r="L79" s="24"/>
    </row>
    <row r="80" spans="1:14" ht="43.5" customHeight="1" x14ac:dyDescent="0.25">
      <c r="A80" s="32"/>
      <c r="B80" s="48" t="s">
        <v>169</v>
      </c>
      <c r="C80" s="7" t="s">
        <v>51</v>
      </c>
      <c r="D80" s="80" t="s">
        <v>52</v>
      </c>
      <c r="E80" s="7"/>
      <c r="F80" s="8" t="s">
        <v>170</v>
      </c>
      <c r="G80" s="7" t="s">
        <v>171</v>
      </c>
      <c r="H80" s="87">
        <v>5207.78</v>
      </c>
      <c r="I80" s="46"/>
      <c r="J80" s="55">
        <f t="shared" si="2"/>
        <v>0</v>
      </c>
      <c r="K80" s="33"/>
      <c r="L80" s="82"/>
      <c r="M80" s="81"/>
      <c r="N80" s="83"/>
    </row>
    <row r="81" spans="1:13" ht="16.5" thickBot="1" x14ac:dyDescent="0.3">
      <c r="A81" s="10"/>
      <c r="B81" s="127" t="s">
        <v>172</v>
      </c>
      <c r="C81" s="128"/>
      <c r="D81" s="128"/>
      <c r="E81" s="128"/>
      <c r="F81" s="128"/>
      <c r="G81" s="128"/>
      <c r="H81" s="128"/>
      <c r="I81" s="128"/>
      <c r="J81" s="98">
        <f>SUM(J15:J80)</f>
        <v>0</v>
      </c>
      <c r="K81" s="53"/>
      <c r="L81" s="88"/>
    </row>
    <row r="82" spans="1:13" ht="16.5" thickBot="1" x14ac:dyDescent="0.3">
      <c r="A82" s="10"/>
      <c r="B82" s="65"/>
      <c r="C82" s="57"/>
      <c r="D82" s="58"/>
      <c r="E82" s="57"/>
      <c r="F82" s="58"/>
      <c r="G82" s="57"/>
      <c r="H82" s="57"/>
      <c r="I82" s="57"/>
      <c r="J82" s="59"/>
      <c r="K82" s="11"/>
      <c r="L82" s="9"/>
    </row>
    <row r="83" spans="1:13" ht="15.75" x14ac:dyDescent="0.25">
      <c r="A83" s="10"/>
      <c r="B83" s="14"/>
      <c r="C83" s="60"/>
      <c r="D83" s="76"/>
      <c r="E83" s="60"/>
      <c r="F83" s="129" t="s">
        <v>173</v>
      </c>
      <c r="G83" s="130"/>
      <c r="H83" s="130"/>
      <c r="I83" s="130"/>
      <c r="J83" s="13">
        <f>+J81</f>
        <v>0</v>
      </c>
      <c r="K83" s="11"/>
      <c r="L83" s="9"/>
    </row>
    <row r="84" spans="1:13" ht="15.75" x14ac:dyDescent="0.25">
      <c r="A84" s="10"/>
      <c r="B84" s="14"/>
      <c r="C84" s="14"/>
      <c r="D84" s="16"/>
      <c r="E84" s="12"/>
      <c r="F84" s="131" t="s">
        <v>174</v>
      </c>
      <c r="G84" s="132"/>
      <c r="H84" s="132"/>
      <c r="I84" s="132"/>
      <c r="J84" s="15">
        <v>21875736</v>
      </c>
      <c r="K84" s="11"/>
      <c r="L84" s="9"/>
    </row>
    <row r="85" spans="1:13" ht="15.75" x14ac:dyDescent="0.25">
      <c r="A85" s="10"/>
      <c r="B85" s="14"/>
      <c r="C85" s="14"/>
      <c r="D85" s="16"/>
      <c r="E85" s="12"/>
      <c r="F85" s="131" t="s">
        <v>175</v>
      </c>
      <c r="G85" s="132"/>
      <c r="H85" s="132"/>
      <c r="I85" s="132"/>
      <c r="J85" s="15">
        <v>21875736</v>
      </c>
      <c r="K85" s="11"/>
      <c r="L85" s="9"/>
    </row>
    <row r="86" spans="1:13" ht="16.5" thickBot="1" x14ac:dyDescent="0.3">
      <c r="A86" s="10"/>
      <c r="B86" s="14"/>
      <c r="C86" s="14"/>
      <c r="D86" s="16"/>
      <c r="E86" s="12"/>
      <c r="F86" s="140" t="s">
        <v>176</v>
      </c>
      <c r="G86" s="141"/>
      <c r="H86" s="141"/>
      <c r="I86" s="142"/>
      <c r="J86" s="105">
        <f>ROUND(SUM(J83:J85),0)</f>
        <v>43751472</v>
      </c>
      <c r="K86" s="70">
        <f>ROUND(J86*0.07,0)</f>
        <v>3062603</v>
      </c>
      <c r="L86" s="82">
        <v>2231045961</v>
      </c>
      <c r="M86" s="84">
        <f>+L86-J86</f>
        <v>2187294489</v>
      </c>
    </row>
    <row r="87" spans="1:13" ht="16.5" thickBot="1" x14ac:dyDescent="0.3">
      <c r="A87" s="10"/>
      <c r="B87" s="14"/>
      <c r="C87" s="14"/>
      <c r="D87" s="77"/>
      <c r="E87" s="14"/>
      <c r="F87" s="16"/>
      <c r="G87" s="12"/>
      <c r="H87" s="17"/>
      <c r="I87" s="61"/>
      <c r="J87" s="62"/>
      <c r="K87" s="11"/>
      <c r="L87" s="9"/>
      <c r="M87">
        <f>+M86/2</f>
        <v>1093647244.5</v>
      </c>
    </row>
    <row r="88" spans="1:13" ht="15.75" x14ac:dyDescent="0.25">
      <c r="A88" s="10"/>
      <c r="B88" s="66"/>
      <c r="C88" s="143"/>
      <c r="D88" s="143"/>
      <c r="E88" s="143"/>
      <c r="F88" s="143"/>
      <c r="G88" s="143"/>
      <c r="H88" s="143"/>
      <c r="I88" s="143"/>
      <c r="J88" s="144"/>
      <c r="K88" s="18"/>
      <c r="L88" s="9"/>
    </row>
    <row r="89" spans="1:13" ht="15.75" x14ac:dyDescent="0.25">
      <c r="A89" s="10"/>
      <c r="B89" s="147" t="s">
        <v>177</v>
      </c>
      <c r="C89" s="148"/>
      <c r="D89" s="148"/>
      <c r="E89" s="148"/>
      <c r="F89" s="148"/>
      <c r="G89" s="154" t="s">
        <v>178</v>
      </c>
      <c r="H89" s="154"/>
      <c r="I89" s="154"/>
      <c r="J89" s="19" t="s">
        <v>179</v>
      </c>
      <c r="K89" s="20"/>
      <c r="L89" s="9"/>
    </row>
    <row r="90" spans="1:13" ht="49.9" customHeight="1" x14ac:dyDescent="0.25">
      <c r="A90" s="10"/>
      <c r="B90" s="147" t="s">
        <v>180</v>
      </c>
      <c r="C90" s="148"/>
      <c r="D90" s="148"/>
      <c r="E90" s="148"/>
      <c r="F90" s="148"/>
      <c r="G90" s="149" t="s">
        <v>181</v>
      </c>
      <c r="H90" s="149"/>
      <c r="I90" s="21" t="s">
        <v>182</v>
      </c>
      <c r="J90" s="102" t="s">
        <v>190</v>
      </c>
      <c r="K90" s="20"/>
      <c r="L90" s="9"/>
    </row>
    <row r="91" spans="1:13" ht="28.5" customHeight="1" x14ac:dyDescent="0.25">
      <c r="A91" s="10"/>
      <c r="B91" s="147" t="s">
        <v>183</v>
      </c>
      <c r="C91" s="148"/>
      <c r="D91" s="148"/>
      <c r="E91" s="148"/>
      <c r="F91" s="148"/>
      <c r="G91" s="150" t="s">
        <v>184</v>
      </c>
      <c r="H91" s="151"/>
      <c r="I91" s="21" t="s">
        <v>185</v>
      </c>
      <c r="J91" s="102" t="s">
        <v>190</v>
      </c>
      <c r="K91" s="20"/>
      <c r="L91" s="9"/>
    </row>
    <row r="92" spans="1:13" ht="30" customHeight="1" x14ac:dyDescent="0.25">
      <c r="A92" s="10"/>
      <c r="B92" s="67"/>
      <c r="C92" s="22"/>
      <c r="D92" s="37"/>
      <c r="E92" s="37"/>
      <c r="F92" s="38"/>
      <c r="G92" s="152" t="s">
        <v>186</v>
      </c>
      <c r="H92" s="153"/>
      <c r="I92" s="21" t="s">
        <v>187</v>
      </c>
      <c r="J92" s="102" t="s">
        <v>190</v>
      </c>
      <c r="K92" s="11"/>
      <c r="L92" s="9"/>
    </row>
    <row r="93" spans="1:13" ht="28.5" x14ac:dyDescent="0.25">
      <c r="A93" s="32"/>
      <c r="B93" s="68"/>
      <c r="C93" s="39"/>
      <c r="D93" s="39"/>
      <c r="E93" s="39"/>
      <c r="F93" s="40"/>
      <c r="G93" s="149" t="s">
        <v>188</v>
      </c>
      <c r="H93" s="149"/>
      <c r="I93" s="21" t="s">
        <v>189</v>
      </c>
      <c r="J93" s="102" t="s">
        <v>190</v>
      </c>
      <c r="K93" s="33"/>
      <c r="L93" s="24"/>
    </row>
    <row r="94" spans="1:13" ht="16.5" thickBot="1" x14ac:dyDescent="0.3">
      <c r="A94" s="32"/>
      <c r="B94" s="69"/>
      <c r="C94" s="41"/>
      <c r="D94" s="41"/>
      <c r="E94" s="41"/>
      <c r="F94" s="42"/>
      <c r="G94" s="145"/>
      <c r="H94" s="145"/>
      <c r="I94" s="145"/>
      <c r="J94" s="146"/>
      <c r="K94" s="33"/>
      <c r="L94" s="24"/>
    </row>
    <row r="95" spans="1:13" ht="15.75" x14ac:dyDescent="0.25">
      <c r="A95" s="32"/>
      <c r="B95" s="99"/>
      <c r="C95" s="39"/>
      <c r="D95" s="39"/>
      <c r="E95" s="39"/>
      <c r="F95" s="39"/>
      <c r="G95" s="100"/>
      <c r="H95" s="100"/>
      <c r="I95" s="100"/>
      <c r="J95" s="100"/>
      <c r="K95" s="33"/>
      <c r="L95" s="24"/>
    </row>
    <row r="96" spans="1:13" ht="15.75" x14ac:dyDescent="0.25">
      <c r="A96" s="32"/>
      <c r="B96" s="99"/>
      <c r="C96" s="39"/>
      <c r="D96" s="39"/>
      <c r="E96" s="39"/>
      <c r="F96" s="39"/>
      <c r="G96" s="100"/>
      <c r="H96" s="100"/>
      <c r="I96" s="100"/>
      <c r="J96" s="100"/>
      <c r="K96" s="33"/>
      <c r="L96" s="24"/>
    </row>
    <row r="97" spans="1:12" ht="15.75" x14ac:dyDescent="0.25">
      <c r="A97" s="32"/>
      <c r="B97" s="99"/>
      <c r="C97" s="39"/>
      <c r="D97" s="39"/>
      <c r="E97" s="39"/>
      <c r="F97" s="39"/>
      <c r="G97" s="100"/>
      <c r="H97" s="100"/>
      <c r="I97" s="100"/>
      <c r="J97" s="100"/>
      <c r="K97" s="33"/>
      <c r="L97" s="24"/>
    </row>
    <row r="98" spans="1:12" ht="15.75" x14ac:dyDescent="0.25">
      <c r="A98" s="32"/>
      <c r="B98" s="99"/>
      <c r="C98" s="39"/>
      <c r="D98" s="39"/>
      <c r="E98" s="39"/>
      <c r="F98" s="39"/>
      <c r="G98" s="100"/>
      <c r="H98" s="100"/>
      <c r="I98" s="100"/>
      <c r="J98" s="100"/>
      <c r="K98" s="33"/>
      <c r="L98" s="24"/>
    </row>
    <row r="99" spans="1:12" ht="15.75" x14ac:dyDescent="0.25">
      <c r="A99" s="32"/>
      <c r="B99" s="99"/>
      <c r="C99" s="39"/>
      <c r="D99" s="39"/>
      <c r="E99" s="39"/>
      <c r="F99" s="101" t="s">
        <v>191</v>
      </c>
      <c r="G99" s="100"/>
      <c r="H99" s="100"/>
      <c r="I99" s="100"/>
      <c r="J99" s="100"/>
      <c r="K99" s="33"/>
      <c r="L99" s="24"/>
    </row>
    <row r="100" spans="1:12" ht="16.5" thickBot="1" x14ac:dyDescent="0.3">
      <c r="A100" s="63"/>
      <c r="B100" s="44"/>
      <c r="C100" s="43"/>
      <c r="D100" s="78"/>
      <c r="E100" s="43"/>
      <c r="F100" s="23"/>
      <c r="G100" s="43"/>
      <c r="H100" s="43"/>
      <c r="I100" s="43"/>
      <c r="J100" s="43"/>
      <c r="K100" s="45"/>
      <c r="L100" s="24"/>
    </row>
    <row r="101" spans="1:12" ht="15.75" thickTop="1" x14ac:dyDescent="0.25"/>
  </sheetData>
  <mergeCells count="29">
    <mergeCell ref="B91:F91"/>
    <mergeCell ref="G91:H91"/>
    <mergeCell ref="G92:H92"/>
    <mergeCell ref="G93:H93"/>
    <mergeCell ref="G94:J94"/>
    <mergeCell ref="C88:J88"/>
    <mergeCell ref="B89:F89"/>
    <mergeCell ref="G89:I89"/>
    <mergeCell ref="B90:F90"/>
    <mergeCell ref="G90:H90"/>
    <mergeCell ref="J11:J12"/>
    <mergeCell ref="B81:I81"/>
    <mergeCell ref="F83:I83"/>
    <mergeCell ref="F84:I84"/>
    <mergeCell ref="F86:I86"/>
    <mergeCell ref="F85:I85"/>
    <mergeCell ref="B11:B12"/>
    <mergeCell ref="C11:C12"/>
    <mergeCell ref="D11:E11"/>
    <mergeCell ref="F11:F12"/>
    <mergeCell ref="G11:G12"/>
    <mergeCell ref="H11:H12"/>
    <mergeCell ref="I11:I12"/>
    <mergeCell ref="B10:J10"/>
    <mergeCell ref="B3:E3"/>
    <mergeCell ref="B5:J5"/>
    <mergeCell ref="B6:J6"/>
    <mergeCell ref="B7:J8"/>
    <mergeCell ref="B9:J9"/>
  </mergeCells>
  <pageMargins left="0.7" right="0.7" top="0.75" bottom="0.75" header="0.3" footer="0.3"/>
  <pageSetup paperSize="9" scale="4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Silva</dc:creator>
  <cp:keywords/>
  <dc:description/>
  <cp:lastModifiedBy>Ricardo Aguilar</cp:lastModifiedBy>
  <cp:revision/>
  <dcterms:created xsi:type="dcterms:W3CDTF">2023-02-23T02:35:08Z</dcterms:created>
  <dcterms:modified xsi:type="dcterms:W3CDTF">2023-08-23T22:23:18Z</dcterms:modified>
  <cp:category/>
  <cp:contentStatus/>
</cp:coreProperties>
</file>