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defaultThemeVersion="124226"/>
  <mc:AlternateContent xmlns:mc="http://schemas.openxmlformats.org/markup-compatibility/2006">
    <mc:Choice Requires="x15">
      <x15ac:absPath xmlns:x15ac="http://schemas.microsoft.com/office/spreadsheetml/2010/11/ac" url="C:\Users\yefer\Desktop\INFORME ICBF\ASOAVANZAR 2022-3\110-1000 DIAS\JULIO  110 VICHADA -\"/>
    </mc:Choice>
  </mc:AlternateContent>
  <workbookProtection workbookAlgorithmName="SHA-512" workbookHashValue="Nv8n0E3y1CFQ6A++FqtqwJTligPSAp625nTfOv6ZZ9rT5GGI049U16ELeYo0rafXJnkEqSUoG3K87EpW1ctHeQ==" workbookSaltValue="CR3U5zr909+iPOISpWl7dQ==" workbookSpinCount="100000" lockStructure="1"/>
  <bookViews>
    <workbookView xWindow="0" yWindow="0" windowWidth="20490" windowHeight="7530" firstSheet="1" activeTab="1"/>
  </bookViews>
  <sheets>
    <sheet name="INSTRUCTIVO DILIGENCIAMIENTO" sheetId="1" r:id="rId1"/>
    <sheet name="COSTOS POR UNIDAD" sheetId="3" r:id="rId2"/>
    <sheet name="DATOS" sheetId="4" state="veryHidden" r:id="rId3"/>
  </sheets>
  <externalReferences>
    <externalReference r:id="rId4"/>
  </externalReferences>
  <definedNames>
    <definedName name="_456" hidden="1">{0,#N/A,FALSE,0;0,#N/A,FALSE,0;0,#N/A,FALSE,0;0,#N/A,FALSE,0;0,#N/A,FALSE,0;0,#N/A,FALSE,0}</definedName>
    <definedName name="_xlnm._FilterDatabase" localSheetId="1" hidden="1">'COSTOS POR UNIDAD'!$B$68:$V$370</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_SIR1">DATOS!$B$8</definedName>
    <definedName name="_SIR2">DATOS!$C$8</definedName>
    <definedName name="AccessDatabase" hidden="1">"C:\My Documents\New MMR\INPUT.mdb"</definedName>
    <definedName name="afdgbva" hidden="1">{#N/A,#N/A,TRUE,"Report"}</definedName>
    <definedName name="aga" hidden="1">{#N/A,#N/A,TRUE,"Report"}</definedName>
    <definedName name="AMAZONAS1">#REF!</definedName>
    <definedName name="_xlnm.Print_Area" localSheetId="1">'COSTOS POR UNIDAD'!$B$68:$V$101</definedName>
    <definedName name="_xlnm.Print_Area" localSheetId="0">'INSTRUCTIVO DILIGENCIAMIENTO'!$A$1:$G$65</definedName>
    <definedName name="badb" hidden="1">{"MG-2002-F1",#N/A,FALSE,"PPU-Telemig";"MG-2002-F2",#N/A,FALSE,"PPU-Telemig";"MG-2002-F3",#N/A,FALSE,"PPU-Telemig";"MG-2002-F4",#N/A,FALSE,"PPU-Telemig";"MG-2003-F1",#N/A,FALSE,"PPU-Telemig";"MG-2004-F1",#N/A,FALSE,"PPU-Telemig"}</definedName>
    <definedName name="bn" hidden="1">{"'内訳表'!$B$2:$N$64"}</definedName>
    <definedName name="COSTOTIPO1">#REF!</definedName>
    <definedName name="COSTOTIPO2">#REF!</definedName>
    <definedName name="dfgd56" hidden="1">{0,#N/A,FALSE,0;0,#N/A,FALSE,0;0,#N/A,FALSE,0;0,#N/A,FALSE,0;0,#N/A,FALSE,0;0,#N/A,FALSE,0}</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INDIRECTO">#REF!</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mdgh" hidden="1">{"'内訳表'!$B$2:$N$64"}</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ndc" hidden="1">{"'内訳表'!$B$2:$N$64"}</definedName>
    <definedName name="NO">DATOS!$C$2</definedName>
    <definedName name="oo" hidden="1">{"'内訳表'!$B$2:$N$64"}</definedName>
    <definedName name="RACION">DATOS!$A$8:$A$10</definedName>
    <definedName name="reahgbaerg" hidden="1">{"'内訳表'!$B$2:$N$64"}</definedName>
    <definedName name="REGIONAL">#REF!</definedName>
    <definedName name="REGIONAL1">#REF!</definedName>
    <definedName name="res" hidden="1">{"MG-2002-F1",#N/A,FALSE,"PPU-Telemig";"MG-2002-F2",#N/A,FALSE,"PPU-Telemig";"MG-2002-F3",#N/A,FALSE,"PPU-Telemig";"MG-2002-F4",#N/A,FALSE,"PPU-Telemig";"MG-2003-F1",#N/A,FALSE,"PPU-Telemig";"MG-2004-F1",#N/A,FALSE,"PPU-Telemig"}</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eleccione">'COSTOS POR UNIDAD'!#REF!</definedName>
    <definedName name="sencount" hidden="1">2</definedName>
    <definedName name="sfgm" hidden="1">{#N/A,#N/A,TRUE,"Report"}</definedName>
    <definedName name="SI">DATOS!$B$2</definedName>
    <definedName name="SINRACION">DATOS!$D$8</definedName>
    <definedName name="su" hidden="1">{"MG-2002-F1",#N/A,FALSE,"PPU-Telemig";"MG-2002-F2",#N/A,FALSE,"PPU-Telemig";"MG-2002-F3",#N/A,FALSE,"PPU-Telemig";"MG-2002-F4",#N/A,FALSE,"PPU-Telemig";"MG-2003-F1",#N/A,FALSE,"PPU-Telemig";"MG-2004-F1",#N/A,FALSE,"PPU-Telemig"}</definedName>
    <definedName name="sugiura" hidden="1">{"'内訳表'!$B$2:$N$64"}</definedName>
    <definedName name="_xlnm.Print_Titles" localSheetId="1">'COSTOS POR UNIDAD'!$68:$69</definedName>
    <definedName name="tta" hidden="1">{"MG-2002-F1",#N/A,FALSE,"PPU-Telemig";"MG-2002-F2",#N/A,FALSE,"PPU-Telemig";"MG-2002-F3",#N/A,FALSE,"PPU-Telemig";"MG-2002-F4",#N/A,FALSE,"PPU-Telemig";"MG-2003-F1",#N/A,FALSE,"PPU-Telemig";"MG-2004-F1",#N/A,FALSE,"PPU-Telemig"}</definedName>
    <definedName name="VISITAS">DATOS!$A$2:$A$3</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xxx" hidden="1">{"'内訳表'!$B$2:$N$64"}</definedName>
    <definedName name="Z_43C4F8AB_C55D_4394_8FD0_D968C42F6A91_.wvu.PrintArea" localSheetId="1" hidden="1">'COSTOS POR UNIDAD'!$B$68:$V$101</definedName>
    <definedName name="Z_43C4F8AB_C55D_4394_8FD0_D968C42F6A91_.wvu.PrintTitles" localSheetId="1" hidden="1">'COSTOS POR UNIDAD'!$68:$69</definedName>
  </definedNames>
  <calcPr calcId="162913"/>
  <customWorkbookViews>
    <customWorkbookView name="Root - Vista personalizada" guid="{43C4F8AB-C55D-4394-8FD0-D968C42F6A91}" mergeInterval="0" personalView="1" maximized="1" xWindow="-8" yWindow="-8" windowWidth="1382" windowHeight="744" activeSheetId="1"/>
  </customWorkbookViews>
</workbook>
</file>

<file path=xl/calcChain.xml><?xml version="1.0" encoding="utf-8"?>
<calcChain xmlns="http://schemas.openxmlformats.org/spreadsheetml/2006/main">
  <c r="E28" i="3" l="1"/>
  <c r="D61" i="3" l="1"/>
  <c r="Q70" i="3"/>
  <c r="R369" i="3"/>
  <c r="R368" i="3"/>
  <c r="R367" i="3"/>
  <c r="R366" i="3"/>
  <c r="R365" i="3"/>
  <c r="R364" i="3"/>
  <c r="R363" i="3"/>
  <c r="R362" i="3"/>
  <c r="R361" i="3"/>
  <c r="R360" i="3"/>
  <c r="R359" i="3"/>
  <c r="R358" i="3"/>
  <c r="R357" i="3"/>
  <c r="R356" i="3"/>
  <c r="R355" i="3"/>
  <c r="R354" i="3"/>
  <c r="R353" i="3"/>
  <c r="R352" i="3"/>
  <c r="R351" i="3"/>
  <c r="R350" i="3"/>
  <c r="R349" i="3"/>
  <c r="R348" i="3"/>
  <c r="R347" i="3"/>
  <c r="R346" i="3"/>
  <c r="R345" i="3"/>
  <c r="R344" i="3"/>
  <c r="R343" i="3"/>
  <c r="R342" i="3"/>
  <c r="R341" i="3"/>
  <c r="R340" i="3"/>
  <c r="R339" i="3"/>
  <c r="R338" i="3"/>
  <c r="R337" i="3"/>
  <c r="R336" i="3"/>
  <c r="R335" i="3"/>
  <c r="R334" i="3"/>
  <c r="R333" i="3"/>
  <c r="R332" i="3"/>
  <c r="R331" i="3"/>
  <c r="R330" i="3"/>
  <c r="R329" i="3"/>
  <c r="R328" i="3"/>
  <c r="R327" i="3"/>
  <c r="R326" i="3"/>
  <c r="R325" i="3"/>
  <c r="R324" i="3"/>
  <c r="R323" i="3"/>
  <c r="R322" i="3"/>
  <c r="R321" i="3"/>
  <c r="R320" i="3"/>
  <c r="R319" i="3"/>
  <c r="R318" i="3"/>
  <c r="R317" i="3"/>
  <c r="R316" i="3"/>
  <c r="R315" i="3"/>
  <c r="R314" i="3"/>
  <c r="R313" i="3"/>
  <c r="R312" i="3"/>
  <c r="R311" i="3"/>
  <c r="R310" i="3"/>
  <c r="R309" i="3"/>
  <c r="R308" i="3"/>
  <c r="R307" i="3"/>
  <c r="R306" i="3"/>
  <c r="R305" i="3"/>
  <c r="R304" i="3"/>
  <c r="R303" i="3"/>
  <c r="R302" i="3"/>
  <c r="R301" i="3"/>
  <c r="R300" i="3"/>
  <c r="R299" i="3"/>
  <c r="R298" i="3"/>
  <c r="R297" i="3"/>
  <c r="R296" i="3"/>
  <c r="R295" i="3"/>
  <c r="R294" i="3"/>
  <c r="R293" i="3"/>
  <c r="R292" i="3"/>
  <c r="R291" i="3"/>
  <c r="R290" i="3"/>
  <c r="R289" i="3"/>
  <c r="R288" i="3"/>
  <c r="R287" i="3"/>
  <c r="R286" i="3"/>
  <c r="R285" i="3"/>
  <c r="R284" i="3"/>
  <c r="R283" i="3"/>
  <c r="R282" i="3"/>
  <c r="R281" i="3"/>
  <c r="R280" i="3"/>
  <c r="R279" i="3"/>
  <c r="R278" i="3"/>
  <c r="R277" i="3"/>
  <c r="R276" i="3"/>
  <c r="R275" i="3"/>
  <c r="R274" i="3"/>
  <c r="R273" i="3"/>
  <c r="R272" i="3"/>
  <c r="R271" i="3"/>
  <c r="R270" i="3"/>
  <c r="R269" i="3"/>
  <c r="R268" i="3"/>
  <c r="R267" i="3"/>
  <c r="R266" i="3"/>
  <c r="R265" i="3"/>
  <c r="R264" i="3"/>
  <c r="R263" i="3"/>
  <c r="R262" i="3"/>
  <c r="R261" i="3"/>
  <c r="R260" i="3"/>
  <c r="R259" i="3"/>
  <c r="R258" i="3"/>
  <c r="R257" i="3"/>
  <c r="R256" i="3"/>
  <c r="R255" i="3"/>
  <c r="R254" i="3"/>
  <c r="R253" i="3"/>
  <c r="R252" i="3"/>
  <c r="R251" i="3"/>
  <c r="R250" i="3"/>
  <c r="R249" i="3"/>
  <c r="R248" i="3"/>
  <c r="R247" i="3"/>
  <c r="R246" i="3"/>
  <c r="R245" i="3"/>
  <c r="R244" i="3"/>
  <c r="R243" i="3"/>
  <c r="R242" i="3"/>
  <c r="R241" i="3"/>
  <c r="R240" i="3"/>
  <c r="R239" i="3"/>
  <c r="R238" i="3"/>
  <c r="R237" i="3"/>
  <c r="R236" i="3"/>
  <c r="R235" i="3"/>
  <c r="R234" i="3"/>
  <c r="R233" i="3"/>
  <c r="R232" i="3"/>
  <c r="R231" i="3"/>
  <c r="R230" i="3"/>
  <c r="R229" i="3"/>
  <c r="R228" i="3"/>
  <c r="R227" i="3"/>
  <c r="R226" i="3"/>
  <c r="R225" i="3"/>
  <c r="R224" i="3"/>
  <c r="R223" i="3"/>
  <c r="R222" i="3"/>
  <c r="R221" i="3"/>
  <c r="R220" i="3"/>
  <c r="R167" i="3"/>
  <c r="R164" i="3"/>
  <c r="R148" i="3"/>
  <c r="R140" i="3"/>
  <c r="R139" i="3"/>
  <c r="R116" i="3"/>
  <c r="R106" i="3"/>
  <c r="T369" i="3"/>
  <c r="T368" i="3"/>
  <c r="T367" i="3"/>
  <c r="T366" i="3"/>
  <c r="T365" i="3"/>
  <c r="T364" i="3"/>
  <c r="T363" i="3"/>
  <c r="T362" i="3"/>
  <c r="T361" i="3"/>
  <c r="T360" i="3"/>
  <c r="T359" i="3"/>
  <c r="T358" i="3"/>
  <c r="T357" i="3"/>
  <c r="T356" i="3"/>
  <c r="T355" i="3"/>
  <c r="T354" i="3"/>
  <c r="T353" i="3"/>
  <c r="T352" i="3"/>
  <c r="T351" i="3"/>
  <c r="T350" i="3"/>
  <c r="T349" i="3"/>
  <c r="T348" i="3"/>
  <c r="T347" i="3"/>
  <c r="T346" i="3"/>
  <c r="T345" i="3"/>
  <c r="T344" i="3"/>
  <c r="T343" i="3"/>
  <c r="T342" i="3"/>
  <c r="T341" i="3"/>
  <c r="T340" i="3"/>
  <c r="T339" i="3"/>
  <c r="T338" i="3"/>
  <c r="T337" i="3"/>
  <c r="T336" i="3"/>
  <c r="T335" i="3"/>
  <c r="T334" i="3"/>
  <c r="T333" i="3"/>
  <c r="T332" i="3"/>
  <c r="T331" i="3"/>
  <c r="T330" i="3"/>
  <c r="T329" i="3"/>
  <c r="T328" i="3"/>
  <c r="T327" i="3"/>
  <c r="T326" i="3"/>
  <c r="T325" i="3"/>
  <c r="T324" i="3"/>
  <c r="T323" i="3"/>
  <c r="T322" i="3"/>
  <c r="T321" i="3"/>
  <c r="T320" i="3"/>
  <c r="T319" i="3"/>
  <c r="T318" i="3"/>
  <c r="T317" i="3"/>
  <c r="T316" i="3"/>
  <c r="T315" i="3"/>
  <c r="T314" i="3"/>
  <c r="T313" i="3"/>
  <c r="T312" i="3"/>
  <c r="T311" i="3"/>
  <c r="T310" i="3"/>
  <c r="T309" i="3"/>
  <c r="T308" i="3"/>
  <c r="T307" i="3"/>
  <c r="T306" i="3"/>
  <c r="T305" i="3"/>
  <c r="T304" i="3"/>
  <c r="T303" i="3"/>
  <c r="T302" i="3"/>
  <c r="T301" i="3"/>
  <c r="T300" i="3"/>
  <c r="T299" i="3"/>
  <c r="T298" i="3"/>
  <c r="T297" i="3"/>
  <c r="T296" i="3"/>
  <c r="T295" i="3"/>
  <c r="T294" i="3"/>
  <c r="T293" i="3"/>
  <c r="T292" i="3"/>
  <c r="T291" i="3"/>
  <c r="T290" i="3"/>
  <c r="T289" i="3"/>
  <c r="T288" i="3"/>
  <c r="T287" i="3"/>
  <c r="T286" i="3"/>
  <c r="T285" i="3"/>
  <c r="T284" i="3"/>
  <c r="T283" i="3"/>
  <c r="T282" i="3"/>
  <c r="T281" i="3"/>
  <c r="T280" i="3"/>
  <c r="T279" i="3"/>
  <c r="T278" i="3"/>
  <c r="T277" i="3"/>
  <c r="T276" i="3"/>
  <c r="T275" i="3"/>
  <c r="T274" i="3"/>
  <c r="T273" i="3"/>
  <c r="T272" i="3"/>
  <c r="T271" i="3"/>
  <c r="T270" i="3"/>
  <c r="T269" i="3"/>
  <c r="T268" i="3"/>
  <c r="T267" i="3"/>
  <c r="T266" i="3"/>
  <c r="T265" i="3"/>
  <c r="T264" i="3"/>
  <c r="T263" i="3"/>
  <c r="T262" i="3"/>
  <c r="T261" i="3"/>
  <c r="T260" i="3"/>
  <c r="T259" i="3"/>
  <c r="T258" i="3"/>
  <c r="T257" i="3"/>
  <c r="T256" i="3"/>
  <c r="T255" i="3"/>
  <c r="T254" i="3"/>
  <c r="T253" i="3"/>
  <c r="T252" i="3"/>
  <c r="T251" i="3"/>
  <c r="T250" i="3"/>
  <c r="T249" i="3"/>
  <c r="T248" i="3"/>
  <c r="T247" i="3"/>
  <c r="T246" i="3"/>
  <c r="T245" i="3"/>
  <c r="T244" i="3"/>
  <c r="T243" i="3"/>
  <c r="T242" i="3"/>
  <c r="T241" i="3"/>
  <c r="T240" i="3"/>
  <c r="T239" i="3"/>
  <c r="T238" i="3"/>
  <c r="T237" i="3"/>
  <c r="T236" i="3"/>
  <c r="T235" i="3"/>
  <c r="T234" i="3"/>
  <c r="T233" i="3"/>
  <c r="T232" i="3"/>
  <c r="T231" i="3"/>
  <c r="T230" i="3"/>
  <c r="T229" i="3"/>
  <c r="T228" i="3"/>
  <c r="T227" i="3"/>
  <c r="T226" i="3"/>
  <c r="T225" i="3"/>
  <c r="T224" i="3"/>
  <c r="T223" i="3"/>
  <c r="T222" i="3"/>
  <c r="T221" i="3"/>
  <c r="T220" i="3"/>
  <c r="T219" i="3"/>
  <c r="T218" i="3"/>
  <c r="T217" i="3"/>
  <c r="T216" i="3"/>
  <c r="T215" i="3"/>
  <c r="T214" i="3"/>
  <c r="T213" i="3"/>
  <c r="T212" i="3"/>
  <c r="T211" i="3"/>
  <c r="T210" i="3"/>
  <c r="T209" i="3"/>
  <c r="T208" i="3"/>
  <c r="T207" i="3"/>
  <c r="T206" i="3"/>
  <c r="T205" i="3"/>
  <c r="T204" i="3"/>
  <c r="T203" i="3"/>
  <c r="T202" i="3"/>
  <c r="T201" i="3"/>
  <c r="T200" i="3"/>
  <c r="T199" i="3"/>
  <c r="T198" i="3"/>
  <c r="T197" i="3"/>
  <c r="T196" i="3"/>
  <c r="T195" i="3"/>
  <c r="T194" i="3"/>
  <c r="T193" i="3"/>
  <c r="T192" i="3"/>
  <c r="T191" i="3"/>
  <c r="T190" i="3"/>
  <c r="T189" i="3"/>
  <c r="T188" i="3"/>
  <c r="T187" i="3"/>
  <c r="T186" i="3"/>
  <c r="T185" i="3"/>
  <c r="T184" i="3"/>
  <c r="T183" i="3"/>
  <c r="T182" i="3"/>
  <c r="T181" i="3"/>
  <c r="T180" i="3"/>
  <c r="T179" i="3"/>
  <c r="T178" i="3"/>
  <c r="T177" i="3"/>
  <c r="T176" i="3"/>
  <c r="T175" i="3"/>
  <c r="T174" i="3"/>
  <c r="T173" i="3"/>
  <c r="T172" i="3"/>
  <c r="T171" i="3"/>
  <c r="T170" i="3"/>
  <c r="T169" i="3"/>
  <c r="T168" i="3"/>
  <c r="T167" i="3"/>
  <c r="T166" i="3"/>
  <c r="T165" i="3"/>
  <c r="T164" i="3"/>
  <c r="T163" i="3"/>
  <c r="T162" i="3"/>
  <c r="T161" i="3"/>
  <c r="T160" i="3"/>
  <c r="T159" i="3"/>
  <c r="T158" i="3"/>
  <c r="T157" i="3"/>
  <c r="T156" i="3"/>
  <c r="T155" i="3"/>
  <c r="T154" i="3"/>
  <c r="T153" i="3"/>
  <c r="T152" i="3"/>
  <c r="T151" i="3"/>
  <c r="T150" i="3"/>
  <c r="T149" i="3"/>
  <c r="T148" i="3"/>
  <c r="T147" i="3"/>
  <c r="T146" i="3"/>
  <c r="T145" i="3"/>
  <c r="T144" i="3"/>
  <c r="T143" i="3"/>
  <c r="T142" i="3"/>
  <c r="T141" i="3"/>
  <c r="T140" i="3"/>
  <c r="T139" i="3"/>
  <c r="T138" i="3"/>
  <c r="T137" i="3"/>
  <c r="T136" i="3"/>
  <c r="T135" i="3"/>
  <c r="T134" i="3"/>
  <c r="T133" i="3"/>
  <c r="T132" i="3"/>
  <c r="T131" i="3"/>
  <c r="T130" i="3"/>
  <c r="T129" i="3"/>
  <c r="T128" i="3"/>
  <c r="T127" i="3"/>
  <c r="T126" i="3"/>
  <c r="T125" i="3"/>
  <c r="T124" i="3"/>
  <c r="T123" i="3"/>
  <c r="T122" i="3"/>
  <c r="T121" i="3"/>
  <c r="T120" i="3"/>
  <c r="T119" i="3"/>
  <c r="T118" i="3"/>
  <c r="T117" i="3"/>
  <c r="T116" i="3"/>
  <c r="T115" i="3"/>
  <c r="T114" i="3"/>
  <c r="T113" i="3"/>
  <c r="T112" i="3"/>
  <c r="T111" i="3"/>
  <c r="T110" i="3"/>
  <c r="T109" i="3"/>
  <c r="T108" i="3"/>
  <c r="T107" i="3"/>
  <c r="T106" i="3"/>
  <c r="T105" i="3"/>
  <c r="T104" i="3"/>
  <c r="T103" i="3"/>
  <c r="T102" i="3"/>
  <c r="T101" i="3"/>
  <c r="T100" i="3"/>
  <c r="T99" i="3"/>
  <c r="T98" i="3"/>
  <c r="T97" i="3"/>
  <c r="T96" i="3"/>
  <c r="T95" i="3"/>
  <c r="T94" i="3"/>
  <c r="T93" i="3"/>
  <c r="T92" i="3"/>
  <c r="T91" i="3"/>
  <c r="T90" i="3"/>
  <c r="T89" i="3"/>
  <c r="T88" i="3"/>
  <c r="T87" i="3"/>
  <c r="T86" i="3"/>
  <c r="T85" i="3"/>
  <c r="T84" i="3"/>
  <c r="T83" i="3"/>
  <c r="T82" i="3"/>
  <c r="T81" i="3"/>
  <c r="T80" i="3"/>
  <c r="T79" i="3"/>
  <c r="T78" i="3"/>
  <c r="T77" i="3"/>
  <c r="T76" i="3"/>
  <c r="T75" i="3"/>
  <c r="T74" i="3"/>
  <c r="T73" i="3"/>
  <c r="T72" i="3"/>
  <c r="T71" i="3"/>
  <c r="T70" i="3"/>
  <c r="P19" i="4"/>
  <c r="P20" i="4"/>
  <c r="P21" i="4"/>
  <c r="P22" i="4"/>
  <c r="P23" i="4"/>
  <c r="P24" i="4"/>
  <c r="P25" i="4"/>
  <c r="P26" i="4"/>
  <c r="P27" i="4"/>
  <c r="P28" i="4"/>
  <c r="P29" i="4"/>
  <c r="P30" i="4"/>
  <c r="P31" i="4"/>
  <c r="P32" i="4"/>
  <c r="P33" i="4"/>
  <c r="P34" i="4"/>
  <c r="P35" i="4"/>
  <c r="P36" i="4"/>
  <c r="P37" i="4"/>
  <c r="P38" i="4"/>
  <c r="P39" i="4"/>
  <c r="P40" i="4"/>
  <c r="P41" i="4"/>
  <c r="P42" i="4"/>
  <c r="P43" i="4"/>
  <c r="P44" i="4"/>
  <c r="P45" i="4"/>
  <c r="P46" i="4"/>
  <c r="P47" i="4"/>
  <c r="P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18" i="4"/>
  <c r="F43" i="3"/>
  <c r="R172" i="3" s="1"/>
  <c r="L18" i="4"/>
  <c r="L47" i="4"/>
  <c r="F45" i="3" s="1"/>
  <c r="L46" i="4"/>
  <c r="L45" i="4"/>
  <c r="L44" i="4"/>
  <c r="L43" i="4"/>
  <c r="L42" i="4"/>
  <c r="L41" i="4"/>
  <c r="L40" i="4"/>
  <c r="L39" i="4"/>
  <c r="L38" i="4"/>
  <c r="L37" i="4"/>
  <c r="L36" i="4"/>
  <c r="L35" i="4"/>
  <c r="L34" i="4"/>
  <c r="L33" i="4"/>
  <c r="L32" i="4"/>
  <c r="L31" i="4"/>
  <c r="L30" i="4"/>
  <c r="L29" i="4"/>
  <c r="L28" i="4"/>
  <c r="L27" i="4"/>
  <c r="L26" i="4"/>
  <c r="L25" i="4"/>
  <c r="L24" i="4"/>
  <c r="L23" i="4"/>
  <c r="L22" i="4"/>
  <c r="L19" i="4"/>
  <c r="L20" i="4"/>
  <c r="L21" i="4"/>
  <c r="F42" i="3"/>
  <c r="R179" i="3" s="1"/>
  <c r="E22" i="3"/>
  <c r="F59" i="3"/>
  <c r="Q42" i="4"/>
  <c r="O42" i="4"/>
  <c r="N42" i="4"/>
  <c r="Q23" i="4"/>
  <c r="O23" i="4"/>
  <c r="N23" i="4"/>
  <c r="Q19" i="4"/>
  <c r="Q20" i="4"/>
  <c r="Q21" i="4"/>
  <c r="Q22" i="4"/>
  <c r="Q24" i="4"/>
  <c r="Q25" i="4"/>
  <c r="Q26" i="4"/>
  <c r="Q27" i="4"/>
  <c r="Q28" i="4"/>
  <c r="Q29" i="4"/>
  <c r="Q30" i="4"/>
  <c r="Q31" i="4"/>
  <c r="Q32" i="4"/>
  <c r="Q33" i="4"/>
  <c r="Q34" i="4"/>
  <c r="Q35" i="4"/>
  <c r="Q36" i="4"/>
  <c r="Q37" i="4"/>
  <c r="Q38" i="4"/>
  <c r="Q39" i="4"/>
  <c r="Q40" i="4"/>
  <c r="Q41" i="4"/>
  <c r="Q43" i="4"/>
  <c r="Q44" i="4"/>
  <c r="Q45" i="4"/>
  <c r="Q46" i="4"/>
  <c r="Q47" i="4"/>
  <c r="Q18" i="4"/>
  <c r="O19" i="4"/>
  <c r="O20" i="4"/>
  <c r="O21" i="4"/>
  <c r="O22" i="4"/>
  <c r="O24" i="4"/>
  <c r="O25" i="4"/>
  <c r="O26" i="4"/>
  <c r="O27" i="4"/>
  <c r="O28" i="4"/>
  <c r="O29" i="4"/>
  <c r="O30" i="4"/>
  <c r="O31" i="4"/>
  <c r="O32" i="4"/>
  <c r="O33" i="4"/>
  <c r="O34" i="4"/>
  <c r="O35" i="4"/>
  <c r="O36" i="4"/>
  <c r="O37" i="4"/>
  <c r="O38" i="4"/>
  <c r="O39" i="4"/>
  <c r="O40" i="4"/>
  <c r="O41" i="4"/>
  <c r="O43" i="4"/>
  <c r="O44" i="4"/>
  <c r="O45" i="4"/>
  <c r="O46" i="4"/>
  <c r="O47" i="4"/>
  <c r="O18" i="4"/>
  <c r="N28" i="4"/>
  <c r="N29" i="4"/>
  <c r="N30" i="4"/>
  <c r="N31" i="4"/>
  <c r="N32" i="4"/>
  <c r="N33" i="4"/>
  <c r="N34" i="4"/>
  <c r="N35" i="4"/>
  <c r="N36" i="4"/>
  <c r="N37" i="4"/>
  <c r="N38" i="4"/>
  <c r="N39" i="4"/>
  <c r="N40" i="4"/>
  <c r="N41" i="4"/>
  <c r="N43" i="4"/>
  <c r="N44" i="4"/>
  <c r="N45" i="4"/>
  <c r="N46" i="4"/>
  <c r="N47" i="4"/>
  <c r="F44" i="3" s="1"/>
  <c r="N20" i="4"/>
  <c r="N21" i="4"/>
  <c r="N22" i="4"/>
  <c r="N24" i="4"/>
  <c r="N25" i="4"/>
  <c r="N26" i="4"/>
  <c r="N27" i="4"/>
  <c r="N19" i="4"/>
  <c r="N18" i="4"/>
  <c r="F58" i="3"/>
  <c r="F57" i="3"/>
  <c r="F55" i="3"/>
  <c r="Q369" i="3"/>
  <c r="Q368" i="3"/>
  <c r="Q367" i="3"/>
  <c r="Q366" i="3"/>
  <c r="Q365" i="3"/>
  <c r="Q364" i="3"/>
  <c r="Q363" i="3"/>
  <c r="Q362" i="3"/>
  <c r="Q361" i="3"/>
  <c r="Q360" i="3"/>
  <c r="Q359" i="3"/>
  <c r="Q358" i="3"/>
  <c r="Q357" i="3"/>
  <c r="Q356" i="3"/>
  <c r="Q355" i="3"/>
  <c r="Q354" i="3"/>
  <c r="Q353" i="3"/>
  <c r="Q352" i="3"/>
  <c r="Q351" i="3"/>
  <c r="Q350" i="3"/>
  <c r="Q349" i="3"/>
  <c r="Q348" i="3"/>
  <c r="Q347" i="3"/>
  <c r="Q346" i="3"/>
  <c r="Q345" i="3"/>
  <c r="Q344" i="3"/>
  <c r="Q343" i="3"/>
  <c r="Q342" i="3"/>
  <c r="Q341" i="3"/>
  <c r="Q340" i="3"/>
  <c r="Q339" i="3"/>
  <c r="Q338" i="3"/>
  <c r="Q337" i="3"/>
  <c r="Q336" i="3"/>
  <c r="Q335" i="3"/>
  <c r="Q334" i="3"/>
  <c r="Q333" i="3"/>
  <c r="Q332" i="3"/>
  <c r="Q331" i="3"/>
  <c r="Q330" i="3"/>
  <c r="Q329" i="3"/>
  <c r="Q328" i="3"/>
  <c r="Q327" i="3"/>
  <c r="Q326" i="3"/>
  <c r="Q325" i="3"/>
  <c r="Q324" i="3"/>
  <c r="Q323" i="3"/>
  <c r="Q322" i="3"/>
  <c r="Q321" i="3"/>
  <c r="Q320" i="3"/>
  <c r="Q319" i="3"/>
  <c r="Q318" i="3"/>
  <c r="Q317" i="3"/>
  <c r="Q316" i="3"/>
  <c r="Q315" i="3"/>
  <c r="Q314" i="3"/>
  <c r="Q313" i="3"/>
  <c r="Q312" i="3"/>
  <c r="Q311" i="3"/>
  <c r="Q310" i="3"/>
  <c r="Q309" i="3"/>
  <c r="Q308" i="3"/>
  <c r="Q307" i="3"/>
  <c r="Q306" i="3"/>
  <c r="Q305" i="3"/>
  <c r="Q304" i="3"/>
  <c r="Q303" i="3"/>
  <c r="Q302" i="3"/>
  <c r="Q301" i="3"/>
  <c r="Q300" i="3"/>
  <c r="Q299" i="3"/>
  <c r="Q298" i="3"/>
  <c r="Q297" i="3"/>
  <c r="Q296" i="3"/>
  <c r="Q295" i="3"/>
  <c r="Q294" i="3"/>
  <c r="Q293" i="3"/>
  <c r="Q292" i="3"/>
  <c r="Q291" i="3"/>
  <c r="Q290" i="3"/>
  <c r="Q289" i="3"/>
  <c r="Q288" i="3"/>
  <c r="Q287" i="3"/>
  <c r="Q286" i="3"/>
  <c r="Q285" i="3"/>
  <c r="Q284" i="3"/>
  <c r="Q283" i="3"/>
  <c r="Q282" i="3"/>
  <c r="Q281" i="3"/>
  <c r="Q280" i="3"/>
  <c r="Q279" i="3"/>
  <c r="Q278" i="3"/>
  <c r="Q277" i="3"/>
  <c r="Q276" i="3"/>
  <c r="Q275" i="3"/>
  <c r="Q274" i="3"/>
  <c r="Q273" i="3"/>
  <c r="Q272" i="3"/>
  <c r="Q271" i="3"/>
  <c r="Q270" i="3"/>
  <c r="Q269" i="3"/>
  <c r="Q268" i="3"/>
  <c r="Q267" i="3"/>
  <c r="Q266" i="3"/>
  <c r="Q265" i="3"/>
  <c r="Q264" i="3"/>
  <c r="Q263" i="3"/>
  <c r="Q262" i="3"/>
  <c r="Q261" i="3"/>
  <c r="Q260" i="3"/>
  <c r="Q259" i="3"/>
  <c r="Q258" i="3"/>
  <c r="Q257" i="3"/>
  <c r="Q256" i="3"/>
  <c r="Q255" i="3"/>
  <c r="Q254" i="3"/>
  <c r="Q253" i="3"/>
  <c r="Q252" i="3"/>
  <c r="Q251" i="3"/>
  <c r="Q250" i="3"/>
  <c r="Q249" i="3"/>
  <c r="Q248" i="3"/>
  <c r="Q247" i="3"/>
  <c r="Q246" i="3"/>
  <c r="Q245" i="3"/>
  <c r="Q244" i="3"/>
  <c r="Q243" i="3"/>
  <c r="Q242" i="3"/>
  <c r="Q241" i="3"/>
  <c r="Q240" i="3"/>
  <c r="Q239" i="3"/>
  <c r="Q238" i="3"/>
  <c r="Q237" i="3"/>
  <c r="Q236" i="3"/>
  <c r="Q235" i="3"/>
  <c r="Q234" i="3"/>
  <c r="Q233" i="3"/>
  <c r="Q232" i="3"/>
  <c r="Q231" i="3"/>
  <c r="Q230" i="3"/>
  <c r="Q229" i="3"/>
  <c r="Q228" i="3"/>
  <c r="Q227" i="3"/>
  <c r="Q226" i="3"/>
  <c r="Q225" i="3"/>
  <c r="Q224" i="3"/>
  <c r="Q223" i="3"/>
  <c r="Q222" i="3"/>
  <c r="Q221" i="3"/>
  <c r="Q220" i="3"/>
  <c r="Q219" i="3"/>
  <c r="Q218" i="3"/>
  <c r="Q217" i="3"/>
  <c r="Q216" i="3"/>
  <c r="Q215" i="3"/>
  <c r="Q214" i="3"/>
  <c r="Q213" i="3"/>
  <c r="Q212" i="3"/>
  <c r="Q211" i="3"/>
  <c r="Q210" i="3"/>
  <c r="Q209" i="3"/>
  <c r="Q208" i="3"/>
  <c r="Q207" i="3"/>
  <c r="Q206" i="3"/>
  <c r="Q205" i="3"/>
  <c r="Q204" i="3"/>
  <c r="Q203" i="3"/>
  <c r="Q202" i="3"/>
  <c r="Q201" i="3"/>
  <c r="Q200" i="3"/>
  <c r="Q199" i="3"/>
  <c r="Q198" i="3"/>
  <c r="Q197" i="3"/>
  <c r="Q196" i="3"/>
  <c r="Q195" i="3"/>
  <c r="Q194" i="3"/>
  <c r="Q193" i="3"/>
  <c r="Q192" i="3"/>
  <c r="Q191" i="3"/>
  <c r="Q190" i="3"/>
  <c r="Q189" i="3"/>
  <c r="Q188" i="3"/>
  <c r="Q187" i="3"/>
  <c r="Q186" i="3"/>
  <c r="Q185" i="3"/>
  <c r="Q184" i="3"/>
  <c r="Q183" i="3"/>
  <c r="Q182" i="3"/>
  <c r="Q181" i="3"/>
  <c r="Q180" i="3"/>
  <c r="Q179" i="3"/>
  <c r="Q178" i="3"/>
  <c r="Q177" i="3"/>
  <c r="Q176" i="3"/>
  <c r="Q175" i="3"/>
  <c r="Q174" i="3"/>
  <c r="Q173" i="3"/>
  <c r="Q172" i="3"/>
  <c r="Q171" i="3"/>
  <c r="Q170" i="3"/>
  <c r="Q169" i="3"/>
  <c r="Q168" i="3"/>
  <c r="Q167" i="3"/>
  <c r="Q166" i="3"/>
  <c r="Q165" i="3"/>
  <c r="Q164" i="3"/>
  <c r="Q163" i="3"/>
  <c r="Q162" i="3"/>
  <c r="Q161" i="3"/>
  <c r="Q160" i="3"/>
  <c r="Q159" i="3"/>
  <c r="Q158" i="3"/>
  <c r="Q157" i="3"/>
  <c r="Q156" i="3"/>
  <c r="Q155" i="3"/>
  <c r="Q154" i="3"/>
  <c r="Q153" i="3"/>
  <c r="Q152" i="3"/>
  <c r="Q151" i="3"/>
  <c r="Q150" i="3"/>
  <c r="Q149" i="3"/>
  <c r="Q148" i="3"/>
  <c r="Q147" i="3"/>
  <c r="Q146" i="3"/>
  <c r="Q145" i="3"/>
  <c r="Q144" i="3"/>
  <c r="Q143" i="3"/>
  <c r="Q142" i="3"/>
  <c r="Q141" i="3"/>
  <c r="Q140" i="3"/>
  <c r="Q139" i="3"/>
  <c r="Q138" i="3"/>
  <c r="Q137" i="3"/>
  <c r="Q136" i="3"/>
  <c r="Q135" i="3"/>
  <c r="Q134" i="3"/>
  <c r="Q133" i="3"/>
  <c r="Q132" i="3"/>
  <c r="Q131" i="3"/>
  <c r="Q130" i="3"/>
  <c r="Q129" i="3"/>
  <c r="Q128" i="3"/>
  <c r="Q127" i="3"/>
  <c r="Q126" i="3"/>
  <c r="Q125" i="3"/>
  <c r="Q124" i="3"/>
  <c r="Q123" i="3"/>
  <c r="Q122" i="3"/>
  <c r="Q121" i="3"/>
  <c r="Q120" i="3"/>
  <c r="Q119" i="3"/>
  <c r="Q118" i="3"/>
  <c r="Q117" i="3"/>
  <c r="Q116" i="3"/>
  <c r="Q115" i="3"/>
  <c r="Q114" i="3"/>
  <c r="Q113" i="3"/>
  <c r="Q112" i="3"/>
  <c r="Q111" i="3"/>
  <c r="Q110" i="3"/>
  <c r="Q109" i="3"/>
  <c r="Q108" i="3"/>
  <c r="Q107" i="3"/>
  <c r="Q106" i="3"/>
  <c r="Q105" i="3"/>
  <c r="Q104" i="3"/>
  <c r="Q103" i="3"/>
  <c r="Q102" i="3"/>
  <c r="Q101" i="3"/>
  <c r="Q100" i="3"/>
  <c r="Q99" i="3"/>
  <c r="Q98" i="3"/>
  <c r="Q97" i="3"/>
  <c r="Q96" i="3"/>
  <c r="Q95" i="3"/>
  <c r="Q94" i="3"/>
  <c r="Q93" i="3"/>
  <c r="Q92" i="3"/>
  <c r="Q91" i="3"/>
  <c r="Q90" i="3"/>
  <c r="Q89" i="3"/>
  <c r="Q88" i="3"/>
  <c r="Q87" i="3"/>
  <c r="Q86" i="3"/>
  <c r="Q85" i="3"/>
  <c r="Q84" i="3"/>
  <c r="Q83" i="3"/>
  <c r="Q82" i="3"/>
  <c r="Q81" i="3"/>
  <c r="Q80" i="3"/>
  <c r="Q79" i="3"/>
  <c r="Q78" i="3"/>
  <c r="Q77" i="3"/>
  <c r="Q76" i="3"/>
  <c r="Q75" i="3"/>
  <c r="Q74" i="3"/>
  <c r="Q73" i="3"/>
  <c r="Q72" i="3"/>
  <c r="Q71" i="3"/>
  <c r="N370" i="3"/>
  <c r="H231" i="3"/>
  <c r="H232" i="3"/>
  <c r="H233" i="3"/>
  <c r="H234" i="3"/>
  <c r="H235" i="3"/>
  <c r="H236" i="3"/>
  <c r="H237" i="3"/>
  <c r="H238" i="3"/>
  <c r="H239" i="3"/>
  <c r="H240" i="3"/>
  <c r="H241" i="3"/>
  <c r="H242" i="3"/>
  <c r="H243" i="3"/>
  <c r="H244" i="3"/>
  <c r="H245" i="3"/>
  <c r="H246" i="3"/>
  <c r="H247" i="3"/>
  <c r="H248" i="3"/>
  <c r="H249" i="3"/>
  <c r="H250" i="3"/>
  <c r="H251" i="3"/>
  <c r="H252" i="3"/>
  <c r="H253" i="3"/>
  <c r="H254" i="3"/>
  <c r="H255" i="3"/>
  <c r="H256" i="3"/>
  <c r="H257" i="3"/>
  <c r="H258" i="3"/>
  <c r="H259" i="3"/>
  <c r="H260" i="3"/>
  <c r="H261" i="3"/>
  <c r="H262" i="3"/>
  <c r="H263" i="3"/>
  <c r="H264" i="3"/>
  <c r="H265" i="3"/>
  <c r="H266" i="3"/>
  <c r="H267" i="3"/>
  <c r="H268" i="3"/>
  <c r="H269" i="3"/>
  <c r="H270" i="3"/>
  <c r="H271" i="3"/>
  <c r="H272" i="3"/>
  <c r="H273" i="3"/>
  <c r="H274" i="3"/>
  <c r="H275" i="3"/>
  <c r="H276" i="3"/>
  <c r="H277" i="3"/>
  <c r="H278" i="3"/>
  <c r="H279" i="3"/>
  <c r="H280" i="3"/>
  <c r="H281" i="3"/>
  <c r="H282" i="3"/>
  <c r="H283" i="3"/>
  <c r="H284" i="3"/>
  <c r="H285" i="3"/>
  <c r="H286" i="3"/>
  <c r="H287" i="3"/>
  <c r="H288" i="3"/>
  <c r="H289" i="3"/>
  <c r="H290" i="3"/>
  <c r="H291" i="3"/>
  <c r="H292" i="3"/>
  <c r="H293" i="3"/>
  <c r="H294" i="3"/>
  <c r="H295" i="3"/>
  <c r="H296" i="3"/>
  <c r="H297" i="3"/>
  <c r="H298" i="3"/>
  <c r="H299" i="3"/>
  <c r="H300" i="3"/>
  <c r="H301" i="3"/>
  <c r="H302" i="3"/>
  <c r="H303" i="3"/>
  <c r="H304" i="3"/>
  <c r="H305" i="3"/>
  <c r="H306" i="3"/>
  <c r="H307" i="3"/>
  <c r="H308" i="3"/>
  <c r="H309" i="3"/>
  <c r="H310" i="3"/>
  <c r="H311" i="3"/>
  <c r="H312" i="3"/>
  <c r="H313" i="3"/>
  <c r="H314" i="3"/>
  <c r="H315" i="3"/>
  <c r="H316" i="3"/>
  <c r="H317" i="3"/>
  <c r="H318" i="3"/>
  <c r="H319" i="3"/>
  <c r="H320" i="3"/>
  <c r="H321" i="3"/>
  <c r="H322" i="3"/>
  <c r="H323" i="3"/>
  <c r="H324" i="3"/>
  <c r="H325" i="3"/>
  <c r="H326" i="3"/>
  <c r="H327" i="3"/>
  <c r="H328" i="3"/>
  <c r="H329" i="3"/>
  <c r="H330" i="3"/>
  <c r="H331" i="3"/>
  <c r="H332" i="3"/>
  <c r="H333" i="3"/>
  <c r="H334" i="3"/>
  <c r="H335" i="3"/>
  <c r="H336" i="3"/>
  <c r="H337" i="3"/>
  <c r="H338" i="3"/>
  <c r="H339" i="3"/>
  <c r="H340" i="3"/>
  <c r="H341" i="3"/>
  <c r="H342" i="3"/>
  <c r="H343" i="3"/>
  <c r="H344" i="3"/>
  <c r="H345" i="3"/>
  <c r="H346" i="3"/>
  <c r="H347" i="3"/>
  <c r="H348" i="3"/>
  <c r="H349" i="3"/>
  <c r="H350" i="3"/>
  <c r="H351" i="3"/>
  <c r="H352" i="3"/>
  <c r="H353" i="3"/>
  <c r="H354" i="3"/>
  <c r="H355" i="3"/>
  <c r="H356" i="3"/>
  <c r="H357" i="3"/>
  <c r="H358" i="3"/>
  <c r="H359" i="3"/>
  <c r="H360" i="3"/>
  <c r="H361" i="3"/>
  <c r="H362" i="3"/>
  <c r="H363" i="3"/>
  <c r="H364" i="3"/>
  <c r="H365" i="3"/>
  <c r="H366" i="3"/>
  <c r="H367" i="3"/>
  <c r="H368" i="3"/>
  <c r="H369" i="3"/>
  <c r="H228" i="3"/>
  <c r="H229" i="3"/>
  <c r="H230" i="3"/>
  <c r="H223" i="3"/>
  <c r="H224" i="3"/>
  <c r="H225" i="3"/>
  <c r="F60" i="3"/>
  <c r="F53" i="3"/>
  <c r="F56" i="3"/>
  <c r="F54" i="3"/>
  <c r="H70" i="3"/>
  <c r="H227" i="3"/>
  <c r="H226" i="3"/>
  <c r="H222" i="3"/>
  <c r="H221" i="3"/>
  <c r="H220" i="3"/>
  <c r="H187" i="3"/>
  <c r="H186" i="3"/>
  <c r="H185" i="3"/>
  <c r="H184" i="3"/>
  <c r="H183" i="3"/>
  <c r="H182" i="3"/>
  <c r="H181" i="3"/>
  <c r="H180" i="3"/>
  <c r="H179" i="3"/>
  <c r="H178" i="3"/>
  <c r="H177" i="3"/>
  <c r="H176" i="3"/>
  <c r="H175" i="3"/>
  <c r="H174" i="3"/>
  <c r="H173" i="3"/>
  <c r="H172" i="3"/>
  <c r="H171" i="3"/>
  <c r="H170" i="3"/>
  <c r="H169" i="3"/>
  <c r="H168" i="3"/>
  <c r="H167" i="3"/>
  <c r="H166" i="3"/>
  <c r="H165" i="3"/>
  <c r="H164" i="3"/>
  <c r="H163" i="3"/>
  <c r="H162" i="3"/>
  <c r="H161" i="3"/>
  <c r="H160" i="3"/>
  <c r="H159" i="3"/>
  <c r="H158" i="3"/>
  <c r="H157" i="3"/>
  <c r="H156" i="3"/>
  <c r="H155" i="3"/>
  <c r="H154" i="3"/>
  <c r="H153" i="3"/>
  <c r="H152" i="3"/>
  <c r="H151" i="3"/>
  <c r="H150" i="3"/>
  <c r="H149" i="3"/>
  <c r="H148" i="3"/>
  <c r="H147" i="3"/>
  <c r="H146" i="3"/>
  <c r="H145" i="3"/>
  <c r="H144" i="3"/>
  <c r="H143" i="3"/>
  <c r="H142" i="3"/>
  <c r="H141" i="3"/>
  <c r="H140" i="3"/>
  <c r="H139" i="3"/>
  <c r="H138" i="3"/>
  <c r="H137" i="3"/>
  <c r="H136" i="3"/>
  <c r="H135" i="3"/>
  <c r="H134" i="3"/>
  <c r="H133" i="3"/>
  <c r="H132" i="3"/>
  <c r="H131" i="3"/>
  <c r="H130" i="3"/>
  <c r="H129" i="3"/>
  <c r="H128" i="3"/>
  <c r="H127" i="3"/>
  <c r="H126" i="3"/>
  <c r="H125" i="3"/>
  <c r="H124" i="3"/>
  <c r="H123" i="3"/>
  <c r="H122" i="3"/>
  <c r="H121" i="3"/>
  <c r="H120" i="3"/>
  <c r="H119" i="3"/>
  <c r="H118" i="3"/>
  <c r="H117" i="3"/>
  <c r="H116" i="3"/>
  <c r="H115" i="3"/>
  <c r="H114" i="3"/>
  <c r="H113" i="3"/>
  <c r="H112" i="3"/>
  <c r="H111" i="3"/>
  <c r="H110" i="3"/>
  <c r="H109" i="3"/>
  <c r="H108" i="3"/>
  <c r="H107" i="3"/>
  <c r="H106" i="3"/>
  <c r="H105" i="3"/>
  <c r="H104" i="3"/>
  <c r="H103" i="3"/>
  <c r="H102" i="3"/>
  <c r="H101" i="3"/>
  <c r="H100" i="3"/>
  <c r="H99" i="3"/>
  <c r="H98" i="3"/>
  <c r="H97" i="3"/>
  <c r="H96" i="3"/>
  <c r="H95" i="3"/>
  <c r="H94" i="3"/>
  <c r="H93" i="3"/>
  <c r="H92" i="3"/>
  <c r="H91" i="3"/>
  <c r="H90" i="3"/>
  <c r="H89" i="3"/>
  <c r="H88" i="3"/>
  <c r="H87" i="3"/>
  <c r="H86" i="3"/>
  <c r="H85" i="3"/>
  <c r="H84" i="3"/>
  <c r="H83" i="3"/>
  <c r="H82" i="3"/>
  <c r="H81" i="3"/>
  <c r="H80" i="3"/>
  <c r="H79" i="3"/>
  <c r="H78" i="3"/>
  <c r="H77" i="3"/>
  <c r="H76" i="3"/>
  <c r="H75" i="3"/>
  <c r="H74" i="3"/>
  <c r="H73" i="3"/>
  <c r="H72" i="3"/>
  <c r="H71" i="3"/>
  <c r="R76" i="3" l="1"/>
  <c r="R156" i="3"/>
  <c r="R169" i="3"/>
  <c r="R204" i="3"/>
  <c r="R218" i="3"/>
  <c r="R168" i="3"/>
  <c r="R217" i="3"/>
  <c r="R84" i="3"/>
  <c r="R124" i="3"/>
  <c r="R163" i="3"/>
  <c r="R212" i="3"/>
  <c r="R219" i="3"/>
  <c r="R216" i="3"/>
  <c r="R211" i="3"/>
  <c r="R108" i="3"/>
  <c r="R196" i="3"/>
  <c r="R92" i="3"/>
  <c r="R132" i="3"/>
  <c r="R176" i="3"/>
  <c r="R213" i="3"/>
  <c r="R188" i="3"/>
  <c r="R100" i="3"/>
  <c r="R166" i="3"/>
  <c r="R180" i="3"/>
  <c r="R214" i="3"/>
  <c r="R70" i="3"/>
  <c r="F48" i="3"/>
  <c r="R77" i="3"/>
  <c r="R85" i="3"/>
  <c r="R93" i="3"/>
  <c r="R101" i="3"/>
  <c r="R109" i="3"/>
  <c r="R117" i="3"/>
  <c r="R125" i="3"/>
  <c r="R133" i="3"/>
  <c r="R141" i="3"/>
  <c r="R149" i="3"/>
  <c r="R157" i="3"/>
  <c r="R165" i="3"/>
  <c r="R173" i="3"/>
  <c r="R181" i="3"/>
  <c r="R189" i="3"/>
  <c r="R197" i="3"/>
  <c r="R205" i="3"/>
  <c r="R118" i="3"/>
  <c r="R198" i="3"/>
  <c r="R71" i="3"/>
  <c r="R79" i="3"/>
  <c r="R87" i="3"/>
  <c r="R95" i="3"/>
  <c r="R103" i="3"/>
  <c r="R111" i="3"/>
  <c r="R119" i="3"/>
  <c r="R127" i="3"/>
  <c r="R135" i="3"/>
  <c r="R143" i="3"/>
  <c r="R151" i="3"/>
  <c r="R159" i="3"/>
  <c r="R175" i="3"/>
  <c r="R183" i="3"/>
  <c r="R191" i="3"/>
  <c r="R199" i="3"/>
  <c r="R207" i="3"/>
  <c r="R215" i="3"/>
  <c r="R94" i="3"/>
  <c r="R134" i="3"/>
  <c r="R174" i="3"/>
  <c r="R72" i="3"/>
  <c r="R80" i="3"/>
  <c r="R88" i="3"/>
  <c r="R96" i="3"/>
  <c r="R104" i="3"/>
  <c r="R112" i="3"/>
  <c r="R120" i="3"/>
  <c r="R128" i="3"/>
  <c r="R136" i="3"/>
  <c r="R144" i="3"/>
  <c r="R152" i="3"/>
  <c r="R160" i="3"/>
  <c r="R184" i="3"/>
  <c r="R192" i="3"/>
  <c r="R200" i="3"/>
  <c r="R208" i="3"/>
  <c r="R86" i="3"/>
  <c r="R126" i="3"/>
  <c r="R158" i="3"/>
  <c r="R190" i="3"/>
  <c r="R73" i="3"/>
  <c r="R81" i="3"/>
  <c r="R89" i="3"/>
  <c r="R97" i="3"/>
  <c r="R105" i="3"/>
  <c r="R113" i="3"/>
  <c r="R121" i="3"/>
  <c r="R129" i="3"/>
  <c r="R137" i="3"/>
  <c r="R145" i="3"/>
  <c r="R153" i="3"/>
  <c r="R161" i="3"/>
  <c r="R177" i="3"/>
  <c r="R185" i="3"/>
  <c r="R193" i="3"/>
  <c r="R201" i="3"/>
  <c r="R209" i="3"/>
  <c r="R102" i="3"/>
  <c r="R150" i="3"/>
  <c r="R182" i="3"/>
  <c r="R74" i="3"/>
  <c r="R82" i="3"/>
  <c r="R90" i="3"/>
  <c r="R98" i="3"/>
  <c r="R114" i="3"/>
  <c r="R122" i="3"/>
  <c r="R130" i="3"/>
  <c r="R138" i="3"/>
  <c r="R146" i="3"/>
  <c r="R154" i="3"/>
  <c r="R162" i="3"/>
  <c r="R170" i="3"/>
  <c r="R178" i="3"/>
  <c r="R186" i="3"/>
  <c r="R194" i="3"/>
  <c r="R202" i="3"/>
  <c r="R210" i="3"/>
  <c r="R78" i="3"/>
  <c r="R110" i="3"/>
  <c r="R142" i="3"/>
  <c r="R206" i="3"/>
  <c r="R75" i="3"/>
  <c r="R83" i="3"/>
  <c r="R91" i="3"/>
  <c r="R99" i="3"/>
  <c r="R107" i="3"/>
  <c r="R115" i="3"/>
  <c r="R123" i="3"/>
  <c r="R131" i="3"/>
  <c r="R147" i="3"/>
  <c r="R155" i="3"/>
  <c r="R171" i="3"/>
  <c r="R187" i="3"/>
  <c r="R195" i="3"/>
  <c r="R203" i="3"/>
  <c r="U311" i="3"/>
  <c r="E10" i="3"/>
  <c r="U296" i="3"/>
  <c r="U303" i="3"/>
  <c r="U334" i="3"/>
  <c r="U120" i="3"/>
  <c r="U152" i="3"/>
  <c r="T370" i="3"/>
  <c r="U350" i="3"/>
  <c r="U246" i="3"/>
  <c r="F61" i="3"/>
  <c r="U86" i="3"/>
  <c r="U259" i="3"/>
  <c r="U94" i="3"/>
  <c r="U357" i="3"/>
  <c r="U238" i="3"/>
  <c r="U144" i="3"/>
  <c r="U222" i="3"/>
  <c r="U230" i="3"/>
  <c r="U97" i="3"/>
  <c r="U261" i="3"/>
  <c r="E19" i="3"/>
  <c r="U128" i="3"/>
  <c r="U138" i="3"/>
  <c r="U274" i="3"/>
  <c r="U108" i="3"/>
  <c r="U229" i="3"/>
  <c r="U363" i="3"/>
  <c r="U150" i="3"/>
  <c r="U284" i="3"/>
  <c r="U93" i="3"/>
  <c r="U101" i="3"/>
  <c r="U111" i="3"/>
  <c r="U313" i="3"/>
  <c r="U282" i="3"/>
  <c r="Q370" i="3"/>
  <c r="U221" i="3"/>
  <c r="U223" i="3"/>
  <c r="U287" i="3"/>
  <c r="U107" i="3"/>
  <c r="U174" i="3"/>
  <c r="U129" i="3"/>
  <c r="U309" i="3"/>
  <c r="U79" i="3"/>
  <c r="U87" i="3"/>
  <c r="U173" i="3"/>
  <c r="U269" i="3"/>
  <c r="U253" i="3"/>
  <c r="U95" i="3"/>
  <c r="U368" i="3"/>
  <c r="U143" i="3"/>
  <c r="U159" i="3"/>
  <c r="U167" i="3"/>
  <c r="U275" i="3"/>
  <c r="U268" i="3"/>
  <c r="U235" i="3"/>
  <c r="U113" i="3"/>
  <c r="U121" i="3"/>
  <c r="U232" i="3"/>
  <c r="U122" i="3"/>
  <c r="U75" i="3"/>
  <c r="U100" i="3"/>
  <c r="U285" i="3"/>
  <c r="U297" i="3"/>
  <c r="U244" i="3"/>
  <c r="U291" i="3"/>
  <c r="U92" i="3"/>
  <c r="U99" i="3"/>
  <c r="U149" i="3"/>
  <c r="U165" i="3"/>
  <c r="U172" i="3"/>
  <c r="U178" i="3"/>
  <c r="U224" i="3"/>
  <c r="U366" i="3"/>
  <c r="U358" i="3"/>
  <c r="U337" i="3"/>
  <c r="U328" i="3"/>
  <c r="U141" i="3"/>
  <c r="U134" i="3"/>
  <c r="U226" i="3"/>
  <c r="U91" i="3"/>
  <c r="U112" i="3"/>
  <c r="U352" i="3"/>
  <c r="U342" i="3"/>
  <c r="U260" i="3"/>
  <c r="U283" i="3"/>
  <c r="U365" i="3"/>
  <c r="U344" i="3"/>
  <c r="U336" i="3"/>
  <c r="U329" i="3"/>
  <c r="U299" i="3"/>
  <c r="U239" i="3"/>
  <c r="U280" i="3"/>
  <c r="U142" i="3"/>
  <c r="U82" i="3"/>
  <c r="U162" i="3"/>
  <c r="U137" i="3"/>
  <c r="U135" i="3"/>
  <c r="U145" i="3"/>
  <c r="U164" i="3"/>
  <c r="U340" i="3"/>
  <c r="U345" i="3"/>
  <c r="U315" i="3"/>
  <c r="U300" i="3"/>
  <c r="U72" i="3"/>
  <c r="U80" i="3"/>
  <c r="U88" i="3"/>
  <c r="U115" i="3"/>
  <c r="U130" i="3"/>
  <c r="U161" i="3"/>
  <c r="U220" i="3"/>
  <c r="U228" i="3"/>
  <c r="U356" i="3"/>
  <c r="U341" i="3"/>
  <c r="U281" i="3"/>
  <c r="U251" i="3"/>
  <c r="U272" i="3"/>
  <c r="U126" i="3"/>
  <c r="U90" i="3"/>
  <c r="U166" i="3"/>
  <c r="U169" i="3"/>
  <c r="U155" i="3"/>
  <c r="U153" i="3"/>
  <c r="U168" i="3"/>
  <c r="U348" i="3"/>
  <c r="U351" i="3"/>
  <c r="U333" i="3"/>
  <c r="U316" i="3"/>
  <c r="U73" i="3"/>
  <c r="U103" i="3"/>
  <c r="U109" i="3"/>
  <c r="U123" i="3"/>
  <c r="U131" i="3"/>
  <c r="U139" i="3"/>
  <c r="U146" i="3"/>
  <c r="U154" i="3"/>
  <c r="U175" i="3"/>
  <c r="U347" i="3"/>
  <c r="U326" i="3"/>
  <c r="U318" i="3"/>
  <c r="U288" i="3"/>
  <c r="U266" i="3"/>
  <c r="U258" i="3"/>
  <c r="U236" i="3"/>
  <c r="U256" i="3"/>
  <c r="U78" i="3"/>
  <c r="U98" i="3"/>
  <c r="U182" i="3"/>
  <c r="U171" i="3"/>
  <c r="U84" i="3"/>
  <c r="U180" i="3"/>
  <c r="U231" i="3"/>
  <c r="U241" i="3"/>
  <c r="U353" i="3"/>
  <c r="U247" i="3"/>
  <c r="U74" i="3"/>
  <c r="U116" i="3"/>
  <c r="U124" i="3"/>
  <c r="U132" i="3"/>
  <c r="U140" i="3"/>
  <c r="U147" i="3"/>
  <c r="U163" i="3"/>
  <c r="U225" i="3"/>
  <c r="U360" i="3"/>
  <c r="U331" i="3"/>
  <c r="U325" i="3"/>
  <c r="U310" i="3"/>
  <c r="U302" i="3"/>
  <c r="U295" i="3"/>
  <c r="U249" i="3"/>
  <c r="U240" i="3"/>
  <c r="U106" i="3"/>
  <c r="U71" i="3"/>
  <c r="U183" i="3"/>
  <c r="U96" i="3"/>
  <c r="U184" i="3"/>
  <c r="U237" i="3"/>
  <c r="U265" i="3"/>
  <c r="U242" i="3"/>
  <c r="U255" i="3"/>
  <c r="U338" i="3"/>
  <c r="U330" i="3"/>
  <c r="U324" i="3"/>
  <c r="U301" i="3"/>
  <c r="U278" i="3"/>
  <c r="U264" i="3"/>
  <c r="U304" i="3"/>
  <c r="U364" i="3"/>
  <c r="U89" i="3"/>
  <c r="U118" i="3"/>
  <c r="U181" i="3"/>
  <c r="U151" i="3"/>
  <c r="U105" i="3"/>
  <c r="U136" i="3"/>
  <c r="U245" i="3"/>
  <c r="U317" i="3"/>
  <c r="U289" i="3"/>
  <c r="U343" i="3"/>
  <c r="U292" i="3"/>
  <c r="U233" i="3"/>
  <c r="U76" i="3"/>
  <c r="U83" i="3"/>
  <c r="U104" i="3"/>
  <c r="U110" i="3"/>
  <c r="U117" i="3"/>
  <c r="U125" i="3"/>
  <c r="U133" i="3"/>
  <c r="U156" i="3"/>
  <c r="U177" i="3"/>
  <c r="U185" i="3"/>
  <c r="U361" i="3"/>
  <c r="U355" i="3"/>
  <c r="U335" i="3"/>
  <c r="U322" i="3"/>
  <c r="U314" i="3"/>
  <c r="U307" i="3"/>
  <c r="U293" i="3"/>
  <c r="U286" i="3"/>
  <c r="U279" i="3"/>
  <c r="U273" i="3"/>
  <c r="U257" i="3"/>
  <c r="U250" i="3"/>
  <c r="U243" i="3"/>
  <c r="U321" i="3"/>
  <c r="U369" i="3"/>
  <c r="U308" i="3"/>
  <c r="U323" i="3"/>
  <c r="U77" i="3"/>
  <c r="U119" i="3"/>
  <c r="U127" i="3"/>
  <c r="U158" i="3"/>
  <c r="U179" i="3"/>
  <c r="U187" i="3"/>
  <c r="U227" i="3"/>
  <c r="U367" i="3"/>
  <c r="U359" i="3"/>
  <c r="U354" i="3"/>
  <c r="U327" i="3"/>
  <c r="U320" i="3"/>
  <c r="U306" i="3"/>
  <c r="U271" i="3"/>
  <c r="U346" i="3"/>
  <c r="U339" i="3"/>
  <c r="U319" i="3"/>
  <c r="U312" i="3"/>
  <c r="U305" i="3"/>
  <c r="U298" i="3"/>
  <c r="U290" i="3"/>
  <c r="U277" i="3"/>
  <c r="U270" i="3"/>
  <c r="U262" i="3"/>
  <c r="U254" i="3"/>
  <c r="U248" i="3"/>
  <c r="U234" i="3"/>
  <c r="U157" i="3"/>
  <c r="U170" i="3"/>
  <c r="U176" i="3"/>
  <c r="U276" i="3"/>
  <c r="U332" i="3"/>
  <c r="U81" i="3"/>
  <c r="U102" i="3"/>
  <c r="U186" i="3"/>
  <c r="U85" i="3"/>
  <c r="U148" i="3"/>
  <c r="U362" i="3"/>
  <c r="U349" i="3"/>
  <c r="U252" i="3"/>
  <c r="U294" i="3"/>
  <c r="U263" i="3"/>
  <c r="U267" i="3"/>
  <c r="U70" i="3"/>
  <c r="U114" i="3"/>
  <c r="U160" i="3"/>
  <c r="R370" i="3" l="1"/>
  <c r="H212" i="3" l="1"/>
  <c r="U212" i="3" s="1"/>
  <c r="H189" i="3"/>
  <c r="U189" i="3" s="1"/>
  <c r="H197" i="3"/>
  <c r="U197" i="3" s="1"/>
  <c r="H205" i="3"/>
  <c r="U205" i="3" s="1"/>
  <c r="H213" i="3"/>
  <c r="U213" i="3" s="1"/>
  <c r="H204" i="3"/>
  <c r="U204" i="3" s="1"/>
  <c r="H190" i="3"/>
  <c r="U190" i="3" s="1"/>
  <c r="H198" i="3"/>
  <c r="U198" i="3" s="1"/>
  <c r="H206" i="3"/>
  <c r="U206" i="3" s="1"/>
  <c r="H214" i="3"/>
  <c r="U214" i="3" s="1"/>
  <c r="H196" i="3"/>
  <c r="U196" i="3" s="1"/>
  <c r="H191" i="3"/>
  <c r="U191" i="3" s="1"/>
  <c r="H199" i="3"/>
  <c r="U199" i="3" s="1"/>
  <c r="H207" i="3"/>
  <c r="U207" i="3" s="1"/>
  <c r="H215" i="3"/>
  <c r="U215" i="3" s="1"/>
  <c r="H192" i="3"/>
  <c r="U192" i="3" s="1"/>
  <c r="H200" i="3"/>
  <c r="U200" i="3" s="1"/>
  <c r="H208" i="3"/>
  <c r="U208" i="3" s="1"/>
  <c r="H216" i="3"/>
  <c r="U216" i="3" s="1"/>
  <c r="H188" i="3"/>
  <c r="U188" i="3" s="1"/>
  <c r="H193" i="3"/>
  <c r="U193" i="3" s="1"/>
  <c r="H201" i="3"/>
  <c r="U201" i="3" s="1"/>
  <c r="H209" i="3"/>
  <c r="U209" i="3" s="1"/>
  <c r="H217" i="3"/>
  <c r="U217" i="3" s="1"/>
  <c r="H194" i="3"/>
  <c r="U194" i="3" s="1"/>
  <c r="H202" i="3"/>
  <c r="U202" i="3" s="1"/>
  <c r="H210" i="3"/>
  <c r="U210" i="3" s="1"/>
  <c r="H218" i="3"/>
  <c r="U218" i="3" s="1"/>
  <c r="H195" i="3"/>
  <c r="U195" i="3" s="1"/>
  <c r="H203" i="3"/>
  <c r="U203" i="3" s="1"/>
  <c r="H211" i="3"/>
  <c r="U211" i="3" s="1"/>
  <c r="H219" i="3"/>
  <c r="U219" i="3" s="1"/>
  <c r="U370" i="3" l="1"/>
  <c r="H370" i="3"/>
  <c r="E13" i="3" l="1"/>
  <c r="E25" i="3" l="1"/>
</calcChain>
</file>

<file path=xl/comments1.xml><?xml version="1.0" encoding="utf-8"?>
<comments xmlns="http://schemas.openxmlformats.org/spreadsheetml/2006/main">
  <authors>
    <author>Edwin Vladimir Lanchero Deaza</author>
  </authors>
  <commentList>
    <comment ref="B19" authorId="0" shapeId="0">
      <text>
        <r>
          <rPr>
            <sz val="10"/>
            <color indexed="81"/>
            <rFont val="Tahoma"/>
            <family val="2"/>
          </rPr>
          <t xml:space="preserve"> Se debe tener en cuenta que si el ALC fue adquirido con recursos de los días apalancamiento del contrato, NO debe ser objeto de pago con recursos de la vigencia 2023.</t>
        </r>
        <r>
          <rPr>
            <sz val="9"/>
            <color indexed="81"/>
            <rFont val="Tahoma"/>
            <family val="2"/>
          </rPr>
          <t xml:space="preserve">
</t>
        </r>
      </text>
    </comment>
    <comment ref="B25" authorId="0" shapeId="0">
      <text>
        <r>
          <rPr>
            <b/>
            <sz val="9"/>
            <color indexed="81"/>
            <rFont val="Tahoma"/>
            <family val="2"/>
          </rPr>
          <t xml:space="preserve"> </t>
        </r>
        <r>
          <rPr>
            <sz val="10"/>
            <color indexed="81"/>
            <rFont val="Tahoma"/>
            <family val="2"/>
          </rPr>
          <t xml:space="preserve"> El número que se registre aquí, no puede sobrepasar el valor asignado por el concepto de 'costos administrativos' del mes, de acuerdo con la estructura de costos. La EAS debe presentar las facturas y soportes correspondientes de los gastos en que incurrió para soportar el pago de este concepto.
</t>
        </r>
      </text>
    </comment>
    <comment ref="B28" authorId="0" shapeId="0">
      <text>
        <r>
          <rPr>
            <sz val="10"/>
            <color indexed="81"/>
            <rFont val="Tahoma"/>
            <family val="2"/>
          </rPr>
          <t xml:space="preserve"> El valor que se registre aquí, no puede sobrepasar el valor asignado por el concepto de 'transporte' del mes, de acuerdo con la estructura de costos. La EAS debe presentar las facturas y soportes correspondientes de los gastos en que incurrió para soportar el pago de este concepto.</t>
        </r>
        <r>
          <rPr>
            <sz val="9"/>
            <color indexed="81"/>
            <rFont val="Tahoma"/>
            <family val="2"/>
          </rPr>
          <t xml:space="preserve">
</t>
        </r>
      </text>
    </comment>
    <comment ref="B46" authorId="0" shapeId="0">
      <text>
        <r>
          <rPr>
            <sz val="10"/>
            <color indexed="81"/>
            <rFont val="Tahoma"/>
            <family val="2"/>
          </rPr>
          <t>Registrar el valor que se vaya a presentar en el mes que corresponde (sin puntos ni comas), de acuerdo con lo descrito en las facturas (soportes).</t>
        </r>
        <r>
          <rPr>
            <sz val="9"/>
            <color indexed="81"/>
            <rFont val="Tahoma"/>
            <family val="2"/>
          </rPr>
          <t xml:space="preserve">
</t>
        </r>
      </text>
    </comment>
    <comment ref="F47" authorId="0" shapeId="0">
      <text>
        <r>
          <rPr>
            <sz val="10"/>
            <color indexed="81"/>
            <rFont val="Tahoma"/>
            <family val="2"/>
          </rPr>
          <t>ALC presentación de 20 gramos: Registrar el valor unitario cuando se factura por esta presentación</t>
        </r>
        <r>
          <rPr>
            <sz val="9"/>
            <color indexed="81"/>
            <rFont val="Tahoma"/>
            <family val="2"/>
          </rPr>
          <t xml:space="preserve">
</t>
        </r>
      </text>
    </comment>
    <comment ref="D52" authorId="0" shapeId="0">
      <text>
        <r>
          <rPr>
            <sz val="10"/>
            <color indexed="81"/>
            <rFont val="Tahoma"/>
            <family val="2"/>
          </rPr>
          <t>Registrar el valor de los honorarios (sin puntos ni comas) asignados a cada uno de los integrantes del talento humano. Únicamente registrar los valores que corresponden a los aportes del ICBF (no incluir contrapartida)</t>
        </r>
      </text>
    </comment>
    <comment ref="B53" authorId="0" shapeId="0">
      <text>
        <r>
          <rPr>
            <sz val="10"/>
            <color indexed="81"/>
            <rFont val="Tahoma"/>
            <family val="2"/>
          </rPr>
          <t xml:space="preserve">  Si el coordinador es asignado para 2 UDS, registrar en honorarios mensuales el valor proporcional que le correspondería si fuera para una UDS</t>
        </r>
        <r>
          <rPr>
            <sz val="9"/>
            <color indexed="81"/>
            <rFont val="Tahoma"/>
            <charset val="1"/>
          </rPr>
          <t xml:space="preserve">
</t>
        </r>
      </text>
    </comment>
    <comment ref="B60" authorId="0" shapeId="0">
      <text>
        <r>
          <rPr>
            <sz val="10"/>
            <color indexed="81"/>
            <rFont val="Tahoma"/>
            <family val="2"/>
          </rPr>
          <t>Si el auxiliar administrativo es asignado para 2 UDS, registrar en honorarios mensuales el valor proporcional que le correspondería si fuera para una UDS</t>
        </r>
        <r>
          <rPr>
            <sz val="9"/>
            <color indexed="81"/>
            <rFont val="Tahoma"/>
            <family val="2"/>
          </rPr>
          <t xml:space="preserve">
</t>
        </r>
      </text>
    </comment>
    <comment ref="D61" authorId="0" shapeId="0">
      <text>
        <r>
          <rPr>
            <sz val="10"/>
            <color indexed="81"/>
            <rFont val="Tahoma"/>
            <family val="2"/>
          </rPr>
          <t>El valor total de talento humano de esta celda, no podrá superar el valor asignado en la estructura de costos (canasta) para el mes correspondiente.</t>
        </r>
        <r>
          <rPr>
            <sz val="9"/>
            <color indexed="81"/>
            <rFont val="Tahoma"/>
            <family val="2"/>
          </rPr>
          <t xml:space="preserve">
</t>
        </r>
      </text>
    </comment>
  </commentList>
</comments>
</file>

<file path=xl/sharedStrings.xml><?xml version="1.0" encoding="utf-8"?>
<sst xmlns="http://schemas.openxmlformats.org/spreadsheetml/2006/main" count="1683" uniqueCount="538">
  <si>
    <t>SI</t>
  </si>
  <si>
    <t>FECHA DE REPORTE MENSUAL (dd/mm/aaaa)</t>
  </si>
  <si>
    <t>TELÉFONO</t>
  </si>
  <si>
    <t>CORREO ELECTRÓNICO</t>
  </si>
  <si>
    <t>PROFESIONAL RESPONSABLE</t>
  </si>
  <si>
    <t>NO</t>
  </si>
  <si>
    <t>SI_RACIÓN_TIPO_1</t>
  </si>
  <si>
    <t>SI_RACIÓN_TIPO_2</t>
  </si>
  <si>
    <t>visita</t>
  </si>
  <si>
    <t>ración</t>
  </si>
  <si>
    <t>CHOCÓ</t>
  </si>
  <si>
    <t>CÓRDOBA</t>
  </si>
  <si>
    <t>MAGDALENA</t>
  </si>
  <si>
    <t>NARIÑO</t>
  </si>
  <si>
    <t>SUCRE</t>
  </si>
  <si>
    <t>VAUPÉS</t>
  </si>
  <si>
    <t>CESAR</t>
  </si>
  <si>
    <t>BOLÍVAR</t>
  </si>
  <si>
    <t>Fecha en que se realiza la facturación (DD/MM/AAAA)</t>
  </si>
  <si>
    <t>Tipo de documento</t>
  </si>
  <si>
    <t>Número de documento</t>
  </si>
  <si>
    <t>RC</t>
  </si>
  <si>
    <t>TI</t>
  </si>
  <si>
    <t>NUIP</t>
  </si>
  <si>
    <t>PPT</t>
  </si>
  <si>
    <t>SD</t>
  </si>
  <si>
    <r>
      <t xml:space="preserve">Seleccione el tipo de documento del beneficiario según corresponda. Las opciones de la lista desplegable son:
</t>
    </r>
    <r>
      <rPr>
        <b/>
        <sz val="10"/>
        <rFont val="Arial"/>
        <family val="2"/>
      </rPr>
      <t>RC</t>
    </r>
    <r>
      <rPr>
        <sz val="10"/>
        <rFont val="Arial"/>
        <family val="2"/>
      </rPr>
      <t xml:space="preserve"> - Registro Civil
</t>
    </r>
    <r>
      <rPr>
        <b/>
        <sz val="10"/>
        <rFont val="Arial"/>
        <family val="2"/>
      </rPr>
      <t>TI</t>
    </r>
    <r>
      <rPr>
        <sz val="10"/>
        <rFont val="Arial"/>
        <family val="2"/>
      </rPr>
      <t xml:space="preserve"> - Tarjeta de Identidad
</t>
    </r>
    <r>
      <rPr>
        <b/>
        <sz val="10"/>
        <rFont val="Arial"/>
        <family val="2"/>
      </rPr>
      <t>NUIP</t>
    </r>
    <r>
      <rPr>
        <sz val="10"/>
        <rFont val="Arial"/>
        <family val="2"/>
      </rPr>
      <t xml:space="preserve"> - Número Único de Identificación Personal
</t>
    </r>
    <r>
      <rPr>
        <b/>
        <sz val="10"/>
        <rFont val="Arial"/>
        <family val="2"/>
      </rPr>
      <t>PPT</t>
    </r>
    <r>
      <rPr>
        <sz val="10"/>
        <rFont val="Arial"/>
        <family val="2"/>
      </rPr>
      <t xml:space="preserve"> - Pasaporte
</t>
    </r>
    <r>
      <rPr>
        <b/>
        <sz val="10"/>
        <rFont val="Arial"/>
        <family val="2"/>
      </rPr>
      <t>SD</t>
    </r>
    <r>
      <rPr>
        <sz val="10"/>
        <rFont val="Arial"/>
        <family val="2"/>
      </rPr>
      <t xml:space="preserve"> - Sin Documento</t>
    </r>
  </si>
  <si>
    <t>Nombres y Apellidos</t>
  </si>
  <si>
    <t>Escriba el nombre completo del beneficiario, el cual debe corresponder al que aparece en el documento de identidad original. El nombre debe coincidir con el registrado en el aplicativo Cuéntame.</t>
  </si>
  <si>
    <t>Diligencie el número de documento del beneficiario. Este tendrá que coincidir con el registrado en el aplicativo Cuéntame.</t>
  </si>
  <si>
    <t>Observaciones</t>
  </si>
  <si>
    <t>INSTRUCTIVO DE DILIGENCIAMIENTO</t>
  </si>
  <si>
    <t>CC</t>
  </si>
  <si>
    <t>No. Beneficiario</t>
  </si>
  <si>
    <t>Fecha de ingreso UDS
dd/mm/aaaa</t>
  </si>
  <si>
    <t>Fecha de egreso               UDS
dd/mm/aaaa</t>
  </si>
  <si>
    <t>Días de atención en la UDS</t>
  </si>
  <si>
    <t>Tipo Beneficiario</t>
  </si>
  <si>
    <t>NIÑO O NIÑA MENOR DE 6 MESES</t>
  </si>
  <si>
    <t>Material para educación y actividades</t>
  </si>
  <si>
    <t>Ración Familiar para Preparar</t>
  </si>
  <si>
    <t>AMAZONAS</t>
  </si>
  <si>
    <t>ARAUCA</t>
  </si>
  <si>
    <t>ATLÁNTICO</t>
  </si>
  <si>
    <t>CALDAS</t>
  </si>
  <si>
    <t>CAQUETÁ</t>
  </si>
  <si>
    <t>CASANARE</t>
  </si>
  <si>
    <t>CAUCA</t>
  </si>
  <si>
    <t>CUNDINAMARCA</t>
  </si>
  <si>
    <t>HUILA</t>
  </si>
  <si>
    <t>META</t>
  </si>
  <si>
    <t>NORTE DE SANTANDER</t>
  </si>
  <si>
    <t>PUTUMAYO</t>
  </si>
  <si>
    <t>RISARALDA</t>
  </si>
  <si>
    <t>TOLIMA</t>
  </si>
  <si>
    <t>VALLE</t>
  </si>
  <si>
    <t>VICHADA</t>
  </si>
  <si>
    <t>NIÑO O NIÑA MAYOR DE 6 MESES</t>
  </si>
  <si>
    <t>Costo Transporte</t>
  </si>
  <si>
    <t xml:space="preserve">Costos Administrativos </t>
  </si>
  <si>
    <t xml:space="preserve">Costos Transporte </t>
  </si>
  <si>
    <t xml:space="preserve">Regional </t>
  </si>
  <si>
    <t xml:space="preserve">Estructura de Costos </t>
  </si>
  <si>
    <t>Estructura de Costos / Beneficiario / Día</t>
  </si>
  <si>
    <t>Diligenciar el número de teléfono fijo y/o celular de la UDS/EAS o del profesional que se encarga del diligenciamiento del archivo</t>
  </si>
  <si>
    <t>e-Mail de la UDS o del del profesional que se encarga del diligenciamiento del archivo</t>
  </si>
  <si>
    <t>Fecha de ingreso UDS
dd/mm/aaaa</t>
  </si>
  <si>
    <t>Fecha de egreso UDS 
dd/mm/aaaa</t>
  </si>
  <si>
    <t xml:space="preserve">Seleccione de la lista desplegable la opción que corresponda sobre el tipo de beneficiario atendido. </t>
  </si>
  <si>
    <t>Esta casilla no se debe modificar, contiene una fórmula que calcula el valor  correspondiente a costo transporte en el que incurre la EAS para cada beneficiario, de acuerdo con los días atendidos.</t>
  </si>
  <si>
    <t xml:space="preserve">Profesional Responsable </t>
  </si>
  <si>
    <t xml:space="preserve">Teléfono </t>
  </si>
  <si>
    <t xml:space="preserve">Correo Electrónico </t>
  </si>
  <si>
    <t>Fecha de Reporte Mensual (dd/mm/aaaa)</t>
  </si>
  <si>
    <r>
      <t xml:space="preserve">DATOS UNIDAD DE SERVICIO </t>
    </r>
    <r>
      <rPr>
        <b/>
        <i/>
        <sz val="12"/>
        <rFont val="Arial"/>
        <family val="2"/>
      </rPr>
      <t>"1.000 días para cambiar el mundo"</t>
    </r>
  </si>
  <si>
    <t>TOTAL COSTOS VARIABLES PERIODO REPORTE</t>
  </si>
  <si>
    <t>RESUMEN DE COSTOS</t>
  </si>
  <si>
    <t>GUAVIARE</t>
  </si>
  <si>
    <t>GUAJIRA</t>
  </si>
  <si>
    <t>GUAINÍA</t>
  </si>
  <si>
    <t>ALIMENTO SUPLEMENTARIO LISTO PARA EL CONSUMO</t>
  </si>
  <si>
    <t>1. MATERIAL PARA EDUCACION Y ACTIVIDADES - COSTO VARIABLE</t>
  </si>
  <si>
    <t>2. RECURSO HUMANO - COSTO FIJO</t>
  </si>
  <si>
    <t>3. RACIONES FAMILIARES PARA PREPARAR - COSTO VARIABLE</t>
  </si>
  <si>
    <t>4. COSTOS TRANSPORTE - COSTO VARIABLE</t>
  </si>
  <si>
    <t>5. COSTOS COMUNICACIONES - COSTO FIJO</t>
  </si>
  <si>
    <t>6. COSTOS ADMINISTRATIVOS - COSTO VARIABLE</t>
  </si>
  <si>
    <t xml:space="preserve">DATOS NECESARIOS PARA LA FACTURACIÓN - ATENCIÓN </t>
  </si>
  <si>
    <t>CANTIDAD</t>
  </si>
  <si>
    <t>PRIMER MES</t>
  </si>
  <si>
    <t>Coordinador</t>
  </si>
  <si>
    <t>Profesional en Nutrición y Dietética</t>
  </si>
  <si>
    <t>Profesional en Pedagogía</t>
  </si>
  <si>
    <t>Profesional del área social</t>
  </si>
  <si>
    <t>Auxiliares de Enfermería</t>
  </si>
  <si>
    <t>Gestores comunitarios</t>
  </si>
  <si>
    <t>Apoyo administrativo</t>
  </si>
  <si>
    <t>RECURSO HUMANO - COSTO FIJO</t>
  </si>
  <si>
    <t>Gestor Comunitario 1</t>
  </si>
  <si>
    <t>Gestor Comunitario 2</t>
  </si>
  <si>
    <t xml:space="preserve">Costo Comunicaciones </t>
  </si>
  <si>
    <t>TOTAL COSTOS FIJOS PERIODO REPORTE</t>
  </si>
  <si>
    <t xml:space="preserve">TOTAL COSTOS TALENTO HUMANO </t>
  </si>
  <si>
    <t>Cargo</t>
  </si>
  <si>
    <t xml:space="preserve">Nombre y Apellidos </t>
  </si>
  <si>
    <t>Honorarios Periodo</t>
  </si>
  <si>
    <t>Honorarios Mensuales</t>
  </si>
  <si>
    <t>Total Costos Talento Humano</t>
  </si>
  <si>
    <t xml:space="preserve">Para calcular los costos fijos, variables y administrativos de la Unidad de Serivicio para el mes correspondiente, diligencie la información solicitada en los pasos 1,2 y 3. </t>
  </si>
  <si>
    <t>Costo Comunicaciones (unidad)</t>
  </si>
  <si>
    <t xml:space="preserve">Diligencie la cantidad de sobres que fueron entregados en el mes al beneficiario. </t>
  </si>
  <si>
    <t>Esta casilla no se debe modificar, contiene una fórmula que calcula el valor correspondiente a ración familiar utilizado para cada beneficiario.</t>
  </si>
  <si>
    <t>TOTAL</t>
  </si>
  <si>
    <t>REPOSICIÓN DE DOTACIÓN</t>
  </si>
  <si>
    <t xml:space="preserve">TOTAL COSTOS ALIMENTO LISTO PARA EL CONSUMO PERIODO </t>
  </si>
  <si>
    <t xml:space="preserve">Alimento Listo para el Consumo Unidad / Beneficiario / Sobre  </t>
  </si>
  <si>
    <t>Número de Sobres de Alimento Listo para el Consumo Suministrados en el Mes</t>
  </si>
  <si>
    <t>Alimento Listo para el Consumo</t>
  </si>
  <si>
    <t>Esta casilla no se debe modificar, contiene una fórmula que calcula el valor correspondiente al alimento listo para el consumo utilizado para cada beneficiario.</t>
  </si>
  <si>
    <t>ANTIOQUIA</t>
  </si>
  <si>
    <t>Si recibe Alimento Listo para el Consumo, ¿en qué presentación se suministró?</t>
  </si>
  <si>
    <t>20 gramos</t>
  </si>
  <si>
    <t>50 gramos</t>
  </si>
  <si>
    <t>Gestor Comunitario 3</t>
  </si>
  <si>
    <t>Auxiliar Administrativo</t>
  </si>
  <si>
    <t>BOYACA</t>
  </si>
  <si>
    <t>SANTANDER</t>
  </si>
  <si>
    <t>Auxiliar de Enfermería</t>
  </si>
  <si>
    <t>Clasificación del estado nutricional</t>
  </si>
  <si>
    <t>MUJER GESTANTE</t>
  </si>
  <si>
    <t>BAJO PESO PARA LA EDAD GESTACIONAL</t>
  </si>
  <si>
    <t>PESO ADECUADO (PARA LA EDAD GESTACIONAL)</t>
  </si>
  <si>
    <t>RIESGO DE DESNUTRICIÓN AGUDA</t>
  </si>
  <si>
    <t>PESO ADECUADO PARA LA TALLA</t>
  </si>
  <si>
    <t>OTRO</t>
  </si>
  <si>
    <t>Valor Dotación inicial o Reposición de Dotación Unidad, según corresponda</t>
  </si>
  <si>
    <t>A.</t>
  </si>
  <si>
    <t>B.</t>
  </si>
  <si>
    <t>C.</t>
  </si>
  <si>
    <t>D.</t>
  </si>
  <si>
    <t>E.</t>
  </si>
  <si>
    <t>F.</t>
  </si>
  <si>
    <t>Papelería</t>
  </si>
  <si>
    <t>Nombre del responsable de la UDS que se encarga del diligenciamiento del archivo electrónico</t>
  </si>
  <si>
    <t>Papelería / beneficiario / Día</t>
  </si>
  <si>
    <t>Clasificación del Estado Nutricional</t>
  </si>
  <si>
    <t>DESNUTRICIÓN AGUDA MODERADA</t>
  </si>
  <si>
    <t>DESNUTRICIÓN AGUDA SEVERA</t>
  </si>
  <si>
    <t xml:space="preserve">Seleccione de la lista desplegable la opción que corresponda sobre la entrega de Alimento Listo para el Consumo -ALC al niño o niña. </t>
  </si>
  <si>
    <t>¿Recibe Alimento Listo para el Consumo -ALC?</t>
  </si>
  <si>
    <t>Si recibe Alimento Listo para el Consumo -ALC, ¿en qué presentación se suministró?</t>
  </si>
  <si>
    <t>¿Recibe Ración Familiar Para Preparar?</t>
  </si>
  <si>
    <t xml:space="preserve">¿Recibe Ración Familiar Para Preparar? </t>
  </si>
  <si>
    <t>Subtotal Talento Humano</t>
  </si>
  <si>
    <t>TOTAL COSTOS ADMINISTRATIVOS (3%)</t>
  </si>
  <si>
    <t>TOTAL DOTACIÓN INICIAL O REPOSICIÓN DE DOTACIÓN (si aplica)</t>
  </si>
  <si>
    <t>Coord. Técnico-Administrativo</t>
  </si>
  <si>
    <t>Profesional en Nutrición y Diet.</t>
  </si>
  <si>
    <r>
      <rPr>
        <b/>
        <i/>
        <sz val="12"/>
        <color indexed="10"/>
        <rFont val="Arial"/>
        <family val="2"/>
      </rPr>
      <t>Nota 3.</t>
    </r>
    <r>
      <rPr>
        <i/>
        <sz val="12"/>
        <color indexed="10"/>
        <rFont val="Arial"/>
        <family val="2"/>
      </rPr>
      <t xml:space="preserve"> Los costos fijos y los costos administrativos pueden variar dependiendo de los gastos en los que efectivamente incurra la Entidad, de acuerdo con los soportes que presente.</t>
    </r>
  </si>
  <si>
    <r>
      <t xml:space="preserve">Esta casilla no se debe modificar, contiene una fórmula que calcula el valor total a pagar de costos fijos, producto de la facturación del mes correspondiente a </t>
    </r>
    <r>
      <rPr>
        <b/>
        <sz val="10"/>
        <rFont val="Arial"/>
        <family val="2"/>
      </rPr>
      <t>costos de comunicaciones</t>
    </r>
    <r>
      <rPr>
        <sz val="10"/>
        <rFont val="Arial"/>
        <family val="2"/>
      </rPr>
      <t xml:space="preserve"> y</t>
    </r>
    <r>
      <rPr>
        <b/>
        <sz val="10"/>
        <rFont val="Arial"/>
        <family val="2"/>
      </rPr>
      <t xml:space="preserve"> talento humano</t>
    </r>
    <r>
      <rPr>
        <sz val="10"/>
        <rFont val="Arial"/>
        <family val="2"/>
      </rPr>
      <t xml:space="preserve">. En caso de que la EAS no evidencie soportes de la totalidad de los pagos aquí descritos, entonces se pagará lo correspondiente según estos últimos. 
Esta información se calcula automáticamente una vez se haya ingresado la información solicitada en los pasos 1,2 y 3. </t>
    </r>
  </si>
  <si>
    <t>ALISTAMIENTO (PAPELERÍA)</t>
  </si>
  <si>
    <t xml:space="preserve">Esta casilla no se debe modificar, contiene una fórmula que calcula el valor total a pagar por concepto de las acciones de alistamiento (papelería) que, de acuerdo con el manual operativo, deben realizarse durante los primeros 15 días a partir de la legalización del contrato. 
Esta información se calcula automáticamente una vez se haya ingresado la información solicitada en los pasos 1,2 y 3. </t>
  </si>
  <si>
    <r>
      <t xml:space="preserve">Nombre de la Regional </t>
    </r>
    <r>
      <rPr>
        <b/>
        <sz val="10"/>
        <color indexed="8"/>
        <rFont val="Arial"/>
        <family val="2"/>
      </rPr>
      <t>(se debe seleccionar de la lista desplegable)</t>
    </r>
  </si>
  <si>
    <t>Escriba el nombre completo de cada persona que haga parte del talento humano de la Unidad de Servicio y los días que este estuvo contratado durante el mes de reporte (Por ejemplo: Si la nutricionista fue contratada el día 13 del mes, entonces se le pagan 18 días, tiempo comprendido entre el día 13 y el 30 de un mes).
Registre el valor de los honorarios asignados a cada uno de los integrantes del talento humano contratado. Únicamente incluir los aportes del ICBF (no incluir los valores de contrapartida).
Verifique los soportes correspondientes (validación y verificación, incluyendo la revisión de cada uno de los contratos de los integrantes del talento humano)</t>
  </si>
  <si>
    <t>Municipio de Residencia</t>
  </si>
  <si>
    <t>Esta casilla no se debe modificar, contiene una fórmula que calcula el número de días que permaneció el usuario en  la UDS de "1.000 días para cambiar el mundo", a partir de las fechas de ingreso y egreso registradas.</t>
  </si>
  <si>
    <t>Registre el municipio de residencia del usuario, información que deberá coincidir con la registrada en el aplicativo Cuéntame en la variable "municipio de residencia".</t>
  </si>
  <si>
    <t>Seleccione de la lista desplegable la opción que corresponda sobre la presentación del Alimento Listo para el Consumo -ALC que se le suministró al niño o niña. Puede ser de 50 gramos o de 20 gramos</t>
  </si>
  <si>
    <t>Esta casilla no se debe modificar, contiene una fórmula que calcula el valor correspondiente a papelería utilizado para cada beneficiario, de acuerdo con los días atendidos.</t>
  </si>
  <si>
    <t>Ración Familiar para Preparar MG</t>
  </si>
  <si>
    <t>Ración Familiar para Preparar NN</t>
  </si>
  <si>
    <t>Comunicaciones</t>
  </si>
  <si>
    <t>Ración Familiar para Preparar NN / Beneficiario / Mes</t>
  </si>
  <si>
    <t>Ración Familiar para Preparar Gestante (o binomio madre-hijo) / Beneficiaria / Mes</t>
  </si>
  <si>
    <t>Valor unitario Kit de Alimentación Complementaria</t>
  </si>
  <si>
    <t>Si es hijo nacido de mujer gestante atendida en la modalidad y egresa a los 6 meses ¿Recibe Kit de AC?</t>
  </si>
  <si>
    <t>Valor Kit Alimentación Complementaria</t>
  </si>
  <si>
    <t>TRANSPORTE</t>
  </si>
  <si>
    <r>
      <rPr>
        <b/>
        <sz val="10"/>
        <color indexed="10"/>
        <rFont val="Arial"/>
        <family val="2"/>
      </rPr>
      <t xml:space="preserve">RESUMEN DE COSTOS DE LA UNIDAD DE SERVICIO POR PERIODO </t>
    </r>
    <r>
      <rPr>
        <b/>
        <sz val="10"/>
        <rFont val="Arial"/>
        <family val="2"/>
      </rPr>
      <t xml:space="preserve">
(por favor, no registrar ni modificar ningún dato de los primeros 4 campos que aparecen en los ítems "A" a "D")  
Las únicas celdas que podrán ser registradas de forma manual son las de los ítems "E" y "F" - "Total costos administrativos" y "Transporte"</t>
    </r>
  </si>
  <si>
    <r>
      <t xml:space="preserve">El valor total a pagar será la sumatoria de los conceptos A+B+C+D+E+F
</t>
    </r>
    <r>
      <rPr>
        <sz val="12"/>
        <rFont val="Arial"/>
        <family val="2"/>
      </rPr>
      <t>(se deberán verificar los soportes que debe presentar la EAS al supervisor del contrato, de acuerdo con lo establecido en el manual operativo y contractualmente)</t>
    </r>
    <r>
      <rPr>
        <b/>
        <sz val="12"/>
        <rFont val="Arial"/>
        <family val="2"/>
      </rPr>
      <t xml:space="preserve"> - </t>
    </r>
    <r>
      <rPr>
        <sz val="12"/>
        <rFont val="Arial"/>
        <family val="2"/>
      </rPr>
      <t>(tener en cuenta los comentarios incorporados en los campos "C", "E" y "F").</t>
    </r>
  </si>
  <si>
    <r>
      <t xml:space="preserve">Departamento </t>
    </r>
    <r>
      <rPr>
        <b/>
        <sz val="12"/>
        <color indexed="10"/>
        <rFont val="Arial"/>
        <family val="2"/>
      </rPr>
      <t>(seleccionar)</t>
    </r>
  </si>
  <si>
    <t>¿Qué tipo de RFPP recibe? (seleccione)</t>
  </si>
  <si>
    <t>A. TOTAL COSTOS FIJOS PERIODO REPORTE</t>
  </si>
  <si>
    <t>B. TOTAL COSTOS VARIABLES PERIODO REPORTE</t>
  </si>
  <si>
    <t>Esta casilla no se debe modificar, contiene una fórmula que calcula el valor total a pagar de costos variables, producto de la facturación del mes correspondiente a la atención realizada a los beneficiarios. En caso de que la EAS no evidencie soportes de la totalidad de los pagos aquí descritos, entonces se pagará lo correspondiente según éstos últimos. 
Esta información se calcula automáticamente una vez se haya ingresado la información solicitada en los pasos 1,2 y 3, y considera los conceptos de papelería, entrega de RFPP a los beneficiarios y kits de alimentación complementaria entregados (cuando aplique).</t>
  </si>
  <si>
    <t>C. TOTAL COSTO ALIMENTO LISTO PARA EL CONSUMO PERIODO</t>
  </si>
  <si>
    <t>D. TOTAL DOTACIÓN INICIAL O REPOSICIÓN DE DOTACIÓN (si aplica)</t>
  </si>
  <si>
    <t>E. TOTAL COSTOS ADMINISTRATIVOS (3%)</t>
  </si>
  <si>
    <t>F. TRANSPORTE</t>
  </si>
  <si>
    <r>
      <t xml:space="preserve">Esta casilla es para registro por parte de la EAS y validación por parte de la supervisión del contrato. Los costos administrativos no podrán superar el 3% del valor de los gastos operativos mensuales (talento humano, transporte, raciones familiares para preparar, material para educación y comunicaciones) aquí contenidos. No se podrá superar el valor mensual establecido en la estructura de costos para este concepto.
La EAS debe presentar las facturas y soportes correspondientes de los gastos en que incurrió para soportar el pago de este concepto.
</t>
    </r>
    <r>
      <rPr>
        <b/>
        <sz val="10"/>
        <color indexed="10"/>
        <rFont val="Arial"/>
        <family val="2"/>
      </rPr>
      <t>(revisar comentario incorporado en la celda correspondiente, en la siguiente hoja de cálculo)</t>
    </r>
  </si>
  <si>
    <r>
      <t xml:space="preserve">DEPARTAMENTO </t>
    </r>
    <r>
      <rPr>
        <b/>
        <sz val="10"/>
        <color indexed="10"/>
        <rFont val="Arial"/>
        <family val="2"/>
      </rPr>
      <t>(seleccionar)</t>
    </r>
  </si>
  <si>
    <r>
      <t xml:space="preserve">Tiempo de Atención en la UDS 
</t>
    </r>
    <r>
      <rPr>
        <b/>
        <sz val="10"/>
        <color indexed="10"/>
        <rFont val="Arial"/>
        <family val="2"/>
      </rPr>
      <t>(únicamente registre un valor entre 1 y 30 días)</t>
    </r>
  </si>
  <si>
    <t>Presenta el consecutivo del número del beneficiario de la UDS de "1.000 días para cambiar el mundo", de acuerdo al cupo asignado.</t>
  </si>
  <si>
    <r>
      <t xml:space="preserve">Seleccione de la lista desplegable la opción que corresponda sobre el estado nutricional del beneficiario atendido.
</t>
    </r>
    <r>
      <rPr>
        <b/>
        <sz val="10"/>
        <rFont val="Arial"/>
        <family val="2"/>
      </rPr>
      <t xml:space="preserve">Mujer Gestante: </t>
    </r>
    <r>
      <rPr>
        <sz val="10"/>
        <rFont val="Arial"/>
        <family val="2"/>
      </rPr>
      <t xml:space="preserve">Bajo peso para la edad gestacional / Peso adecuado (para la edad gestacional) / Otro
</t>
    </r>
    <r>
      <rPr>
        <b/>
        <sz val="10"/>
        <rFont val="Arial"/>
        <family val="2"/>
      </rPr>
      <t xml:space="preserve">Niño menor de 5 años: </t>
    </r>
    <r>
      <rPr>
        <sz val="10"/>
        <rFont val="Arial"/>
        <family val="2"/>
      </rPr>
      <t xml:space="preserve">Riesgo de desnutrición aguda / Desnutrición aguda moderada / Desnutrición aguda severa / Peso adecuado para la talla / Otro
</t>
    </r>
    <r>
      <rPr>
        <b/>
        <i/>
        <sz val="10"/>
        <rFont val="Arial"/>
        <family val="2"/>
      </rPr>
      <t>La clasificación que se seleccione, debe corresponder a la que está registrada en el aplicativo Cuéntame para el mes que corresponde</t>
    </r>
  </si>
  <si>
    <t>Seleccione de la lista desplegable la opción que corresponda sobre la entrega de ración familiar al beneficiario. 
SI
NO</t>
  </si>
  <si>
    <t>¿Qué tipo de RFPP recibe? 
(seleccione)</t>
  </si>
  <si>
    <t>Si en la anterior variable registró "SI", seleccione de la lista desplegable el tipo de Ración Familiar para Preparar que entregó al beneficiario. 
- Mujer Gestante
- Niña o niño mayor de 6 meses</t>
  </si>
  <si>
    <t>Seleccione de la lista desplegable la opción que corresponda (SI/NO), en el caso que se haya entregado el Kit de Alimentación Complementaria a un usuario cuando egresa. Este kit únicamente se entrega a los niños y niñas que cumplen 6 meses de edad y egresan de la modalidad (de acuerdo con lo establecido en el manual operativo), siempre que hayan sido hijos nacidos de las mujeres gestantes atendidas en la modalidad.</t>
  </si>
  <si>
    <t>Esta casilla no se debe modificar, contiene una fórmula que calcula el valor correspondiente al Kit de Alimentación Complementario, cuando este es entregado a un usuario.</t>
  </si>
  <si>
    <r>
      <t xml:space="preserve">Valor unidad de ALC de 50 g </t>
    </r>
    <r>
      <rPr>
        <b/>
        <sz val="18"/>
        <color indexed="9"/>
        <rFont val="Arial"/>
        <family val="2"/>
      </rPr>
      <t>↓</t>
    </r>
  </si>
  <si>
    <t>Valor máximo asignado por estructura de costos al Talento Humano, por cada Unidad de Servicio (el cual no se puede sobrepasar)</t>
  </si>
  <si>
    <r>
      <rPr>
        <b/>
        <i/>
        <sz val="12"/>
        <color indexed="10"/>
        <rFont val="Arial"/>
        <family val="2"/>
      </rPr>
      <t xml:space="preserve">Nota 4. </t>
    </r>
    <r>
      <rPr>
        <i/>
        <sz val="12"/>
        <color indexed="10"/>
        <rFont val="Arial"/>
        <family val="2"/>
      </rPr>
      <t xml:space="preserve">Al totalizar el "número de días de atención en la UDS" (Celda *H370*), la cifra no podrá ser mayor de </t>
    </r>
    <r>
      <rPr>
        <b/>
        <i/>
        <sz val="12"/>
        <color indexed="10"/>
        <rFont val="Arial"/>
        <family val="2"/>
      </rPr>
      <t>4.500</t>
    </r>
    <r>
      <rPr>
        <i/>
        <sz val="12"/>
        <color indexed="10"/>
        <rFont val="Arial"/>
        <family val="2"/>
      </rPr>
      <t xml:space="preserve">, entendiendo que al atender el número máximo de cupos </t>
    </r>
    <r>
      <rPr>
        <b/>
        <i/>
        <sz val="12"/>
        <color indexed="10"/>
        <rFont val="Arial"/>
        <family val="2"/>
      </rPr>
      <t>(150)</t>
    </r>
    <r>
      <rPr>
        <i/>
        <sz val="12"/>
        <color indexed="10"/>
        <rFont val="Arial"/>
        <family val="2"/>
      </rPr>
      <t xml:space="preserve"> durante el máximo tiempo de atención individual (30 días), 4.500 es el resultado del número total de días máximo de atención/mes en una UDS. </t>
    </r>
  </si>
  <si>
    <r>
      <t xml:space="preserve">Esta casilla no se debe modificar, contiene una fórmula que calcula el valor total a pagar por Alimento Listo para el Consumo -ALC, teniendo en cuenta el total de beneficiarios, el número de sobres entregados a cada uno de estos durante el periodo de facturación y la presentación (de 20 o 50 gramos). Esta información se calcula automáticamente una vez se haya ingresado la información solicitada en los pasos 1,2 y 3. 
</t>
    </r>
    <r>
      <rPr>
        <b/>
        <sz val="10"/>
        <color indexed="10"/>
        <rFont val="Arial"/>
        <family val="2"/>
      </rPr>
      <t>(revisar comentario incorporado en la celda correspondiente, en la siguiente hoja de cálculo)</t>
    </r>
  </si>
  <si>
    <r>
      <t xml:space="preserve">Esta casilla no se debe modificar, contiene una fórmula que trae el valor a pagar correspondiente al concepto de dotación o reposición de dotación (si llegare a aplicar), que el operador presente en el periodo -mes de reporte, y deberá coincidir con las facturas (soportes) que entrega para certificar cuenta ante el supervisor de contrato.
Esta información se calcula automáticamente una vez se haya ingresado la información solicitada en el paso 2.
</t>
    </r>
    <r>
      <rPr>
        <b/>
        <sz val="10"/>
        <color indexed="10"/>
        <rFont val="Arial"/>
        <family val="2"/>
      </rPr>
      <t>(revisar comentario incorporado en la celda B46, en la siguiente hoja de cálculo)</t>
    </r>
  </si>
  <si>
    <r>
      <t xml:space="preserve">Esta casilla es para registro por parte de la EAS y validación por parte de la supervisión del contrato. 
En esta celda se debe registrar el valor incurrido por este gasto y que deberá ser soportado con las facturas que presente la EAS. No podrá sobrepasar el valor asignado a este concepto en la estructura de costos
</t>
    </r>
    <r>
      <rPr>
        <b/>
        <sz val="10"/>
        <color indexed="10"/>
        <rFont val="Arial"/>
        <family val="2"/>
      </rPr>
      <t>(revisar comentario incorporado en la celda correspondiente, en la siguiente hoja de cálculo).</t>
    </r>
  </si>
  <si>
    <r>
      <t>Estos valores (excepto valor dotación inicial o reposición de dotación) están calculados automáticamente para cada UDS de "1.000 días para cambiar el mundo" en cada Regional. Hacen referencia a los costos variables o fijos definidos en la estructura de costos. 
Para el caso del campo "</t>
    </r>
    <r>
      <rPr>
        <i/>
        <sz val="10"/>
        <rFont val="Arial"/>
        <family val="2"/>
      </rPr>
      <t>Valor Dotación inicial o Reposición de Dotación Unidad, según corresponda</t>
    </r>
    <r>
      <rPr>
        <sz val="10"/>
        <rFont val="Arial"/>
        <family val="2"/>
      </rPr>
      <t>", la EAS deberá registrar en esta celda, el valor que se vaya a presentar en el mes que corresponde (sin puntos ni comas), de acuerdo con lo descrito en las facturas (soportes). 
Si en algún periodo de liquidación no adquiere elementos de dotación o reposición, entonces no deberá diligenciar ningún valor en esta celda específica.</t>
    </r>
  </si>
  <si>
    <t>En este campo se pueden diligenciar hallazgos o anotaciones específicas inherentes a la liquidación que corresponda a cada beneficiario (Sólo cuando sea necesario).</t>
  </si>
  <si>
    <r>
      <rPr>
        <b/>
        <i/>
        <sz val="12"/>
        <color indexed="10"/>
        <rFont val="Arial"/>
        <family val="2"/>
      </rPr>
      <t xml:space="preserve">Nota 1. </t>
    </r>
    <r>
      <rPr>
        <i/>
        <sz val="12"/>
        <color indexed="10"/>
        <rFont val="Arial"/>
        <family val="2"/>
      </rPr>
      <t>Únicamente se debe registrar en este formato la información de los usuarios atendidos en la UDS de "1.000 días para cambiar el mundo", que estén registrados en el aplicativo Cuéntame con la toma de seguimiento nutricional para el mes correspondiente. La información de dicho aplicativo y el formato debe coincidir (incluyendo, la clasificación del estado nutricional de cada usuario).</t>
    </r>
  </si>
  <si>
    <r>
      <rPr>
        <b/>
        <i/>
        <sz val="12"/>
        <color indexed="10"/>
        <rFont val="Arial"/>
        <family val="2"/>
      </rPr>
      <t xml:space="preserve">Nota 2. </t>
    </r>
    <r>
      <rPr>
        <i/>
        <sz val="12"/>
        <color indexed="10"/>
        <rFont val="Arial"/>
        <family val="2"/>
      </rPr>
      <t>El presente formato se presentará como uno de los soportes para pago ante el supervisor de contrato. Es indispensable para la emisión de la certificación para el pago correspondiente.</t>
    </r>
  </si>
  <si>
    <r>
      <rPr>
        <b/>
        <i/>
        <sz val="12"/>
        <color indexed="10"/>
        <rFont val="Arial"/>
        <family val="2"/>
      </rPr>
      <t>Nota 5.</t>
    </r>
    <r>
      <rPr>
        <i/>
        <sz val="12"/>
        <color indexed="10"/>
        <rFont val="Arial"/>
        <family val="2"/>
      </rPr>
      <t xml:space="preserve"> Cuando se atienda una mujer gestante y nazca su hijo durante ese mes, en este formato deberán registrarse los datos de los dos usuarios </t>
    </r>
    <r>
      <rPr>
        <b/>
        <i/>
        <sz val="12"/>
        <color indexed="10"/>
        <rFont val="Arial"/>
        <family val="2"/>
      </rPr>
      <t>(sin que las fechas se traslapen)</t>
    </r>
    <r>
      <rPr>
        <i/>
        <sz val="12"/>
        <color indexed="10"/>
        <rFont val="Arial"/>
        <family val="2"/>
      </rPr>
      <t xml:space="preserve">, teniendo en cuenta las fechas reales de atención de cada uno y que coincida con el aplicativo Cuéntame (la información de estos dos usuarios deberá registrarse en este formato de manera consecutiva, para facilitar la revisión). 
</t>
    </r>
    <r>
      <rPr>
        <b/>
        <i/>
        <sz val="12"/>
        <color indexed="10"/>
        <rFont val="Arial"/>
        <family val="2"/>
      </rPr>
      <t>Ejemplo:</t>
    </r>
    <r>
      <rPr>
        <i/>
        <sz val="12"/>
        <color indexed="10"/>
        <rFont val="Arial"/>
        <family val="2"/>
      </rPr>
      <t xml:space="preserve"> una mujer gestante se atiende en el mes de enero a partir del 01 de mes; el día 20 de enero nace el niño, entonces, se registra la información de la mamá con </t>
    </r>
    <r>
      <rPr>
        <b/>
        <i/>
        <sz val="12"/>
        <color indexed="10"/>
        <rFont val="Arial"/>
        <family val="2"/>
      </rPr>
      <t>fecha de Ingreso: 01/01/2023 y fecha de Egreso: 20/01/2023</t>
    </r>
    <r>
      <rPr>
        <i/>
        <sz val="12"/>
        <color indexed="10"/>
        <rFont val="Arial"/>
        <family val="2"/>
      </rPr>
      <t xml:space="preserve">, y automáticamente en la siguiente fila se registra la información del niño nacido con </t>
    </r>
    <r>
      <rPr>
        <b/>
        <i/>
        <sz val="12"/>
        <color indexed="10"/>
        <rFont val="Arial"/>
        <family val="2"/>
      </rPr>
      <t xml:space="preserve">fecha de Ingreso: 21/01/2023 y fecha de Egreso </t>
    </r>
    <r>
      <rPr>
        <i/>
        <sz val="12"/>
        <color indexed="10"/>
        <rFont val="Arial"/>
        <family val="2"/>
      </rPr>
      <t>el día 30 o 31 del mes según corresponda (como se observa, no se traslapa la fecha; el registro de fecha de ingreso del niño es el día siguiente al día de egreso de la mamá, lo cual deberá estar igualmente consignado en el aplicativo cuéntame). En las observaciones se deberá incluir para estos casos, las notas que identifiquen la mamá y el niño nacido.</t>
    </r>
  </si>
  <si>
    <t>Cálculo de costos de acuerdo con los usuarios atendidos – "1.000 días para cambiar el mundo"
Vigencia 2023</t>
  </si>
  <si>
    <r>
      <t xml:space="preserve">Cálculo de costos de acuerdo con los usuarios atendidos – </t>
    </r>
    <r>
      <rPr>
        <b/>
        <i/>
        <sz val="12"/>
        <color indexed="49"/>
        <rFont val="Arial"/>
        <family val="2"/>
      </rPr>
      <t xml:space="preserve">"1.000 días para cambiar el mundo".
</t>
    </r>
    <r>
      <rPr>
        <b/>
        <sz val="12"/>
        <color indexed="49"/>
        <rFont val="Arial"/>
        <family val="2"/>
      </rPr>
      <t>Vigencia 2023</t>
    </r>
  </si>
  <si>
    <r>
      <t xml:space="preserve">Diligencie la fecha en que ingresa el beneficiario a la UDS de "1.000 días para cambiar el mundo" en formato DD/MM/AAAA. Si el beneficiario viene siendo atendido desde el mes inmediatamente anterior, se debe registrar la fecha del primer día del mes de corte. 
</t>
    </r>
    <r>
      <rPr>
        <b/>
        <sz val="10"/>
        <rFont val="Arial"/>
        <family val="2"/>
      </rPr>
      <t xml:space="preserve">Ejemplo: </t>
    </r>
    <r>
      <rPr>
        <i/>
        <sz val="10"/>
        <rFont val="Arial"/>
        <family val="2"/>
      </rPr>
      <t xml:space="preserve">Estamos liquidando el mes de Enero. Entonces un usuario viene siendo atendido desde el 15 de diciembre y se le brindó atención durante los últimos 15 días de diciembre y continuó durante todo el mes de enero, e incluso, continuará en febrero. Entonces, este usuario tendrá como fecha de ingreso </t>
    </r>
    <r>
      <rPr>
        <b/>
        <i/>
        <sz val="10"/>
        <rFont val="Arial"/>
        <family val="2"/>
      </rPr>
      <t xml:space="preserve">01/01/2023 </t>
    </r>
    <r>
      <rPr>
        <i/>
        <sz val="10"/>
        <rFont val="Arial"/>
        <family val="2"/>
      </rPr>
      <t>(porque viene desde enero).</t>
    </r>
  </si>
  <si>
    <r>
      <t xml:space="preserve">Diligencie la fecha en que egresa el beneficiario de la UDS de "1.000 días para cambiar el mundo" en formato DD/MM/AAAA.Si el beneficiario NO ha egresado, se debe registrar la fecha del último día del mes de corte. 
</t>
    </r>
    <r>
      <rPr>
        <b/>
        <sz val="10"/>
        <rFont val="Arial"/>
        <family val="2"/>
      </rPr>
      <t>Ejemplo:</t>
    </r>
    <r>
      <rPr>
        <sz val="10"/>
        <rFont val="Arial"/>
        <family val="2"/>
      </rPr>
      <t xml:space="preserve"> </t>
    </r>
    <r>
      <rPr>
        <i/>
        <sz val="10"/>
        <rFont val="Arial"/>
        <family val="2"/>
      </rPr>
      <t xml:space="preserve">En el mismo ejemplo anterior (estamos liquidando el mes de enero): el usuario se atendió durante diciembre, todo el mes de enero, y continuará durante el mes de febrero. Entonces, este usuario tendrá como fecha de egreso </t>
    </r>
    <r>
      <rPr>
        <b/>
        <i/>
        <sz val="10"/>
        <rFont val="Arial"/>
        <family val="2"/>
      </rPr>
      <t xml:space="preserve">31/01/2023 </t>
    </r>
    <r>
      <rPr>
        <i/>
        <sz val="10"/>
        <rFont val="Arial"/>
        <family val="2"/>
      </rPr>
      <t>(porque no ha egresado y continuará su atención en febrero)</t>
    </r>
  </si>
  <si>
    <r>
      <t xml:space="preserve">Nota 6. </t>
    </r>
    <r>
      <rPr>
        <i/>
        <sz val="12"/>
        <color indexed="10"/>
        <rFont val="Arial"/>
        <family val="2"/>
      </rPr>
      <t xml:space="preserve">De manera excepcional para realizar el cálculo de los usuarios atendidos en el mes de febrero considerando que es un mes de 28 días, se deberá duplicar la información de los usuarios atendidos a partir de la fila numerada como "151", donde se tendrá que registrar como fecha de ingreso 01/02/2023 y como fecha de egreso 02/02/2023. Se precisa que </t>
    </r>
    <r>
      <rPr>
        <b/>
        <i/>
        <sz val="12"/>
        <color indexed="10"/>
        <rFont val="Arial"/>
        <family val="2"/>
      </rPr>
      <t>únicamente</t>
    </r>
    <r>
      <rPr>
        <i/>
        <sz val="12"/>
        <color indexed="10"/>
        <rFont val="Arial"/>
        <family val="2"/>
      </rPr>
      <t xml:space="preserve"> tendrá que registrarse la información de la columna "C" a la columna "G".</t>
    </r>
  </si>
  <si>
    <t>No. Usuario</t>
  </si>
  <si>
    <t>Papelería / Usuario / Día</t>
  </si>
  <si>
    <t xml:space="preserve">Alimento Listo para el Consumo Unidad / Usuario / Sobre (20 gramos y 50 gramos)  </t>
  </si>
  <si>
    <t>Ración Familiar para Preparar Gestante (o binomio madre-hijo) / Usuaria / Mes</t>
  </si>
  <si>
    <t>Ración Familiar para Preparar NN / Usuario / Mes</t>
  </si>
  <si>
    <t xml:space="preserve">DATOS USUARIOS ATENDIDOS </t>
  </si>
  <si>
    <t>Tipo Usuario</t>
  </si>
  <si>
    <t xml:space="preserve">Costos Transporte / Usuario / Día </t>
  </si>
  <si>
    <t>MARIA EUGENIA URREA SANCHEZ</t>
  </si>
  <si>
    <t>CUMARIBO</t>
  </si>
  <si>
    <t>LUZ MIRIAM ROMERO GAITAN</t>
  </si>
  <si>
    <t>KAREN YORLEDY CUDEMUS RIVEROS</t>
  </si>
  <si>
    <t>DE5A7FE1835E410396522C705B241FE50100</t>
  </si>
  <si>
    <t>KEILA  CASTILLO LOBERA</t>
  </si>
  <si>
    <t>552590F8920044B4909FF3071F9F4F9C2413</t>
  </si>
  <si>
    <t>YIXI CIRLEY GOMEZ CASTILLO</t>
  </si>
  <si>
    <t>1125010527</t>
  </si>
  <si>
    <t>JAIDER RADAMEL JIMENEZ GARCIA</t>
  </si>
  <si>
    <t>1006951218</t>
  </si>
  <si>
    <t>1124992093</t>
  </si>
  <si>
    <t>FE51F4CBC104435081EA52032FE88B8336737</t>
  </si>
  <si>
    <t>1247768064</t>
  </si>
  <si>
    <t>AED2DC14CCE14FDB930968974E3C33E930150</t>
  </si>
  <si>
    <t>1C83AF7452444A648ED0144CB9692CB618213</t>
  </si>
  <si>
    <t>1125007135</t>
  </si>
  <si>
    <t>1148459686</t>
  </si>
  <si>
    <t>1125008248</t>
  </si>
  <si>
    <t>1125009220</t>
  </si>
  <si>
    <t>1125007796</t>
  </si>
  <si>
    <t>1148459614</t>
  </si>
  <si>
    <t>1214216534</t>
  </si>
  <si>
    <t>5CE4D0C52E024D939A074FC11BEA603128780</t>
  </si>
  <si>
    <t>1125008274</t>
  </si>
  <si>
    <t>1125009085</t>
  </si>
  <si>
    <t>1148459756</t>
  </si>
  <si>
    <t>1125007785</t>
  </si>
  <si>
    <t>CBD2BE8EAA9F4C42AF76D669391C45D92970</t>
  </si>
  <si>
    <t>1214216586</t>
  </si>
  <si>
    <t>1125006348</t>
  </si>
  <si>
    <t>44ACEC2FE77C4A279B8A53DEA6727C8249863</t>
  </si>
  <si>
    <t>1125009946</t>
  </si>
  <si>
    <t>1125006983</t>
  </si>
  <si>
    <t>1125010069</t>
  </si>
  <si>
    <t>1148459710</t>
  </si>
  <si>
    <t>1125010503</t>
  </si>
  <si>
    <t>1125009116</t>
  </si>
  <si>
    <t>1148459665</t>
  </si>
  <si>
    <t>1125009163</t>
  </si>
  <si>
    <t>1125009226</t>
  </si>
  <si>
    <t>1125009062</t>
  </si>
  <si>
    <t>D0B3E83EB82A4FD1B32E31BCB0A16C3D54947</t>
  </si>
  <si>
    <t>1127397241</t>
  </si>
  <si>
    <t>1125009745</t>
  </si>
  <si>
    <t>1125009117</t>
  </si>
  <si>
    <t>1214472012</t>
  </si>
  <si>
    <t>1125008945</t>
  </si>
  <si>
    <t>1125008812</t>
  </si>
  <si>
    <t>CRISTIAN CAMILO RODRIGUEZ RODRIGUEZ</t>
  </si>
  <si>
    <t>JOHAN MISAEL CASTILLO JIMENEZ</t>
  </si>
  <si>
    <t>MAIDI YERALDYTH MORALES CUDEMOS</t>
  </si>
  <si>
    <t>PAHOLA ROSAIRI MENDEZ PONARE</t>
  </si>
  <si>
    <t>ANGEL  RODRIGUEZ RODRIGUEZ</t>
  </si>
  <si>
    <t>ANGEL ARTURO SANCHEZ JIMENEZ</t>
  </si>
  <si>
    <t>DAISON JOHAN JIMENEZ JIMENEZ</t>
  </si>
  <si>
    <t>DILAN CALET YANAVE BAUTISTA</t>
  </si>
  <si>
    <t>DILMA ALEXANDRA MARTINEZ BAUTISTA</t>
  </si>
  <si>
    <t>ERICK SALOMON SANCHEZ CUDEMUS</t>
  </si>
  <si>
    <t>HAROLD STIVEN CUDEMUS SILVA</t>
  </si>
  <si>
    <t>INGRID LISETH PONARE GARCIA</t>
  </si>
  <si>
    <t>JAIRO EDISON HERNANDEZ CARIBAN</t>
  </si>
  <si>
    <t>JAN MARBINSON ALVAREZ CHIPIAJE</t>
  </si>
  <si>
    <t>JOSE RAUL GARCIA SILVA</t>
  </si>
  <si>
    <t>JOSUE ALEJANDRO PONARE GARCIA</t>
  </si>
  <si>
    <t>JUAN CARLOS CARIBAN AVENDAÑO</t>
  </si>
  <si>
    <t>KEVIN NICOLAS SANCHEZ PEREZ</t>
  </si>
  <si>
    <t>LIZ SOBEIDA CHIPIAJE PONARE</t>
  </si>
  <si>
    <t>LOOREN YISETH SANCHEZ CAMARGO</t>
  </si>
  <si>
    <t>MAILETH ROSMERI YAVARE CUDEMUS</t>
  </si>
  <si>
    <t>MARIANNY ANYERLY JIMENEZ GONZALEZ</t>
  </si>
  <si>
    <t>MARIO ALBERTO PEREZ MARTINEZ</t>
  </si>
  <si>
    <t>MARLY ALEJANDRA RODRIGUEZ CAMARGO</t>
  </si>
  <si>
    <t>MARY JUSTINA SANCHEZ JARO</t>
  </si>
  <si>
    <t>MAURIS PAOLA CARIBAN CAMARGO</t>
  </si>
  <si>
    <t>MERLY TATIANA GONZALEZ PEREZ</t>
  </si>
  <si>
    <t>MIGUEL ANGEL PEÑA CHIPIAJE</t>
  </si>
  <si>
    <t>MONICA YANETH PEREZ CARIBAN</t>
  </si>
  <si>
    <t>NINI YOJANA HERNANDEZ PONARE</t>
  </si>
  <si>
    <t>NYLLYRETH YORLENYS CUDEMUS CUDEMUS</t>
  </si>
  <si>
    <t>SALMA VALENTINA SILVA PONARE</t>
  </si>
  <si>
    <t>SHIRLY  FUENTES CAMARGO</t>
  </si>
  <si>
    <t>YENNYFER SHARIK ECHENIQUE CEDEÑO</t>
  </si>
  <si>
    <t>YERLY VALENTINA RODRIGUEZ CUDEMUS</t>
  </si>
  <si>
    <t>YINFAR ESNEIDER PEÑA CHIPIAJE</t>
  </si>
  <si>
    <t>YONEIMAR DANIELA QUINTERO ROSALES</t>
  </si>
  <si>
    <t>YULI ZULEIMY PEREZ CASTILLO</t>
  </si>
  <si>
    <t>ZAHIRA KARINA JIMENEZ GARCIA</t>
  </si>
  <si>
    <t>1136277184</t>
  </si>
  <si>
    <t>1124992236</t>
  </si>
  <si>
    <t>1124992402</t>
  </si>
  <si>
    <t>1136277217</t>
  </si>
  <si>
    <t>30218620</t>
  </si>
  <si>
    <t>1006951687</t>
  </si>
  <si>
    <t>1006951692</t>
  </si>
  <si>
    <t>1006951740</t>
  </si>
  <si>
    <t>1136277295</t>
  </si>
  <si>
    <t>35EB7DCCDFE148798E64F2C45A3DC5F335797</t>
  </si>
  <si>
    <t>1151451367</t>
  </si>
  <si>
    <t>1124997047</t>
  </si>
  <si>
    <t>EULALIA  CARIBAN  CHIPIAJE</t>
  </si>
  <si>
    <t>SILEDY LISBETH PEREZ CASTILLO</t>
  </si>
  <si>
    <t>ELMIRA  SANCHEZ PONARE</t>
  </si>
  <si>
    <t>SURNIRA  PONARE MARTINEZ</t>
  </si>
  <si>
    <t>LUZ MARINA FAJARDO RODRIGUEZ</t>
  </si>
  <si>
    <t>INGRID NAYIVER CASTILLO CUDEMUS</t>
  </si>
  <si>
    <t>NELLY YADIRA MORALES SILVA</t>
  </si>
  <si>
    <t>NORINA  BAUTISTA GALLARDO</t>
  </si>
  <si>
    <t>ETELVINA  PEREZ TRUJILLO</t>
  </si>
  <si>
    <t>ROSA GEORGINA ALVAREZ ALVAREZ</t>
  </si>
  <si>
    <t>DIANA  BAUTISTA SILVA</t>
  </si>
  <si>
    <t>LUZ MILA BECERRA PEÑA</t>
  </si>
  <si>
    <t>CRISTINA ROSALIA MORENO LASSO</t>
  </si>
  <si>
    <t>EE026542F8824855BD8A5F63E040317A53190</t>
  </si>
  <si>
    <t>JUAN RAFAEL JIMENEZ CAMICO</t>
  </si>
  <si>
    <t>FC32FB0E2CDD4EF0B6F1C379FBEAE1D220360</t>
  </si>
  <si>
    <t>DEYI KATERIN JIMENEZ MARCANO</t>
  </si>
  <si>
    <t>9902DA73ACA64C3A98D7301DB4A31A2352813</t>
  </si>
  <si>
    <t>JEFFERSON JOEL PEREZ RIVERO</t>
  </si>
  <si>
    <t>C6A4EC638C54465185F167B4FEB865352420</t>
  </si>
  <si>
    <t>MARTHA  CARIBAN HERNANDEZ</t>
  </si>
  <si>
    <t>4188AB100AB44F1EA0CBB2323B0E059A15877</t>
  </si>
  <si>
    <t>MAGDA LULIETH BLANCO BAUTISTA</t>
  </si>
  <si>
    <t>85A445CED2A543DF84C3E0E4413EE1FF1723</t>
  </si>
  <si>
    <t>YINNA  SILVA TRUJILLO</t>
  </si>
  <si>
    <t>1125007891</t>
  </si>
  <si>
    <t>NASLY EDITH PONARE CARIBAN</t>
  </si>
  <si>
    <t>1125009294</t>
  </si>
  <si>
    <t>KEWIN ANDRES GAITAN PEREZ</t>
  </si>
  <si>
    <t>1B3B4DC439C64619A41365DDFFEF97AB35263</t>
  </si>
  <si>
    <t>LUISA FERNANDA GAITAN ALVAREZ</t>
  </si>
  <si>
    <t>1125009416</t>
  </si>
  <si>
    <t>CLEIDER ALEXANDER MANRIQUE NARIÑO</t>
  </si>
  <si>
    <t>1151482555</t>
  </si>
  <si>
    <t>MARIA JOSE ORTIZ FUENTEZ</t>
  </si>
  <si>
    <t>829026247C464B4A9760E5D8A5A6AD0433990</t>
  </si>
  <si>
    <t xml:space="preserve">MAIKOL ANTONIO MENDOZA </t>
  </si>
  <si>
    <t>1121979991</t>
  </si>
  <si>
    <t>NICOLL YINETH MORALES RODRIGUEZ</t>
  </si>
  <si>
    <t>1125009995</t>
  </si>
  <si>
    <t>JOSE ANDRES DAZA CARIBAN</t>
  </si>
  <si>
    <t>1148459735</t>
  </si>
  <si>
    <t>JUAN ISAAC DIAZ RODRIGUEZ</t>
  </si>
  <si>
    <t>CA9C6AD715D34434B84D763998663AAB3220</t>
  </si>
  <si>
    <t xml:space="preserve">ANYIRA  RODRIGUEZ </t>
  </si>
  <si>
    <t>1125007015</t>
  </si>
  <si>
    <t>GLENNY YADELSY TREJOS PONARE</t>
  </si>
  <si>
    <t>1125007235</t>
  </si>
  <si>
    <t>BLEIDI ANGELA PONARE CARIBAN</t>
  </si>
  <si>
    <t>1125008433</t>
  </si>
  <si>
    <t>OSCAR CAMILO PONARE CARIBAN</t>
  </si>
  <si>
    <t>1125010538</t>
  </si>
  <si>
    <t>YEISNER  LAROSA PONARE</t>
  </si>
  <si>
    <t>1125009560</t>
  </si>
  <si>
    <t>GAEL DAVID GALLARDO MIGANAL</t>
  </si>
  <si>
    <t>1125010229</t>
  </si>
  <si>
    <t>DIEGO  RODRIGUEZ TRIANA</t>
  </si>
  <si>
    <t>1125008658</t>
  </si>
  <si>
    <t>LEISON FABRICIANO HERNANDEZ CARIBAN</t>
  </si>
  <si>
    <t>1214216655</t>
  </si>
  <si>
    <t>DEBRUIN ALEXIS HERNANDEZ BAUTISTA</t>
  </si>
  <si>
    <t>DC04F8910C9442E6ABFD54B3DF0F4FA336643</t>
  </si>
  <si>
    <t>ROIMAN ORACIO BLANCO HERNANDEZ</t>
  </si>
  <si>
    <t>1136274957</t>
  </si>
  <si>
    <t xml:space="preserve">DIANA  GAITAN </t>
  </si>
  <si>
    <t>1136276909</t>
  </si>
  <si>
    <t>1151453361</t>
  </si>
  <si>
    <t>LUZ DELIA RAMIREZ CARIBAN</t>
  </si>
  <si>
    <t>1136277073</t>
  </si>
  <si>
    <t>LIDICE WILDRY TREJOS PONARE</t>
  </si>
  <si>
    <t>1124992158</t>
  </si>
  <si>
    <t>YESICA  RAMIREZ RODRIGUEZ</t>
  </si>
  <si>
    <t>21C00E3E81F9423BA5D67591E3BB5A0415867</t>
  </si>
  <si>
    <t>SANDRA DAYANA PONARE JIMENEZ</t>
  </si>
  <si>
    <t>13DFE2CF8EF9472EBFFCB1577184953648583</t>
  </si>
  <si>
    <t>JOSE ABELARDO ALVAREZ LAROSA</t>
  </si>
  <si>
    <t>731FF3EC3E954EA7A9915B844F978F2734757</t>
  </si>
  <si>
    <t>YEKSON YONAL MENDOZA CARIBAN</t>
  </si>
  <si>
    <t>1125008639</t>
  </si>
  <si>
    <t>MIYER  RODRIGUEZ PONARE</t>
  </si>
  <si>
    <t>60E954A808854C7EB019ECFDB79F692D3597</t>
  </si>
  <si>
    <t>MARIA SOFIA GARCIA RODRIGUEZ</t>
  </si>
  <si>
    <t>1136276239</t>
  </si>
  <si>
    <t>YAJAIRA TERESA QUINTERO PEREZ</t>
  </si>
  <si>
    <t>1006952587</t>
  </si>
  <si>
    <t>NANCY ELENA MARIÑO OROSCO</t>
  </si>
  <si>
    <t>1124992286</t>
  </si>
  <si>
    <t>NORMA MILENA HERNANDEZ CARIBAN</t>
  </si>
  <si>
    <t>1124993068</t>
  </si>
  <si>
    <t>CLENDY YASMIN RODRIGUEZ GARCIA</t>
  </si>
  <si>
    <t>1124993085</t>
  </si>
  <si>
    <t>MARIA CRISTINA PONARE CHIPIAJE</t>
  </si>
  <si>
    <t>1151203632</t>
  </si>
  <si>
    <t>ORTENCIA  GUARUME YANAVE</t>
  </si>
  <si>
    <t>1124991304</t>
  </si>
  <si>
    <t>MELIDA MERCEDES MARTINEZ GAITAN</t>
  </si>
  <si>
    <t>1151451325</t>
  </si>
  <si>
    <t>SONIA  CHACON TRUJILLO</t>
  </si>
  <si>
    <t>1125010829</t>
  </si>
  <si>
    <t>LIA TAMARA VARGAS BRICEÑO</t>
  </si>
  <si>
    <t>1125010872</t>
  </si>
  <si>
    <t>KAREN YANETH RODRIGUEZ RODRIGUEZ</t>
  </si>
  <si>
    <t>1125010794</t>
  </si>
  <si>
    <t>SAYI ANDREINA BAUTISTA PONARE</t>
  </si>
  <si>
    <t>A98B542CFC8840BEAD031EF88FFE7EC025163</t>
  </si>
  <si>
    <t>BRICEIDY CELY QUINTERO PEREZ</t>
  </si>
  <si>
    <t>1125010816</t>
  </si>
  <si>
    <t>KATERINE LORENA MORENO PONARE</t>
  </si>
  <si>
    <t>1125010550</t>
  </si>
  <si>
    <t>JHON CARLOS CHIPIAJE CARIBAN</t>
  </si>
  <si>
    <t>1125010742</t>
  </si>
  <si>
    <t>LEO DANIEL JACKSON PONARE MORALES</t>
  </si>
  <si>
    <t>1125010802</t>
  </si>
  <si>
    <t>72219ADA9BD145709BDFDC29AF5834AD58117</t>
  </si>
  <si>
    <t>JEISSON LEONARDO HERNANDEZ PONARE</t>
  </si>
  <si>
    <t>A10AA089EF924224A38991E920D53DCC35740</t>
  </si>
  <si>
    <t>JAVIER  SUAREZ CARIBAN</t>
  </si>
  <si>
    <t>1125010804</t>
  </si>
  <si>
    <t>ZAMANTA  CASTRO AMAYA</t>
  </si>
  <si>
    <t>E3428B3254284E41B52A3AAE35EAE5AD10703</t>
  </si>
  <si>
    <t>EDUVAR  CHIPIAJE ALVAREZ</t>
  </si>
  <si>
    <t>091B2BF8FE1B4253BCE799B54DF0940D3170</t>
  </si>
  <si>
    <t>HEYDY CAROLINA PONARE CAMARGO</t>
  </si>
  <si>
    <t>1247768106</t>
  </si>
  <si>
    <t>YORDAN  CHIPIAJE VELEZ</t>
  </si>
  <si>
    <t>1247768119</t>
  </si>
  <si>
    <t>EIMY ADRIANA FUENTES CAMARGO</t>
  </si>
  <si>
    <t>1125010839</t>
  </si>
  <si>
    <t>CRISMAR ITZEL CARIBAN FUENTES</t>
  </si>
  <si>
    <t>1247768077</t>
  </si>
  <si>
    <t>KEIMMY SHARAY FORERO DAZA</t>
  </si>
  <si>
    <t>1125008162</t>
  </si>
  <si>
    <t>NARDA LINETH RODRIGUEZ CHIPIAJE</t>
  </si>
  <si>
    <t>1125010026</t>
  </si>
  <si>
    <t>ERIKC MESAC CODEMUS AMAYA</t>
  </si>
  <si>
    <t>1125007260</t>
  </si>
  <si>
    <t>EUMENES KALETH HERNANDEZ ROJAS</t>
  </si>
  <si>
    <t>1125010455</t>
  </si>
  <si>
    <t>GREICY JULIETA JIMENEZ ACOSTA</t>
  </si>
  <si>
    <t>1125010791</t>
  </si>
  <si>
    <t>YENCY PAOLA CARIBAN SANCHEZ</t>
  </si>
  <si>
    <t>1125009428</t>
  </si>
  <si>
    <t>KEIBER EMANUEL CARIBAN RAMIREZ</t>
  </si>
  <si>
    <t>0D653B0B0A9D414C8F1CCEE1AC8C5EB030370</t>
  </si>
  <si>
    <t>DIMER GABRIEL MENDEZ MENDEZ</t>
  </si>
  <si>
    <t>1214472020</t>
  </si>
  <si>
    <t>YEISON ALEJANDRO QUINTERO QUINTERO</t>
  </si>
  <si>
    <t>24B3632A66BF4266808B936458733C1554910</t>
  </si>
  <si>
    <t>MAYERLIN ISMERLY PONARE FERNANDEZ</t>
  </si>
  <si>
    <t>2AD2ACF902454070A0BB1ADE2E8AD90A19217</t>
  </si>
  <si>
    <t>ELMER  MENDEZ MENDEZ</t>
  </si>
  <si>
    <t>51B0CC508CC44F89A0F70E1B458A5ED634693</t>
  </si>
  <si>
    <t>JULIO ALFREDO QUINTERO PEREZ</t>
  </si>
  <si>
    <t>9A2B64E475064C28BD0FDA439F29543531670</t>
  </si>
  <si>
    <t>LUZ MARIANY QUINTERO GONZALEZ</t>
  </si>
  <si>
    <t>1214472008</t>
  </si>
  <si>
    <t>JAMES ESTEBAN PONARE SANCHEZ</t>
  </si>
  <si>
    <t>1125009906</t>
  </si>
  <si>
    <t>BRANDO ALEXIS GARCIA GARCIA</t>
  </si>
  <si>
    <t>1125010536</t>
  </si>
  <si>
    <t>MAYLEN MARIANNYS LAROSA PONARE</t>
  </si>
  <si>
    <t>1125009380</t>
  </si>
  <si>
    <t>GIOVANNY  CARIBAN GONZALEZ</t>
  </si>
  <si>
    <t>1125009746</t>
  </si>
  <si>
    <t>DIDIER JAVIER JIMENEZ SANCHEZ</t>
  </si>
  <si>
    <t>1125010206</t>
  </si>
  <si>
    <t>ESTHER VALENTINA PONARE GONZALES</t>
  </si>
  <si>
    <t>1125010621</t>
  </si>
  <si>
    <t>DEIBER GIOVANI URIBE CARIBAN</t>
  </si>
  <si>
    <t>1125010801</t>
  </si>
  <si>
    <t>909FDCA3EADB40049E557A431DC657450793</t>
  </si>
  <si>
    <t>LUIS JHOAN AVENDAÑO PONARE</t>
  </si>
  <si>
    <t>1125009352</t>
  </si>
  <si>
    <t>EDERSON ANDRES HERNANDEZ PONARE</t>
  </si>
  <si>
    <t>2DCF3913941943FC9B7E5FFB52EBF1E845443</t>
  </si>
  <si>
    <t>YOSMAN ALFREDO CHIPIAJE CARIBAN</t>
  </si>
  <si>
    <t>1125006839</t>
  </si>
  <si>
    <t>KAROL XIOMARA TRIANA PEREZ</t>
  </si>
  <si>
    <t>1006952545</t>
  </si>
  <si>
    <t>YULEIDY ALEXANDRA CARIBAN GAITAN</t>
  </si>
  <si>
    <t>1124989892</t>
  </si>
  <si>
    <t>LUZ  BONILLA CARIBAN</t>
  </si>
  <si>
    <t>1151453723</t>
  </si>
  <si>
    <t>ENILDE YURISMAR SANCHEZ JIMENEZ</t>
  </si>
  <si>
    <t>1151453730</t>
  </si>
  <si>
    <t>YADIRICA  JIMENEZ RODRIGUEZ</t>
  </si>
  <si>
    <t>1192894073</t>
  </si>
  <si>
    <t>NYRA HYBELI CARIBAN GALINDO</t>
  </si>
  <si>
    <t>1125004465</t>
  </si>
  <si>
    <t>EVELIA  CARIBAN GARCIA</t>
  </si>
  <si>
    <t>1136277176</t>
  </si>
  <si>
    <t>MAILINA  CAMARGO PEREZ</t>
  </si>
  <si>
    <t>47443B660CA74656B471C7B17B384CFB17837</t>
  </si>
  <si>
    <t>ERLENIS MAILEN AVENDAÑO CHACON</t>
  </si>
  <si>
    <t>1124989680</t>
  </si>
  <si>
    <t>MAYERLY  CARIBAN MACABARE</t>
  </si>
  <si>
    <t>1124990182</t>
  </si>
  <si>
    <t>LUCENNY  RODRIGUEZ MANIGLIA</t>
  </si>
  <si>
    <t>1124992171</t>
  </si>
  <si>
    <t>CEIRY MAYERLINE MORENO GARCIA</t>
  </si>
  <si>
    <t>MIREYA BAUTISTA SILVA</t>
  </si>
  <si>
    <t>JUSTIN ANDRES VELEZ ARIAS</t>
  </si>
  <si>
    <t>JULIAN ANDRES CHIPIAJE MENDEZ</t>
  </si>
  <si>
    <t>JUAN SEBASTIAN PONARE RODRIGUEZ</t>
  </si>
  <si>
    <t>GRESY ASLIN CONTRERAS RIOS</t>
  </si>
  <si>
    <t xml:space="preserve">SHIRLY SAMANTA SANCHEZ GARZON </t>
  </si>
  <si>
    <t>KEIRY TATIANA CHIPIAJE GOMEZ</t>
  </si>
  <si>
    <t>ARNUWAL RODRIGUEZ GAITAN</t>
  </si>
  <si>
    <t>ANA DIONICIA MIRANDA MARQUEZ</t>
  </si>
  <si>
    <t>DANIELA VARGAS CANO</t>
  </si>
  <si>
    <t>LEONARDO MONTEALEGRE POMARE</t>
  </si>
  <si>
    <t>FREYMAR SILVA PONARE</t>
  </si>
  <si>
    <t>JEISSON ANDRES ALGARRA RAMIREZ</t>
  </si>
  <si>
    <t>LOIDA SANCHEZ RIVEROS</t>
  </si>
  <si>
    <t>YEISON FERNANDO ROZO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</si>
</sst>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2" formatCode="_-&quot;$&quot;\ * #,##0_-;\-&quot;$&quot;\ * #,##0_-;_-&quot;$&quot;\ * &quot;-&quot;_-;_-@_-"/>
    <numFmt numFmtId="43" formatCode="_-* #,##0.00_-;\-* #,##0.00_-;_-* &quot;-&quot;??_-;_-@_-"/>
    <numFmt numFmtId="164" formatCode="_(&quot;$&quot;\ * #,##0.00_);_(&quot;$&quot;\ * \(#,##0.00\);_(&quot;$&quot;\ * &quot;-&quot;??_);_(@_)"/>
    <numFmt numFmtId="165" formatCode="_ &quot;$&quot;\ * #,##0.00_ ;_ &quot;$&quot;\ * \-#,##0.00_ ;_ &quot;$&quot;\ * &quot;-&quot;??_ ;_ @_ "/>
    <numFmt numFmtId="166" formatCode="_ * #,##0.00_ ;_ * \-#,##0.00_ ;_ * &quot;-&quot;??_ ;_ @_ "/>
    <numFmt numFmtId="167" formatCode="dd/mm/yyyy;@"/>
    <numFmt numFmtId="168" formatCode="_ &quot;$&quot;\ * #,##0_ ;_ &quot;$&quot;\ * \-#,##0_ ;_ &quot;$&quot;\ * &quot;-&quot;??_ ;_ @_ "/>
    <numFmt numFmtId="169" formatCode="&quot;$&quot;\ #,##0_);\(&quot;$&quot;\ #,##0\)"/>
    <numFmt numFmtId="170" formatCode="dd\.mm\.yyyy;@"/>
  </numFmts>
  <fonts count="64">
    <font>
      <sz val="10"/>
      <name val="Arial"/>
    </font>
    <font>
      <sz val="10"/>
      <name val="Arial"/>
      <family val="2"/>
    </font>
    <font>
      <sz val="8"/>
      <name val="Arial"/>
      <family val="2"/>
    </font>
    <font>
      <sz val="12"/>
      <name val="Arial"/>
      <family val="2"/>
    </font>
    <font>
      <sz val="7"/>
      <name val="Arial"/>
      <family val="2"/>
    </font>
    <font>
      <sz val="7"/>
      <color indexed="10"/>
      <name val="Arial"/>
      <family val="2"/>
    </font>
    <font>
      <sz val="10"/>
      <name val="Arial"/>
      <family val="2"/>
    </font>
    <font>
      <b/>
      <sz val="10"/>
      <name val="Arial"/>
      <family val="2"/>
    </font>
    <font>
      <b/>
      <sz val="12"/>
      <name val="Arial"/>
      <family val="2"/>
    </font>
    <font>
      <b/>
      <sz val="12"/>
      <color indexed="8"/>
      <name val="Arial"/>
      <family val="2"/>
    </font>
    <font>
      <b/>
      <sz val="10"/>
      <color indexed="8"/>
      <name val="Arial"/>
      <family val="2"/>
    </font>
    <font>
      <sz val="10"/>
      <color indexed="8"/>
      <name val="Arial"/>
      <family val="2"/>
    </font>
    <font>
      <sz val="10"/>
      <name val="MS Sans Serif"/>
      <family val="2"/>
    </font>
    <font>
      <sz val="10"/>
      <name val="Zurich BT"/>
      <family val="2"/>
    </font>
    <font>
      <sz val="11"/>
      <color indexed="10"/>
      <name val="Arial"/>
      <family val="2"/>
    </font>
    <font>
      <sz val="10"/>
      <name val="Arial"/>
      <family val="2"/>
    </font>
    <font>
      <b/>
      <i/>
      <sz val="12"/>
      <name val="Arial"/>
      <family val="2"/>
    </font>
    <font>
      <sz val="8"/>
      <name val="Arial Narrow"/>
      <family val="2"/>
    </font>
    <font>
      <i/>
      <sz val="12"/>
      <color indexed="10"/>
      <name val="Arial"/>
      <family val="2"/>
    </font>
    <font>
      <b/>
      <sz val="10"/>
      <name val="Arial Narrow"/>
      <family val="2"/>
    </font>
    <font>
      <sz val="10"/>
      <name val="Zurich BT"/>
    </font>
    <font>
      <b/>
      <sz val="12"/>
      <color indexed="10"/>
      <name val="Arial"/>
      <family val="2"/>
    </font>
    <font>
      <b/>
      <i/>
      <sz val="12"/>
      <color indexed="10"/>
      <name val="Arial"/>
      <family val="2"/>
    </font>
    <font>
      <b/>
      <sz val="18"/>
      <color indexed="10"/>
      <name val="Arial"/>
      <family val="2"/>
    </font>
    <font>
      <b/>
      <sz val="14"/>
      <name val="Arial"/>
      <family val="2"/>
    </font>
    <font>
      <b/>
      <sz val="16"/>
      <name val="Arial"/>
      <family val="2"/>
    </font>
    <font>
      <b/>
      <sz val="10"/>
      <color indexed="10"/>
      <name val="Arial"/>
      <family val="2"/>
    </font>
    <font>
      <i/>
      <sz val="10"/>
      <name val="Arial"/>
      <family val="2"/>
    </font>
    <font>
      <b/>
      <i/>
      <sz val="10"/>
      <name val="Arial"/>
      <family val="2"/>
    </font>
    <font>
      <b/>
      <sz val="12"/>
      <color indexed="49"/>
      <name val="Arial"/>
      <family val="2"/>
    </font>
    <font>
      <b/>
      <i/>
      <sz val="12"/>
      <color indexed="49"/>
      <name val="Arial"/>
      <family val="2"/>
    </font>
    <font>
      <b/>
      <sz val="18"/>
      <color indexed="9"/>
      <name val="Arial"/>
      <family val="2"/>
    </font>
    <font>
      <sz val="10"/>
      <name val="Arial"/>
      <family val="2"/>
    </font>
    <font>
      <sz val="11"/>
      <color theme="1"/>
      <name val="Calibri"/>
      <family val="2"/>
      <scheme val="minor"/>
    </font>
    <font>
      <sz val="11"/>
      <color theme="0"/>
      <name val="Calibri"/>
      <family val="2"/>
      <scheme val="minor"/>
    </font>
    <font>
      <sz val="10"/>
      <color theme="1"/>
      <name val="Zurich BT"/>
      <family val="2"/>
    </font>
    <font>
      <b/>
      <sz val="11"/>
      <color theme="1"/>
      <name val="Calibri"/>
      <family val="2"/>
      <scheme val="minor"/>
    </font>
    <font>
      <b/>
      <sz val="8"/>
      <color theme="1"/>
      <name val="Arial"/>
      <family val="2"/>
    </font>
    <font>
      <sz val="8"/>
      <color theme="1"/>
      <name val="Calibri"/>
      <family val="2"/>
      <scheme val="minor"/>
    </font>
    <font>
      <sz val="8"/>
      <color theme="1"/>
      <name val="Arial Narrow"/>
      <family val="2"/>
    </font>
    <font>
      <sz val="11"/>
      <name val="Calibri"/>
      <family val="2"/>
      <scheme val="minor"/>
    </font>
    <font>
      <b/>
      <sz val="11"/>
      <color rgb="FFFF0000"/>
      <name val="Calibri"/>
      <family val="2"/>
      <scheme val="minor"/>
    </font>
    <font>
      <b/>
      <sz val="11"/>
      <color rgb="FF0070C0"/>
      <name val="Calibri"/>
      <family val="2"/>
      <scheme val="minor"/>
    </font>
    <font>
      <b/>
      <sz val="10"/>
      <color rgb="FFFF0000"/>
      <name val="Arial"/>
      <family val="2"/>
    </font>
    <font>
      <b/>
      <sz val="10"/>
      <color rgb="FF002060"/>
      <name val="Arial"/>
      <family val="2"/>
    </font>
    <font>
      <i/>
      <sz val="12"/>
      <color rgb="FFFF0000"/>
      <name val="Arial"/>
      <family val="2"/>
    </font>
    <font>
      <sz val="12"/>
      <color rgb="FF000000"/>
      <name val="Arial"/>
      <family val="2"/>
    </font>
    <font>
      <b/>
      <sz val="10"/>
      <color theme="0"/>
      <name val="Arial"/>
      <family val="2"/>
    </font>
    <font>
      <b/>
      <sz val="11"/>
      <color rgb="FF000000"/>
      <name val="Calibri"/>
      <family val="2"/>
    </font>
    <font>
      <b/>
      <sz val="10"/>
      <color theme="1"/>
      <name val="Arial Narrow"/>
      <family val="2"/>
    </font>
    <font>
      <b/>
      <sz val="11"/>
      <name val="Calibri"/>
      <family val="2"/>
      <scheme val="minor"/>
    </font>
    <font>
      <b/>
      <sz val="9"/>
      <color rgb="FFFF0000"/>
      <name val="Arial"/>
      <family val="2"/>
    </font>
    <font>
      <b/>
      <sz val="12"/>
      <color theme="8" tint="-0.249977111117893"/>
      <name val="Arial"/>
      <family val="2"/>
    </font>
    <font>
      <b/>
      <sz val="12"/>
      <color rgb="FFFF0000"/>
      <name val="Arial"/>
      <family val="2"/>
    </font>
    <font>
      <b/>
      <sz val="14"/>
      <color theme="0"/>
      <name val="Arial"/>
      <family val="2"/>
    </font>
    <font>
      <b/>
      <i/>
      <sz val="12"/>
      <color rgb="FFFF0000"/>
      <name val="Arial"/>
      <family val="2"/>
    </font>
    <font>
      <b/>
      <sz val="18"/>
      <color theme="8" tint="-0.249977111117893"/>
      <name val="Arial"/>
      <family val="2"/>
    </font>
    <font>
      <b/>
      <sz val="14"/>
      <color rgb="FFFF0000"/>
      <name val="Arial"/>
      <family val="2"/>
    </font>
    <font>
      <b/>
      <sz val="13"/>
      <color rgb="FFFF0000"/>
      <name val="Arial"/>
      <family val="2"/>
    </font>
    <font>
      <sz val="9"/>
      <color indexed="81"/>
      <name val="Tahoma"/>
      <family val="2"/>
    </font>
    <font>
      <sz val="10"/>
      <color indexed="81"/>
      <name val="Tahoma"/>
      <family val="2"/>
    </font>
    <font>
      <b/>
      <sz val="9"/>
      <color indexed="81"/>
      <name val="Tahoma"/>
      <family val="2"/>
    </font>
    <font>
      <sz val="9"/>
      <color indexed="81"/>
      <name val="Tahoma"/>
      <charset val="1"/>
    </font>
    <font>
      <sz val="11"/>
      <color theme="1"/>
      <name val="Arial"/>
      <family val="2"/>
    </font>
  </fonts>
  <fills count="18">
    <fill>
      <patternFill patternType="none"/>
    </fill>
    <fill>
      <patternFill patternType="gray125"/>
    </fill>
    <fill>
      <patternFill patternType="solid">
        <fgColor theme="5"/>
      </patternFill>
    </fill>
    <fill>
      <patternFill patternType="solid">
        <fgColor theme="0"/>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2"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2"/>
        <bgColor indexed="64"/>
      </patternFill>
    </fill>
    <fill>
      <patternFill patternType="solid">
        <fgColor rgb="FF92D050"/>
        <bgColor indexed="64"/>
      </patternFill>
    </fill>
    <fill>
      <patternFill patternType="solid">
        <fgColor rgb="FF002060"/>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3"/>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09">
    <xf numFmtId="0" fontId="0" fillId="0" borderId="0"/>
    <xf numFmtId="0" fontId="34" fillId="2" borderId="0" applyNumberFormat="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33"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6" fontId="13" fillId="0" borderId="0" applyFont="0" applyFill="0" applyBorder="0" applyAlignment="0" applyProtection="0"/>
    <xf numFmtId="43" fontId="35" fillId="0" borderId="0" applyFont="0" applyFill="0" applyBorder="0" applyAlignment="0" applyProtection="0"/>
    <xf numFmtId="165" fontId="1" fillId="0" borderId="0" applyFont="0" applyFill="0" applyBorder="0" applyAlignment="0" applyProtection="0"/>
    <xf numFmtId="42" fontId="15" fillId="0" borderId="0" applyFont="0" applyFill="0" applyBorder="0" applyAlignment="0" applyProtection="0"/>
    <xf numFmtId="42" fontId="33" fillId="0" borderId="0" applyFont="0" applyFill="0" applyBorder="0" applyAlignment="0" applyProtection="0"/>
    <xf numFmtId="42" fontId="33" fillId="0" borderId="0" applyFont="0" applyFill="0" applyBorder="0" applyAlignment="0" applyProtection="0"/>
    <xf numFmtId="42" fontId="33" fillId="0" borderId="0" applyFont="0" applyFill="0" applyBorder="0" applyAlignment="0" applyProtection="0"/>
    <xf numFmtId="42" fontId="33" fillId="0" borderId="0" applyFont="0" applyFill="0" applyBorder="0" applyAlignment="0" applyProtection="0"/>
    <xf numFmtId="42" fontId="33" fillId="0" borderId="0" applyFont="0" applyFill="0" applyBorder="0" applyAlignment="0" applyProtection="0"/>
    <xf numFmtId="42" fontId="33" fillId="0" borderId="0" applyFont="0" applyFill="0" applyBorder="0" applyAlignment="0" applyProtection="0"/>
    <xf numFmtId="42" fontId="33" fillId="0" borderId="0" applyFont="0" applyFill="0" applyBorder="0" applyAlignment="0" applyProtection="0"/>
    <xf numFmtId="42"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5"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0" fontId="35" fillId="0" borderId="0"/>
    <xf numFmtId="0" fontId="6" fillId="0" borderId="0"/>
    <xf numFmtId="0" fontId="33" fillId="0" borderId="0"/>
    <xf numFmtId="0" fontId="33" fillId="0" borderId="0"/>
    <xf numFmtId="0" fontId="33" fillId="0" borderId="0"/>
    <xf numFmtId="0" fontId="33" fillId="0" borderId="0"/>
    <xf numFmtId="0" fontId="33" fillId="0" borderId="0"/>
    <xf numFmtId="0" fontId="33" fillId="0" borderId="0"/>
    <xf numFmtId="0" fontId="35" fillId="0" borderId="0"/>
    <xf numFmtId="0" fontId="33" fillId="0" borderId="0"/>
    <xf numFmtId="0" fontId="33" fillId="0" borderId="0"/>
    <xf numFmtId="0" fontId="20" fillId="0" borderId="0"/>
    <xf numFmtId="9" fontId="35" fillId="0" borderId="0" applyFont="0" applyFill="0" applyBorder="0" applyAlignment="0" applyProtection="0"/>
  </cellStyleXfs>
  <cellXfs count="297">
    <xf numFmtId="0" fontId="0" fillId="0" borderId="0" xfId="0"/>
    <xf numFmtId="0" fontId="6" fillId="0" borderId="0" xfId="0" applyFont="1"/>
    <xf numFmtId="165" fontId="0" fillId="0" borderId="0" xfId="13" applyFont="1"/>
    <xf numFmtId="165" fontId="6" fillId="0" borderId="0" xfId="13" applyFont="1"/>
    <xf numFmtId="0" fontId="7" fillId="0" borderId="0" xfId="0" applyFont="1"/>
    <xf numFmtId="0" fontId="0" fillId="0" borderId="0" xfId="0" applyAlignment="1">
      <alignment wrapText="1"/>
    </xf>
    <xf numFmtId="0" fontId="1" fillId="0" borderId="0" xfId="0" applyFont="1"/>
    <xf numFmtId="0" fontId="0" fillId="0" borderId="0" xfId="0" applyProtection="1">
      <protection hidden="1"/>
    </xf>
    <xf numFmtId="0" fontId="6" fillId="0" borderId="0" xfId="0" applyFont="1" applyAlignment="1" applyProtection="1">
      <alignment horizontal="center" vertical="center"/>
      <protection hidden="1"/>
    </xf>
    <xf numFmtId="0" fontId="7" fillId="0" borderId="0" xfId="0" applyFont="1" applyProtection="1">
      <protection hidden="1"/>
    </xf>
    <xf numFmtId="0" fontId="4" fillId="0" borderId="0" xfId="0" applyFont="1" applyProtection="1">
      <protection hidden="1"/>
    </xf>
    <xf numFmtId="0" fontId="8" fillId="0" borderId="0" xfId="0" applyFont="1" applyAlignment="1" applyProtection="1">
      <alignment vertical="center"/>
      <protection hidden="1"/>
    </xf>
    <xf numFmtId="0" fontId="5" fillId="0" borderId="0" xfId="0" applyFont="1" applyAlignment="1" applyProtection="1">
      <alignment horizontal="left" vertical="center"/>
      <protection hidden="1"/>
    </xf>
    <xf numFmtId="168" fontId="14" fillId="0" borderId="0" xfId="0" applyNumberFormat="1" applyFont="1" applyAlignment="1" applyProtection="1">
      <alignment horizontal="left" vertical="center"/>
      <protection hidden="1"/>
    </xf>
    <xf numFmtId="0" fontId="2" fillId="0" borderId="0" xfId="0" applyFont="1" applyProtection="1">
      <protection hidden="1"/>
    </xf>
    <xf numFmtId="0" fontId="0" fillId="3" borderId="0" xfId="0" applyFill="1" applyProtection="1">
      <protection hidden="1"/>
    </xf>
    <xf numFmtId="0" fontId="4" fillId="3" borderId="0" xfId="0" applyFont="1" applyFill="1" applyProtection="1">
      <protection hidden="1"/>
    </xf>
    <xf numFmtId="0" fontId="7" fillId="3" borderId="0" xfId="0" applyFont="1" applyFill="1" applyAlignment="1" applyProtection="1">
      <alignment horizontal="center" vertical="center"/>
      <protection locked="0" hidden="1"/>
    </xf>
    <xf numFmtId="0" fontId="7" fillId="3" borderId="1" xfId="0" applyFont="1" applyFill="1" applyBorder="1" applyAlignment="1" applyProtection="1">
      <alignment horizontal="center" vertical="center"/>
      <protection locked="0" hidden="1"/>
    </xf>
    <xf numFmtId="0" fontId="10" fillId="3" borderId="1" xfId="0" applyFont="1" applyFill="1" applyBorder="1" applyAlignment="1" applyProtection="1">
      <alignment horizontal="center" vertical="center"/>
      <protection locked="0" hidden="1"/>
    </xf>
    <xf numFmtId="1" fontId="7" fillId="4" borderId="2" xfId="0" applyNumberFormat="1" applyFont="1" applyFill="1" applyBorder="1" applyAlignment="1" applyProtection="1">
      <alignment horizontal="center" vertical="center" wrapText="1"/>
      <protection hidden="1"/>
    </xf>
    <xf numFmtId="0" fontId="0" fillId="3" borderId="0" xfId="0" applyFill="1"/>
    <xf numFmtId="0" fontId="1" fillId="3" borderId="0" xfId="0" applyFont="1" applyFill="1"/>
    <xf numFmtId="165" fontId="17" fillId="3" borderId="1" xfId="13" applyFont="1" applyFill="1" applyBorder="1" applyAlignment="1">
      <alignment wrapText="1"/>
    </xf>
    <xf numFmtId="42" fontId="0" fillId="0" borderId="0" xfId="14" applyFont="1" applyAlignment="1">
      <alignment wrapText="1"/>
    </xf>
    <xf numFmtId="0" fontId="0" fillId="0" borderId="0" xfId="0" applyAlignment="1">
      <alignment horizontal="center"/>
    </xf>
    <xf numFmtId="0" fontId="1" fillId="0" borderId="2" xfId="0" applyFont="1" applyBorder="1" applyAlignment="1">
      <alignment horizontal="center"/>
    </xf>
    <xf numFmtId="0" fontId="37" fillId="5" borderId="1" xfId="0" applyFont="1" applyFill="1" applyBorder="1" applyAlignment="1">
      <alignment horizontal="center" vertical="center" wrapText="1"/>
    </xf>
    <xf numFmtId="169" fontId="37" fillId="5" borderId="1" xfId="13" applyNumberFormat="1" applyFont="1" applyFill="1" applyBorder="1" applyAlignment="1">
      <alignment horizontal="center" vertical="center" wrapText="1"/>
    </xf>
    <xf numFmtId="0" fontId="37" fillId="6" borderId="1" xfId="0" applyFont="1" applyFill="1" applyBorder="1" applyAlignment="1">
      <alignment horizontal="center" vertical="center" wrapText="1"/>
    </xf>
    <xf numFmtId="42" fontId="38" fillId="0" borderId="1" xfId="14" applyFont="1" applyBorder="1" applyAlignment="1">
      <alignment wrapText="1"/>
    </xf>
    <xf numFmtId="0" fontId="37" fillId="3" borderId="1" xfId="0" applyFont="1" applyFill="1" applyBorder="1" applyAlignment="1">
      <alignment horizontal="center" vertical="center" wrapText="1"/>
    </xf>
    <xf numFmtId="169" fontId="37" fillId="3" borderId="1" xfId="13" applyNumberFormat="1" applyFont="1" applyFill="1" applyBorder="1" applyAlignment="1">
      <alignment horizontal="center" vertical="center" wrapText="1"/>
    </xf>
    <xf numFmtId="0" fontId="37" fillId="7" borderId="3" xfId="0" applyFont="1" applyFill="1" applyBorder="1" applyAlignment="1">
      <alignment horizontal="center" vertical="center" wrapText="1"/>
    </xf>
    <xf numFmtId="0" fontId="39" fillId="7" borderId="3" xfId="0" applyFont="1" applyFill="1" applyBorder="1" applyAlignment="1">
      <alignment horizontal="center" vertical="center" wrapText="1"/>
    </xf>
    <xf numFmtId="0" fontId="39" fillId="7" borderId="3" xfId="0" applyFont="1" applyFill="1" applyBorder="1" applyAlignment="1">
      <alignment horizontal="center" wrapText="1"/>
    </xf>
    <xf numFmtId="42" fontId="3" fillId="3" borderId="0" xfId="14" applyFont="1" applyFill="1" applyBorder="1" applyAlignment="1" applyProtection="1">
      <alignment horizontal="center" vertical="center"/>
      <protection hidden="1"/>
    </xf>
    <xf numFmtId="0" fontId="7" fillId="4" borderId="0" xfId="0" applyFont="1" applyFill="1"/>
    <xf numFmtId="0" fontId="7" fillId="4" borderId="0" xfId="0" applyFont="1" applyFill="1" applyAlignment="1">
      <alignment wrapText="1"/>
    </xf>
    <xf numFmtId="0" fontId="7" fillId="3" borderId="0" xfId="0" applyFont="1" applyFill="1" applyAlignment="1" applyProtection="1">
      <alignment horizontal="left" vertical="center"/>
      <protection locked="0" hidden="1"/>
    </xf>
    <xf numFmtId="0" fontId="8" fillId="3" borderId="0" xfId="0" applyFont="1" applyFill="1" applyAlignment="1" applyProtection="1">
      <alignment horizontal="left" vertical="center"/>
      <protection locked="0" hidden="1"/>
    </xf>
    <xf numFmtId="0" fontId="3" fillId="0" borderId="0" xfId="0" applyFont="1" applyAlignment="1" applyProtection="1">
      <alignment horizontal="left"/>
      <protection hidden="1"/>
    </xf>
    <xf numFmtId="0" fontId="40" fillId="0" borderId="2" xfId="0" applyFont="1" applyBorder="1" applyAlignment="1" applyProtection="1">
      <alignment horizontal="center" vertical="center"/>
      <protection locked="0" hidden="1"/>
    </xf>
    <xf numFmtId="0" fontId="40" fillId="0" borderId="2" xfId="0" applyFont="1" applyBorder="1" applyAlignment="1" applyProtection="1">
      <alignment horizontal="center" vertical="center" wrapText="1"/>
      <protection locked="0" hidden="1"/>
    </xf>
    <xf numFmtId="167" fontId="40" fillId="0" borderId="2" xfId="0" applyNumberFormat="1" applyFont="1" applyBorder="1" applyAlignment="1" applyProtection="1">
      <alignment horizontal="center" vertical="center" wrapText="1"/>
      <protection locked="0" hidden="1"/>
    </xf>
    <xf numFmtId="168" fontId="40" fillId="8" borderId="2" xfId="13" applyNumberFormat="1" applyFont="1" applyFill="1" applyBorder="1" applyAlignment="1" applyProtection="1">
      <alignment horizontal="center" vertical="center"/>
      <protection hidden="1"/>
    </xf>
    <xf numFmtId="1" fontId="40" fillId="0" borderId="2" xfId="0" applyNumberFormat="1" applyFont="1" applyBorder="1" applyAlignment="1" applyProtection="1">
      <alignment horizontal="center" vertical="center"/>
      <protection hidden="1"/>
    </xf>
    <xf numFmtId="0" fontId="40" fillId="0" borderId="2" xfId="0" applyFont="1" applyBorder="1" applyAlignment="1" applyProtection="1">
      <alignment horizontal="center"/>
      <protection locked="0" hidden="1"/>
    </xf>
    <xf numFmtId="0" fontId="7" fillId="3" borderId="0" xfId="0" applyFont="1" applyFill="1" applyAlignment="1">
      <alignment horizontal="center" vertical="center"/>
    </xf>
    <xf numFmtId="0" fontId="7" fillId="3" borderId="0" xfId="0" applyFont="1" applyFill="1" applyAlignment="1">
      <alignment horizontal="left" vertical="center"/>
    </xf>
    <xf numFmtId="0" fontId="7" fillId="3" borderId="0" xfId="0" applyFont="1" applyFill="1" applyAlignment="1" applyProtection="1">
      <alignment horizontal="center" vertical="center" wrapText="1"/>
      <protection hidden="1"/>
    </xf>
    <xf numFmtId="0" fontId="7" fillId="3" borderId="0" xfId="0" applyFont="1" applyFill="1" applyAlignment="1" applyProtection="1">
      <alignment horizontal="left" vertical="center" wrapText="1"/>
      <protection hidden="1"/>
    </xf>
    <xf numFmtId="0" fontId="0" fillId="3" borderId="0" xfId="0" applyFill="1" applyAlignment="1" applyProtection="1">
      <alignment horizontal="left"/>
      <protection hidden="1"/>
    </xf>
    <xf numFmtId="0" fontId="7" fillId="3" borderId="0" xfId="0" applyFont="1" applyFill="1" applyAlignment="1" applyProtection="1">
      <alignment horizontal="left" vertical="center"/>
      <protection hidden="1"/>
    </xf>
    <xf numFmtId="0" fontId="6" fillId="3" borderId="0" xfId="0" applyFont="1" applyFill="1" applyAlignment="1" applyProtection="1">
      <alignment horizontal="left" vertical="center"/>
      <protection hidden="1"/>
    </xf>
    <xf numFmtId="2" fontId="40" fillId="0" borderId="2" xfId="0" applyNumberFormat="1" applyFont="1" applyBorder="1" applyAlignment="1" applyProtection="1">
      <alignment horizontal="center" vertical="center" wrapText="1"/>
      <protection locked="0" hidden="1"/>
    </xf>
    <xf numFmtId="0" fontId="1" fillId="3" borderId="0" xfId="0" applyFont="1" applyFill="1" applyAlignment="1">
      <alignment horizontal="left" vertical="center" wrapText="1"/>
    </xf>
    <xf numFmtId="1" fontId="40" fillId="0" borderId="2" xfId="0" applyNumberFormat="1" applyFont="1" applyBorder="1" applyAlignment="1" applyProtection="1">
      <alignment horizontal="center" vertical="center"/>
      <protection locked="0" hidden="1"/>
    </xf>
    <xf numFmtId="1" fontId="40" fillId="0" borderId="2" xfId="0" applyNumberFormat="1" applyFont="1" applyBorder="1" applyAlignment="1" applyProtection="1">
      <alignment horizontal="center" vertical="center" wrapText="1"/>
      <protection locked="0" hidden="1"/>
    </xf>
    <xf numFmtId="1" fontId="1" fillId="0" borderId="1" xfId="0" applyNumberFormat="1" applyFont="1" applyBorder="1" applyAlignment="1" applyProtection="1">
      <alignment horizontal="center" vertical="center"/>
      <protection locked="0" hidden="1"/>
    </xf>
    <xf numFmtId="0" fontId="0" fillId="0" borderId="0" xfId="0" applyProtection="1">
      <protection locked="0" hidden="1"/>
    </xf>
    <xf numFmtId="0" fontId="7" fillId="0" borderId="0" xfId="0" applyFont="1" applyProtection="1">
      <protection locked="0" hidden="1"/>
    </xf>
    <xf numFmtId="0" fontId="0" fillId="9" borderId="2" xfId="0" applyFill="1" applyBorder="1" applyProtection="1">
      <protection locked="0" hidden="1"/>
    </xf>
    <xf numFmtId="0" fontId="0" fillId="9" borderId="2" xfId="0" applyFill="1" applyBorder="1" applyProtection="1">
      <protection hidden="1"/>
    </xf>
    <xf numFmtId="1" fontId="40" fillId="9" borderId="2" xfId="0" applyNumberFormat="1" applyFont="1" applyFill="1" applyBorder="1" applyAlignment="1" applyProtection="1">
      <alignment horizontal="center"/>
      <protection hidden="1"/>
    </xf>
    <xf numFmtId="1" fontId="41" fillId="6" borderId="2" xfId="0" applyNumberFormat="1" applyFont="1" applyFill="1" applyBorder="1" applyAlignment="1" applyProtection="1">
      <alignment horizontal="center" vertical="center"/>
      <protection hidden="1"/>
    </xf>
    <xf numFmtId="42" fontId="38" fillId="6" borderId="1" xfId="14" applyFont="1" applyFill="1" applyBorder="1" applyAlignment="1">
      <alignment wrapText="1"/>
    </xf>
    <xf numFmtId="42" fontId="0" fillId="0" borderId="0" xfId="0" applyNumberFormat="1"/>
    <xf numFmtId="42" fontId="38" fillId="3" borderId="1" xfId="14" applyFont="1" applyFill="1" applyBorder="1" applyAlignment="1">
      <alignment wrapText="1"/>
    </xf>
    <xf numFmtId="168" fontId="0" fillId="0" borderId="0" xfId="0" applyNumberFormat="1" applyAlignment="1" applyProtection="1">
      <alignment horizontal="center" vertical="center"/>
      <protection hidden="1"/>
    </xf>
    <xf numFmtId="0" fontId="0" fillId="0" borderId="0" xfId="0" applyAlignment="1" applyProtection="1">
      <alignment horizontal="left"/>
      <protection hidden="1"/>
    </xf>
    <xf numFmtId="0" fontId="36" fillId="10" borderId="2" xfId="102" applyFont="1" applyFill="1" applyBorder="1" applyAlignment="1" applyProtection="1">
      <alignment horizontal="center"/>
      <protection locked="0"/>
    </xf>
    <xf numFmtId="0" fontId="42" fillId="10" borderId="2" xfId="102" applyFont="1" applyFill="1" applyBorder="1" applyAlignment="1" applyProtection="1">
      <alignment horizontal="center"/>
      <protection locked="0"/>
    </xf>
    <xf numFmtId="0" fontId="7" fillId="0" borderId="0" xfId="0" applyFont="1" applyAlignment="1" applyProtection="1">
      <alignment vertical="center"/>
      <protection hidden="1"/>
    </xf>
    <xf numFmtId="0" fontId="1" fillId="0" borderId="0" xfId="0" applyFont="1" applyAlignment="1">
      <alignment wrapText="1"/>
    </xf>
    <xf numFmtId="42" fontId="1" fillId="0" borderId="1" xfId="14" applyFont="1" applyBorder="1" applyAlignment="1" applyProtection="1">
      <alignment horizontal="center" wrapText="1"/>
      <protection locked="0"/>
    </xf>
    <xf numFmtId="42" fontId="0" fillId="0" borderId="1" xfId="14" applyFont="1" applyBorder="1" applyAlignment="1" applyProtection="1">
      <alignment horizontal="center" wrapText="1"/>
      <protection locked="0"/>
    </xf>
    <xf numFmtId="1" fontId="7" fillId="4" borderId="4" xfId="0" applyNumberFormat="1" applyFont="1" applyFill="1" applyBorder="1" applyAlignment="1" applyProtection="1">
      <alignment horizontal="center" vertical="center" wrapText="1"/>
      <protection hidden="1"/>
    </xf>
    <xf numFmtId="168" fontId="43" fillId="6" borderId="2" xfId="0" applyNumberFormat="1" applyFont="1" applyFill="1" applyBorder="1" applyProtection="1">
      <protection hidden="1"/>
    </xf>
    <xf numFmtId="168" fontId="44" fillId="11" borderId="2" xfId="0" applyNumberFormat="1" applyFont="1" applyFill="1" applyBorder="1" applyProtection="1">
      <protection hidden="1"/>
    </xf>
    <xf numFmtId="0" fontId="45" fillId="0" borderId="0" xfId="0" applyFont="1" applyAlignment="1" applyProtection="1">
      <alignment horizontal="left" vertical="center" wrapText="1"/>
      <protection hidden="1"/>
    </xf>
    <xf numFmtId="1" fontId="40" fillId="0" borderId="2" xfId="0" applyNumberFormat="1" applyFont="1" applyBorder="1" applyAlignment="1" applyProtection="1">
      <alignment horizontal="center" vertical="center"/>
      <protection locked="0"/>
    </xf>
    <xf numFmtId="0" fontId="24" fillId="0" borderId="0" xfId="0" applyFont="1" applyAlignment="1" applyProtection="1">
      <alignment vertical="center" wrapText="1"/>
      <protection hidden="1"/>
    </xf>
    <xf numFmtId="42" fontId="40" fillId="0" borderId="2" xfId="0" applyNumberFormat="1" applyFont="1" applyBorder="1" applyAlignment="1" applyProtection="1">
      <alignment horizontal="center" vertical="center" wrapText="1"/>
      <protection locked="0" hidden="1"/>
    </xf>
    <xf numFmtId="42" fontId="46" fillId="3" borderId="1" xfId="14" applyFont="1" applyFill="1" applyBorder="1" applyAlignment="1">
      <alignment horizontal="center" vertical="center"/>
    </xf>
    <xf numFmtId="42" fontId="46" fillId="6" borderId="1" xfId="14" applyFont="1" applyFill="1" applyBorder="1" applyAlignment="1">
      <alignment horizontal="center" vertical="center"/>
    </xf>
    <xf numFmtId="165" fontId="17" fillId="3" borderId="0" xfId="13" applyFont="1" applyFill="1" applyBorder="1" applyAlignment="1">
      <alignment wrapText="1"/>
    </xf>
    <xf numFmtId="42" fontId="1" fillId="0" borderId="2" xfId="0" applyNumberFormat="1" applyFont="1" applyBorder="1" applyAlignment="1">
      <alignment horizontal="center"/>
    </xf>
    <xf numFmtId="0" fontId="47" fillId="12" borderId="1" xfId="0" applyFont="1" applyFill="1" applyBorder="1" applyAlignment="1" applyProtection="1">
      <alignment horizontal="center" vertical="center"/>
      <protection locked="0" hidden="1"/>
    </xf>
    <xf numFmtId="42" fontId="8" fillId="0" borderId="1" xfId="14" applyFont="1" applyFill="1" applyBorder="1" applyAlignment="1" applyProtection="1">
      <alignment horizontal="center" vertical="center"/>
      <protection hidden="1"/>
    </xf>
    <xf numFmtId="42" fontId="8" fillId="0" borderId="3" xfId="14" applyFont="1" applyFill="1" applyBorder="1" applyAlignment="1" applyProtection="1">
      <alignment horizontal="center" vertical="center"/>
      <protection hidden="1"/>
    </xf>
    <xf numFmtId="0" fontId="7" fillId="4" borderId="5" xfId="0" applyFont="1" applyFill="1" applyBorder="1" applyAlignment="1" applyProtection="1">
      <alignment horizontal="center" vertical="center" wrapText="1"/>
      <protection hidden="1"/>
    </xf>
    <xf numFmtId="42" fontId="46" fillId="0" borderId="1" xfId="14" applyFont="1" applyBorder="1" applyAlignment="1">
      <alignment horizontal="center" vertical="center"/>
    </xf>
    <xf numFmtId="42" fontId="3" fillId="0" borderId="3" xfId="14" applyFont="1" applyFill="1" applyBorder="1" applyAlignment="1" applyProtection="1">
      <alignment horizontal="center" vertical="center"/>
      <protection hidden="1"/>
    </xf>
    <xf numFmtId="42" fontId="8" fillId="0" borderId="3" xfId="14" applyFont="1" applyFill="1" applyBorder="1" applyAlignment="1" applyProtection="1">
      <alignment horizontal="center" vertical="center"/>
      <protection locked="0"/>
    </xf>
    <xf numFmtId="42" fontId="48" fillId="13" borderId="6" xfId="15" applyFont="1" applyFill="1" applyBorder="1" applyAlignment="1">
      <alignment horizontal="center" vertical="center"/>
    </xf>
    <xf numFmtId="42" fontId="8" fillId="6" borderId="1" xfId="14" applyFont="1" applyFill="1" applyBorder="1" applyAlignment="1" applyProtection="1">
      <alignment horizontal="center" vertical="center"/>
      <protection locked="0"/>
    </xf>
    <xf numFmtId="0" fontId="19" fillId="14" borderId="7" xfId="0" applyFont="1" applyFill="1" applyBorder="1" applyAlignment="1">
      <alignment horizontal="center" vertical="center"/>
    </xf>
    <xf numFmtId="0" fontId="19" fillId="4" borderId="5" xfId="0" applyFont="1" applyFill="1" applyBorder="1" applyAlignment="1">
      <alignment horizontal="center" vertical="center"/>
    </xf>
    <xf numFmtId="0" fontId="7" fillId="14" borderId="8" xfId="0" applyFont="1" applyFill="1" applyBorder="1" applyAlignment="1" applyProtection="1">
      <alignment horizontal="center" vertical="center" wrapText="1"/>
      <protection hidden="1"/>
    </xf>
    <xf numFmtId="0" fontId="19" fillId="5" borderId="9" xfId="0" applyFont="1" applyFill="1" applyBorder="1" applyAlignment="1">
      <alignment horizontal="center" vertical="center"/>
    </xf>
    <xf numFmtId="42" fontId="3" fillId="3" borderId="10" xfId="14" applyFont="1" applyFill="1" applyBorder="1" applyAlignment="1" applyProtection="1">
      <alignment horizontal="center" vertical="center"/>
      <protection hidden="1"/>
    </xf>
    <xf numFmtId="0" fontId="19" fillId="0" borderId="9" xfId="0" applyFont="1" applyBorder="1" applyAlignment="1">
      <alignment horizontal="center" vertical="center"/>
    </xf>
    <xf numFmtId="0" fontId="49" fillId="0" borderId="9" xfId="0" applyFont="1" applyBorder="1" applyAlignment="1">
      <alignment horizontal="center" vertical="center"/>
    </xf>
    <xf numFmtId="42" fontId="7" fillId="14" borderId="11" xfId="14" applyFont="1" applyFill="1" applyBorder="1" applyAlignment="1" applyProtection="1">
      <alignment horizontal="center" wrapText="1"/>
    </xf>
    <xf numFmtId="1" fontId="1" fillId="0" borderId="11" xfId="0" applyNumberFormat="1" applyFont="1" applyBorder="1" applyAlignment="1" applyProtection="1">
      <alignment horizontal="center" vertical="center"/>
      <protection locked="0" hidden="1"/>
    </xf>
    <xf numFmtId="42" fontId="7" fillId="14" borderId="12" xfId="14" applyFont="1" applyFill="1" applyBorder="1" applyAlignment="1" applyProtection="1">
      <alignment horizontal="center" wrapText="1"/>
    </xf>
    <xf numFmtId="0" fontId="7" fillId="14" borderId="5" xfId="0" applyFont="1" applyFill="1" applyBorder="1" applyAlignment="1">
      <alignment horizontal="center" vertical="center" wrapText="1"/>
    </xf>
    <xf numFmtId="14" fontId="7" fillId="3" borderId="1" xfId="0" applyNumberFormat="1" applyFont="1" applyFill="1" applyBorder="1" applyAlignment="1" applyProtection="1">
      <alignment horizontal="center" vertical="center"/>
      <protection locked="0" hidden="1"/>
    </xf>
    <xf numFmtId="170" fontId="0" fillId="0" borderId="0" xfId="0" applyNumberFormat="1" applyProtection="1">
      <protection locked="0" hidden="1"/>
    </xf>
    <xf numFmtId="0" fontId="63" fillId="3" borderId="3" xfId="0" applyFont="1" applyFill="1" applyBorder="1" applyAlignment="1" applyProtection="1">
      <alignment horizontal="center" vertical="center" wrapText="1"/>
      <protection locked="0"/>
    </xf>
    <xf numFmtId="0" fontId="63" fillId="3" borderId="3" xfId="0" applyFont="1" applyFill="1" applyBorder="1" applyProtection="1">
      <protection locked="0"/>
    </xf>
    <xf numFmtId="0" fontId="63" fillId="3" borderId="45" xfId="0" applyFont="1" applyFill="1" applyBorder="1" applyProtection="1">
      <protection locked="0"/>
    </xf>
    <xf numFmtId="0" fontId="47" fillId="3" borderId="0" xfId="1" applyFont="1" applyFill="1" applyAlignment="1">
      <alignment horizontal="center" vertical="center"/>
    </xf>
    <xf numFmtId="0" fontId="7" fillId="4" borderId="7" xfId="0" applyFont="1" applyFill="1" applyBorder="1" applyAlignment="1" applyProtection="1">
      <alignment horizontal="center" vertical="center" wrapText="1"/>
      <protection hidden="1"/>
    </xf>
    <xf numFmtId="0" fontId="7" fillId="4" borderId="5" xfId="0" applyFont="1" applyFill="1" applyBorder="1" applyAlignment="1" applyProtection="1">
      <alignment horizontal="center" vertical="center" wrapText="1"/>
      <protection hidden="1"/>
    </xf>
    <xf numFmtId="0" fontId="1" fillId="0" borderId="5" xfId="0" applyFont="1" applyBorder="1" applyAlignment="1">
      <alignment horizontal="left" vertical="center" wrapText="1"/>
    </xf>
    <xf numFmtId="0" fontId="1" fillId="0" borderId="8" xfId="0" applyFont="1" applyBorder="1" applyAlignment="1">
      <alignment horizontal="left" vertical="center" wrapText="1"/>
    </xf>
    <xf numFmtId="0" fontId="7" fillId="4" borderId="9" xfId="0" applyFont="1" applyFill="1" applyBorder="1" applyAlignment="1" applyProtection="1">
      <alignment horizontal="center" vertical="center" wrapText="1"/>
      <protection hidden="1"/>
    </xf>
    <xf numFmtId="0" fontId="7" fillId="4" borderId="1" xfId="0" applyFont="1" applyFill="1" applyBorder="1" applyAlignment="1" applyProtection="1">
      <alignment horizontal="center" vertical="center" wrapText="1"/>
      <protection hidden="1"/>
    </xf>
    <xf numFmtId="0" fontId="1" fillId="0" borderId="1" xfId="0" applyFont="1" applyBorder="1" applyAlignment="1">
      <alignment horizontal="left" vertical="center" wrapText="1"/>
    </xf>
    <xf numFmtId="0" fontId="1" fillId="0" borderId="10" xfId="0" applyFont="1" applyBorder="1" applyAlignment="1">
      <alignment horizontal="left" vertical="center" wrapText="1"/>
    </xf>
    <xf numFmtId="0" fontId="10" fillId="4" borderId="15" xfId="0" applyFont="1" applyFill="1" applyBorder="1" applyAlignment="1" applyProtection="1">
      <alignment horizontal="center" vertical="center" wrapText="1"/>
      <protection hidden="1"/>
    </xf>
    <xf numFmtId="0" fontId="10" fillId="4" borderId="11" xfId="0" applyFont="1" applyFill="1" applyBorder="1" applyAlignment="1" applyProtection="1">
      <alignment horizontal="center" vertical="center" wrapText="1"/>
      <protection hidden="1"/>
    </xf>
    <xf numFmtId="0" fontId="1" fillId="0" borderId="31" xfId="0" applyFont="1" applyBorder="1" applyAlignment="1">
      <alignment horizontal="left" vertical="center" wrapText="1"/>
    </xf>
    <xf numFmtId="0" fontId="1" fillId="0" borderId="32" xfId="0" applyFont="1" applyBorder="1" applyAlignment="1">
      <alignment horizontal="left" vertical="center" wrapText="1"/>
    </xf>
    <xf numFmtId="0" fontId="1" fillId="0" borderId="33" xfId="0" applyFont="1" applyBorder="1" applyAlignment="1">
      <alignment horizontal="left" vertical="center" wrapText="1"/>
    </xf>
    <xf numFmtId="0" fontId="43" fillId="15" borderId="22" xfId="0" applyFont="1" applyFill="1" applyBorder="1" applyAlignment="1" applyProtection="1">
      <alignment horizontal="left" vertical="center" wrapText="1"/>
      <protection hidden="1"/>
    </xf>
    <xf numFmtId="0" fontId="43" fillId="15" borderId="23" xfId="0" applyFont="1" applyFill="1" applyBorder="1" applyAlignment="1" applyProtection="1">
      <alignment horizontal="left" vertical="center" wrapText="1"/>
      <protection hidden="1"/>
    </xf>
    <xf numFmtId="0" fontId="10" fillId="4" borderId="9" xfId="0" applyFont="1" applyFill="1" applyBorder="1" applyAlignment="1" applyProtection="1">
      <alignment horizontal="center" vertical="center" wrapText="1"/>
      <protection hidden="1"/>
    </xf>
    <xf numFmtId="0" fontId="10" fillId="4" borderId="1" xfId="0" applyFont="1" applyFill="1" applyBorder="1" applyAlignment="1" applyProtection="1">
      <alignment horizontal="center" vertical="center" wrapText="1"/>
      <protection hidden="1"/>
    </xf>
    <xf numFmtId="0" fontId="52" fillId="0" borderId="0" xfId="0" applyFont="1" applyAlignment="1">
      <alignment horizontal="center" vertical="center" wrapText="1"/>
    </xf>
    <xf numFmtId="0" fontId="1" fillId="3" borderId="28" xfId="0" applyFont="1" applyFill="1" applyBorder="1" applyAlignment="1">
      <alignment horizontal="left" vertical="center" wrapText="1"/>
    </xf>
    <xf numFmtId="0" fontId="1" fillId="3" borderId="29" xfId="0" applyFont="1" applyFill="1" applyBorder="1" applyAlignment="1">
      <alignment horizontal="left" vertical="center" wrapText="1"/>
    </xf>
    <xf numFmtId="0" fontId="1" fillId="3" borderId="30" xfId="0" applyFont="1" applyFill="1" applyBorder="1" applyAlignment="1">
      <alignment horizontal="left" vertical="center" wrapText="1"/>
    </xf>
    <xf numFmtId="0" fontId="7" fillId="14" borderId="22" xfId="0" applyFont="1" applyFill="1" applyBorder="1" applyAlignment="1" applyProtection="1">
      <alignment horizontal="left" vertical="center" wrapText="1"/>
      <protection hidden="1"/>
    </xf>
    <xf numFmtId="0" fontId="7" fillId="14" borderId="23" xfId="0" applyFont="1" applyFill="1" applyBorder="1" applyAlignment="1" applyProtection="1">
      <alignment horizontal="left" vertical="center" wrapText="1"/>
      <protection hidden="1"/>
    </xf>
    <xf numFmtId="0" fontId="43" fillId="5" borderId="22" xfId="0" applyFont="1" applyFill="1" applyBorder="1" applyAlignment="1" applyProtection="1">
      <alignment horizontal="center" vertical="center" wrapText="1"/>
      <protection hidden="1"/>
    </xf>
    <xf numFmtId="0" fontId="43" fillId="5" borderId="23" xfId="0" applyFont="1" applyFill="1" applyBorder="1" applyAlignment="1" applyProtection="1">
      <alignment horizontal="center" vertical="center" wrapText="1"/>
      <protection hidden="1"/>
    </xf>
    <xf numFmtId="0" fontId="1" fillId="8" borderId="23" xfId="0" applyFont="1" applyFill="1" applyBorder="1" applyAlignment="1">
      <alignment horizontal="left" vertical="center" wrapText="1"/>
    </xf>
    <xf numFmtId="0" fontId="1" fillId="8" borderId="24" xfId="0" applyFont="1" applyFill="1" applyBorder="1" applyAlignment="1">
      <alignment horizontal="left" vertical="center" wrapText="1"/>
    </xf>
    <xf numFmtId="0" fontId="43" fillId="6" borderId="22" xfId="0" applyFont="1" applyFill="1" applyBorder="1" applyAlignment="1" applyProtection="1">
      <alignment horizontal="left" vertical="center" wrapText="1"/>
      <protection hidden="1"/>
    </xf>
    <xf numFmtId="0" fontId="43" fillId="6" borderId="23" xfId="0" applyFont="1" applyFill="1" applyBorder="1" applyAlignment="1" applyProtection="1">
      <alignment horizontal="left" vertical="center" wrapText="1"/>
      <protection hidden="1"/>
    </xf>
    <xf numFmtId="0" fontId="10" fillId="5" borderId="7" xfId="0" applyFont="1" applyFill="1" applyBorder="1" applyAlignment="1" applyProtection="1">
      <alignment horizontal="center" vertical="center" wrapText="1"/>
      <protection hidden="1"/>
    </xf>
    <xf numFmtId="0" fontId="10" fillId="5" borderId="5" xfId="0" applyFont="1" applyFill="1" applyBorder="1" applyAlignment="1" applyProtection="1">
      <alignment horizontal="center" vertical="center" wrapText="1"/>
      <protection hidden="1"/>
    </xf>
    <xf numFmtId="0" fontId="7" fillId="7" borderId="22" xfId="0" applyFont="1" applyFill="1" applyBorder="1" applyAlignment="1">
      <alignment horizontal="center" vertical="center"/>
    </xf>
    <xf numFmtId="0" fontId="7" fillId="7" borderId="23" xfId="0" applyFont="1" applyFill="1" applyBorder="1" applyAlignment="1">
      <alignment horizontal="center" vertical="center"/>
    </xf>
    <xf numFmtId="0" fontId="7" fillId="7" borderId="24" xfId="0" applyFont="1" applyFill="1" applyBorder="1" applyAlignment="1">
      <alignment horizontal="center" vertical="center"/>
    </xf>
    <xf numFmtId="0" fontId="10" fillId="4" borderId="7" xfId="0" applyFont="1" applyFill="1" applyBorder="1" applyAlignment="1" applyProtection="1">
      <alignment horizontal="center" vertical="center" wrapText="1"/>
      <protection hidden="1"/>
    </xf>
    <xf numFmtId="0" fontId="10" fillId="4" borderId="5" xfId="0" applyFont="1" applyFill="1" applyBorder="1" applyAlignment="1" applyProtection="1">
      <alignment horizontal="center" vertical="center" wrapText="1"/>
      <protection hidden="1"/>
    </xf>
    <xf numFmtId="0" fontId="11" fillId="0" borderId="5" xfId="0" applyFont="1" applyBorder="1" applyAlignment="1">
      <alignment horizontal="left" vertical="center"/>
    </xf>
    <xf numFmtId="0" fontId="11" fillId="0" borderId="8" xfId="0" applyFont="1" applyBorder="1" applyAlignment="1">
      <alignment horizontal="left" vertical="center"/>
    </xf>
    <xf numFmtId="0" fontId="1" fillId="3" borderId="23" xfId="0" applyFont="1" applyFill="1" applyBorder="1" applyAlignment="1">
      <alignment horizontal="left" vertical="center" wrapText="1"/>
    </xf>
    <xf numFmtId="0" fontId="1" fillId="3" borderId="24" xfId="0" applyFont="1" applyFill="1" applyBorder="1" applyAlignment="1">
      <alignment horizontal="left" vertical="center" wrapText="1"/>
    </xf>
    <xf numFmtId="0" fontId="1" fillId="3" borderId="1" xfId="0" applyFont="1" applyFill="1" applyBorder="1" applyAlignment="1">
      <alignment horizontal="left" vertical="center" wrapText="1"/>
    </xf>
    <xf numFmtId="0" fontId="1" fillId="3" borderId="10" xfId="0" applyFont="1" applyFill="1" applyBorder="1" applyAlignment="1">
      <alignment horizontal="left" vertical="center" wrapText="1"/>
    </xf>
    <xf numFmtId="0" fontId="7" fillId="14" borderId="9" xfId="0" applyFont="1" applyFill="1" applyBorder="1" applyAlignment="1" applyProtection="1">
      <alignment horizontal="center" vertical="center" wrapText="1"/>
      <protection hidden="1"/>
    </xf>
    <xf numFmtId="0" fontId="7" fillId="14" borderId="1" xfId="0" applyFont="1" applyFill="1" applyBorder="1" applyAlignment="1" applyProtection="1">
      <alignment horizontal="center" vertical="center" wrapText="1"/>
      <protection hidden="1"/>
    </xf>
    <xf numFmtId="0" fontId="1" fillId="8" borderId="1" xfId="0" applyFont="1" applyFill="1" applyBorder="1" applyAlignment="1">
      <alignment horizontal="left" vertical="center" wrapText="1"/>
    </xf>
    <xf numFmtId="0" fontId="1" fillId="8" borderId="10" xfId="0" applyFont="1" applyFill="1" applyBorder="1" applyAlignment="1">
      <alignment horizontal="left" vertical="center" wrapText="1"/>
    </xf>
    <xf numFmtId="0" fontId="10" fillId="14" borderId="9" xfId="0" applyFont="1" applyFill="1" applyBorder="1" applyAlignment="1" applyProtection="1">
      <alignment horizontal="center" vertical="center" wrapText="1"/>
      <protection hidden="1"/>
    </xf>
    <xf numFmtId="0" fontId="10" fillId="14" borderId="1" xfId="0" applyFont="1" applyFill="1" applyBorder="1" applyAlignment="1" applyProtection="1">
      <alignment horizontal="center" vertical="center" wrapText="1"/>
      <protection hidden="1"/>
    </xf>
    <xf numFmtId="0" fontId="10" fillId="14" borderId="16" xfId="0" applyFont="1" applyFill="1" applyBorder="1" applyAlignment="1" applyProtection="1">
      <alignment horizontal="center" vertical="center" wrapText="1"/>
      <protection hidden="1"/>
    </xf>
    <xf numFmtId="0" fontId="10" fillId="14" borderId="17" xfId="0" applyFont="1" applyFill="1" applyBorder="1" applyAlignment="1" applyProtection="1">
      <alignment horizontal="center" vertical="center" wrapText="1"/>
      <protection hidden="1"/>
    </xf>
    <xf numFmtId="0" fontId="1" fillId="8" borderId="5" xfId="0" applyFont="1" applyFill="1" applyBorder="1" applyAlignment="1">
      <alignment horizontal="left" vertical="center" wrapText="1"/>
    </xf>
    <xf numFmtId="0" fontId="1" fillId="8" borderId="8" xfId="0" applyFont="1" applyFill="1" applyBorder="1" applyAlignment="1">
      <alignment horizontal="left" vertical="center" wrapText="1"/>
    </xf>
    <xf numFmtId="0" fontId="1" fillId="8" borderId="18" xfId="0" applyFont="1" applyFill="1" applyBorder="1" applyAlignment="1">
      <alignment horizontal="left" vertical="center" wrapText="1"/>
    </xf>
    <xf numFmtId="0" fontId="1" fillId="8" borderId="19" xfId="0" applyFont="1" applyFill="1" applyBorder="1" applyAlignment="1">
      <alignment horizontal="left" vertical="center" wrapText="1"/>
    </xf>
    <xf numFmtId="0" fontId="1" fillId="8" borderId="20" xfId="0" applyFont="1" applyFill="1" applyBorder="1" applyAlignment="1">
      <alignment horizontal="left" vertical="center" wrapText="1"/>
    </xf>
    <xf numFmtId="0" fontId="1" fillId="8" borderId="21" xfId="0" applyFont="1" applyFill="1" applyBorder="1" applyAlignment="1">
      <alignment horizontal="left" vertical="center" wrapText="1"/>
    </xf>
    <xf numFmtId="0" fontId="1" fillId="8" borderId="11" xfId="0" applyFont="1" applyFill="1" applyBorder="1" applyAlignment="1">
      <alignment horizontal="left" vertical="center" wrapText="1"/>
    </xf>
    <xf numFmtId="0" fontId="1" fillId="8" borderId="12" xfId="0" applyFont="1" applyFill="1" applyBorder="1" applyAlignment="1">
      <alignment horizontal="left" vertical="center" wrapText="1"/>
    </xf>
    <xf numFmtId="0" fontId="51" fillId="5" borderId="9" xfId="0" applyFont="1" applyFill="1" applyBorder="1" applyAlignment="1" applyProtection="1">
      <alignment horizontal="center" vertical="center" wrapText="1"/>
      <protection hidden="1"/>
    </xf>
    <xf numFmtId="0" fontId="51" fillId="5" borderId="1" xfId="0" applyFont="1" applyFill="1" applyBorder="1" applyAlignment="1" applyProtection="1">
      <alignment horizontal="center" vertical="center" wrapText="1"/>
      <protection hidden="1"/>
    </xf>
    <xf numFmtId="0" fontId="10" fillId="14" borderId="13" xfId="0" applyFont="1" applyFill="1" applyBorder="1" applyAlignment="1" applyProtection="1">
      <alignment horizontal="center" vertical="center" wrapText="1"/>
      <protection hidden="1"/>
    </xf>
    <xf numFmtId="0" fontId="10" fillId="14" borderId="14" xfId="0" applyFont="1" applyFill="1" applyBorder="1" applyAlignment="1" applyProtection="1">
      <alignment horizontal="center" vertical="center" wrapText="1"/>
      <protection hidden="1"/>
    </xf>
    <xf numFmtId="0" fontId="1" fillId="3" borderId="25" xfId="14" applyNumberFormat="1" applyFont="1" applyFill="1" applyBorder="1" applyAlignment="1" applyProtection="1">
      <alignment horizontal="left" vertical="center" wrapText="1"/>
      <protection hidden="1"/>
    </xf>
    <xf numFmtId="0" fontId="1" fillId="3" borderId="26" xfId="14" applyNumberFormat="1" applyFont="1" applyFill="1" applyBorder="1" applyAlignment="1" applyProtection="1">
      <alignment horizontal="left" vertical="center" wrapText="1"/>
      <protection hidden="1"/>
    </xf>
    <xf numFmtId="0" fontId="1" fillId="3" borderId="27" xfId="14" applyNumberFormat="1" applyFont="1" applyFill="1" applyBorder="1" applyAlignment="1" applyProtection="1">
      <alignment horizontal="left" vertical="center" wrapText="1"/>
      <protection hidden="1"/>
    </xf>
    <xf numFmtId="0" fontId="7" fillId="4" borderId="15" xfId="0" applyFont="1" applyFill="1" applyBorder="1" applyAlignment="1" applyProtection="1">
      <alignment horizontal="center" vertical="center" wrapText="1"/>
      <protection hidden="1"/>
    </xf>
    <xf numFmtId="0" fontId="7" fillId="4" borderId="11" xfId="0" applyFont="1" applyFill="1" applyBorder="1" applyAlignment="1" applyProtection="1">
      <alignment horizontal="center" vertical="center" wrapText="1"/>
      <protection hidden="1"/>
    </xf>
    <xf numFmtId="0" fontId="1" fillId="0" borderId="11" xfId="0" applyFont="1" applyBorder="1" applyAlignment="1">
      <alignment horizontal="left" vertical="center" wrapText="1"/>
    </xf>
    <xf numFmtId="0" fontId="1" fillId="0" borderId="12" xfId="0" applyFont="1" applyBorder="1" applyAlignment="1">
      <alignment horizontal="left" vertical="center" wrapText="1"/>
    </xf>
    <xf numFmtId="0" fontId="7" fillId="14" borderId="13" xfId="0" applyFont="1" applyFill="1" applyBorder="1" applyAlignment="1" applyProtection="1">
      <alignment horizontal="center" vertical="center" wrapText="1"/>
      <protection hidden="1"/>
    </xf>
    <xf numFmtId="0" fontId="7" fillId="14" borderId="14" xfId="0" applyFont="1" applyFill="1" applyBorder="1" applyAlignment="1" applyProtection="1">
      <alignment horizontal="center" vertical="center" wrapText="1"/>
      <protection hidden="1"/>
    </xf>
    <xf numFmtId="0" fontId="7" fillId="4" borderId="13" xfId="0" applyFont="1" applyFill="1" applyBorder="1" applyAlignment="1" applyProtection="1">
      <alignment horizontal="center" vertical="center" wrapText="1"/>
      <protection hidden="1"/>
    </xf>
    <xf numFmtId="0" fontId="7" fillId="4" borderId="14" xfId="0" applyFont="1" applyFill="1" applyBorder="1" applyAlignment="1" applyProtection="1">
      <alignment horizontal="center" vertical="center" wrapText="1"/>
      <protection hidden="1"/>
    </xf>
    <xf numFmtId="0" fontId="50" fillId="14" borderId="9" xfId="0" applyFont="1" applyFill="1" applyBorder="1" applyAlignment="1" applyProtection="1">
      <alignment horizontal="center" vertical="center" wrapText="1"/>
      <protection hidden="1"/>
    </xf>
    <xf numFmtId="0" fontId="50" fillId="14" borderId="1" xfId="0" applyFont="1" applyFill="1" applyBorder="1" applyAlignment="1" applyProtection="1">
      <alignment horizontal="center" vertical="center" wrapText="1"/>
      <protection hidden="1"/>
    </xf>
    <xf numFmtId="0" fontId="50" fillId="4" borderId="9" xfId="0" applyFont="1" applyFill="1" applyBorder="1" applyAlignment="1" applyProtection="1">
      <alignment horizontal="center" vertical="center" wrapText="1"/>
      <protection hidden="1"/>
    </xf>
    <xf numFmtId="0" fontId="50" fillId="4" borderId="1" xfId="0" applyFont="1" applyFill="1" applyBorder="1" applyAlignment="1" applyProtection="1">
      <alignment horizontal="center" vertical="center" wrapText="1"/>
      <protection hidden="1"/>
    </xf>
    <xf numFmtId="0" fontId="25" fillId="10" borderId="48" xfId="0" applyFont="1" applyFill="1" applyBorder="1" applyAlignment="1" applyProtection="1">
      <alignment horizontal="center" vertical="center"/>
      <protection hidden="1"/>
    </xf>
    <xf numFmtId="0" fontId="25" fillId="10" borderId="50" xfId="0" applyFont="1" applyFill="1" applyBorder="1" applyAlignment="1" applyProtection="1">
      <alignment horizontal="center" vertical="center"/>
      <protection hidden="1"/>
    </xf>
    <xf numFmtId="42" fontId="32" fillId="9" borderId="48" xfId="14" applyFont="1" applyFill="1" applyBorder="1" applyAlignment="1" applyProtection="1">
      <alignment horizontal="center" vertical="center"/>
      <protection hidden="1"/>
    </xf>
    <xf numFmtId="42" fontId="32" fillId="9" borderId="50" xfId="14" applyFont="1" applyFill="1" applyBorder="1" applyAlignment="1" applyProtection="1">
      <alignment horizontal="center" vertical="center"/>
      <protection hidden="1"/>
    </xf>
    <xf numFmtId="168" fontId="0" fillId="9" borderId="34" xfId="0" applyNumberFormat="1" applyFill="1" applyBorder="1" applyAlignment="1" applyProtection="1">
      <alignment horizontal="center" vertical="center"/>
      <protection hidden="1"/>
    </xf>
    <xf numFmtId="168" fontId="0" fillId="9" borderId="36" xfId="0" applyNumberFormat="1" applyFill="1" applyBorder="1" applyAlignment="1" applyProtection="1">
      <alignment horizontal="center" vertical="center"/>
      <protection hidden="1"/>
    </xf>
    <xf numFmtId="168" fontId="0" fillId="9" borderId="37" xfId="0" applyNumberFormat="1" applyFill="1" applyBorder="1" applyAlignment="1" applyProtection="1">
      <alignment horizontal="center" vertical="center"/>
      <protection hidden="1"/>
    </xf>
    <xf numFmtId="168" fontId="0" fillId="9" borderId="39" xfId="0" applyNumberFormat="1" applyFill="1" applyBorder="1" applyAlignment="1" applyProtection="1">
      <alignment horizontal="center" vertical="center"/>
      <protection hidden="1"/>
    </xf>
    <xf numFmtId="168" fontId="23" fillId="5" borderId="48" xfId="0" applyNumberFormat="1" applyFont="1" applyFill="1" applyBorder="1" applyAlignment="1" applyProtection="1">
      <alignment horizontal="center" vertical="center"/>
      <protection hidden="1"/>
    </xf>
    <xf numFmtId="168" fontId="23" fillId="5" borderId="50" xfId="0" applyNumberFormat="1" applyFont="1" applyFill="1" applyBorder="1" applyAlignment="1" applyProtection="1">
      <alignment horizontal="center" vertical="center"/>
      <protection hidden="1"/>
    </xf>
    <xf numFmtId="0" fontId="53" fillId="5" borderId="35" xfId="0" applyFont="1" applyFill="1" applyBorder="1" applyAlignment="1" applyProtection="1">
      <alignment horizontal="center" vertical="center" wrapText="1"/>
      <protection hidden="1"/>
    </xf>
    <xf numFmtId="0" fontId="53" fillId="5" borderId="36" xfId="0" applyFont="1" applyFill="1" applyBorder="1" applyAlignment="1" applyProtection="1">
      <alignment horizontal="center" vertical="center" wrapText="1"/>
      <protection hidden="1"/>
    </xf>
    <xf numFmtId="0" fontId="53" fillId="5" borderId="38" xfId="0" applyFont="1" applyFill="1" applyBorder="1" applyAlignment="1" applyProtection="1">
      <alignment horizontal="center" vertical="center" wrapText="1"/>
      <protection hidden="1"/>
    </xf>
    <xf numFmtId="0" fontId="53" fillId="5" borderId="39" xfId="0" applyFont="1" applyFill="1" applyBorder="1" applyAlignment="1" applyProtection="1">
      <alignment horizontal="center" vertical="center" wrapText="1"/>
      <protection hidden="1"/>
    </xf>
    <xf numFmtId="0" fontId="57" fillId="15" borderId="34" xfId="0" applyFont="1" applyFill="1" applyBorder="1" applyAlignment="1" applyProtection="1">
      <alignment horizontal="center" vertical="center" wrapText="1"/>
      <protection hidden="1"/>
    </xf>
    <xf numFmtId="0" fontId="57" fillId="15" borderId="35" xfId="0" applyFont="1" applyFill="1" applyBorder="1" applyAlignment="1" applyProtection="1">
      <alignment horizontal="center" vertical="center" wrapText="1"/>
      <protection hidden="1"/>
    </xf>
    <xf numFmtId="0" fontId="57" fillId="15" borderId="36" xfId="0" applyFont="1" applyFill="1" applyBorder="1" applyAlignment="1" applyProtection="1">
      <alignment horizontal="center" vertical="center" wrapText="1"/>
      <protection hidden="1"/>
    </xf>
    <xf numFmtId="0" fontId="57" fillId="15" borderId="37" xfId="0" applyFont="1" applyFill="1" applyBorder="1" applyAlignment="1" applyProtection="1">
      <alignment horizontal="center" vertical="center" wrapText="1"/>
      <protection hidden="1"/>
    </xf>
    <xf numFmtId="0" fontId="57" fillId="15" borderId="38" xfId="0" applyFont="1" applyFill="1" applyBorder="1" applyAlignment="1" applyProtection="1">
      <alignment horizontal="center" vertical="center" wrapText="1"/>
      <protection hidden="1"/>
    </xf>
    <xf numFmtId="0" fontId="57" fillId="15" borderId="39" xfId="0" applyFont="1" applyFill="1" applyBorder="1" applyAlignment="1" applyProtection="1">
      <alignment horizontal="center" vertical="center" wrapText="1"/>
      <protection hidden="1"/>
    </xf>
    <xf numFmtId="168" fontId="0" fillId="3" borderId="34" xfId="0" applyNumberFormat="1" applyFill="1" applyBorder="1" applyAlignment="1" applyProtection="1">
      <alignment horizontal="center" vertical="center"/>
      <protection locked="0"/>
    </xf>
    <xf numFmtId="168" fontId="0" fillId="3" borderId="36" xfId="0" applyNumberFormat="1" applyFill="1" applyBorder="1" applyAlignment="1" applyProtection="1">
      <alignment horizontal="center" vertical="center"/>
      <protection locked="0"/>
    </xf>
    <xf numFmtId="168" fontId="0" fillId="3" borderId="37" xfId="0" applyNumberFormat="1" applyFill="1" applyBorder="1" applyAlignment="1" applyProtection="1">
      <alignment horizontal="center" vertical="center"/>
      <protection locked="0"/>
    </xf>
    <xf numFmtId="168" fontId="0" fillId="3" borderId="39" xfId="0" applyNumberFormat="1" applyFill="1" applyBorder="1" applyAlignment="1" applyProtection="1">
      <alignment horizontal="center" vertical="center"/>
      <protection locked="0"/>
    </xf>
    <xf numFmtId="0" fontId="9" fillId="4" borderId="1" xfId="0" applyFont="1" applyFill="1" applyBorder="1" applyAlignment="1" applyProtection="1">
      <alignment horizontal="center" vertical="center" wrapText="1"/>
      <protection hidden="1"/>
    </xf>
    <xf numFmtId="0" fontId="8" fillId="16" borderId="3" xfId="0" applyFont="1" applyFill="1" applyBorder="1" applyAlignment="1" applyProtection="1">
      <alignment horizontal="center" vertical="center"/>
      <protection hidden="1"/>
    </xf>
    <xf numFmtId="0" fontId="8" fillId="16" borderId="40" xfId="0" applyFont="1" applyFill="1" applyBorder="1" applyAlignment="1" applyProtection="1">
      <alignment horizontal="center" vertical="center"/>
      <protection hidden="1"/>
    </xf>
    <xf numFmtId="0" fontId="8" fillId="16" borderId="14" xfId="0" applyFont="1" applyFill="1" applyBorder="1" applyAlignment="1" applyProtection="1">
      <alignment horizontal="center" vertical="center"/>
      <protection hidden="1"/>
    </xf>
    <xf numFmtId="0" fontId="56" fillId="0" borderId="0" xfId="0" applyFont="1" applyAlignment="1" applyProtection="1">
      <alignment horizontal="center" vertical="center" wrapText="1"/>
      <protection hidden="1"/>
    </xf>
    <xf numFmtId="0" fontId="56" fillId="0" borderId="0" xfId="0" applyFont="1" applyAlignment="1" applyProtection="1">
      <alignment horizontal="center" vertical="center"/>
      <protection hidden="1"/>
    </xf>
    <xf numFmtId="168" fontId="1" fillId="3" borderId="34" xfId="0" applyNumberFormat="1" applyFont="1" applyFill="1" applyBorder="1" applyAlignment="1" applyProtection="1">
      <alignment horizontal="center" vertical="center"/>
      <protection locked="0"/>
    </xf>
    <xf numFmtId="0" fontId="7" fillId="16" borderId="1" xfId="0" applyFont="1" applyFill="1" applyBorder="1" applyAlignment="1" applyProtection="1">
      <alignment horizontal="center" vertical="center" wrapText="1"/>
      <protection hidden="1"/>
    </xf>
    <xf numFmtId="0" fontId="1" fillId="3" borderId="0" xfId="0" applyFont="1" applyFill="1" applyAlignment="1" applyProtection="1">
      <alignment horizontal="left" vertical="center" wrapText="1"/>
      <protection hidden="1"/>
    </xf>
    <xf numFmtId="0" fontId="8" fillId="14" borderId="34" xfId="0" applyFont="1" applyFill="1" applyBorder="1" applyAlignment="1" applyProtection="1">
      <alignment horizontal="center" vertical="center" wrapText="1"/>
      <protection hidden="1"/>
    </xf>
    <xf numFmtId="0" fontId="8" fillId="14" borderId="35" xfId="0" applyFont="1" applyFill="1" applyBorder="1" applyAlignment="1" applyProtection="1">
      <alignment horizontal="center" vertical="center" wrapText="1"/>
      <protection hidden="1"/>
    </xf>
    <xf numFmtId="0" fontId="8" fillId="14" borderId="36" xfId="0" applyFont="1" applyFill="1" applyBorder="1" applyAlignment="1" applyProtection="1">
      <alignment horizontal="center" vertical="center" wrapText="1"/>
      <protection hidden="1"/>
    </xf>
    <xf numFmtId="0" fontId="8" fillId="14" borderId="37" xfId="0" applyFont="1" applyFill="1" applyBorder="1" applyAlignment="1" applyProtection="1">
      <alignment horizontal="center" vertical="center" wrapText="1"/>
      <protection hidden="1"/>
    </xf>
    <xf numFmtId="0" fontId="8" fillId="14" borderId="38" xfId="0" applyFont="1" applyFill="1" applyBorder="1" applyAlignment="1" applyProtection="1">
      <alignment horizontal="center" vertical="center" wrapText="1"/>
      <protection hidden="1"/>
    </xf>
    <xf numFmtId="0" fontId="8" fillId="14" borderId="39" xfId="0" applyFont="1" applyFill="1" applyBorder="1" applyAlignment="1" applyProtection="1">
      <alignment horizontal="center" vertical="center" wrapText="1"/>
      <protection hidden="1"/>
    </xf>
    <xf numFmtId="0" fontId="58" fillId="6" borderId="34" xfId="0" applyFont="1" applyFill="1" applyBorder="1" applyAlignment="1" applyProtection="1">
      <alignment horizontal="center" vertical="center" wrapText="1"/>
      <protection hidden="1"/>
    </xf>
    <xf numFmtId="0" fontId="58" fillId="6" borderId="35" xfId="0" applyFont="1" applyFill="1" applyBorder="1" applyAlignment="1" applyProtection="1">
      <alignment horizontal="center" vertical="center" wrapText="1"/>
      <protection hidden="1"/>
    </xf>
    <xf numFmtId="0" fontId="58" fillId="6" borderId="36" xfId="0" applyFont="1" applyFill="1" applyBorder="1" applyAlignment="1" applyProtection="1">
      <alignment horizontal="center" vertical="center" wrapText="1"/>
      <protection hidden="1"/>
    </xf>
    <xf numFmtId="0" fontId="58" fillId="6" borderId="37" xfId="0" applyFont="1" applyFill="1" applyBorder="1" applyAlignment="1" applyProtection="1">
      <alignment horizontal="center" vertical="center" wrapText="1"/>
      <protection hidden="1"/>
    </xf>
    <xf numFmtId="0" fontId="58" fillId="6" borderId="38" xfId="0" applyFont="1" applyFill="1" applyBorder="1" applyAlignment="1" applyProtection="1">
      <alignment horizontal="center" vertical="center" wrapText="1"/>
      <protection hidden="1"/>
    </xf>
    <xf numFmtId="0" fontId="58" fillId="6" borderId="39" xfId="0" applyFont="1" applyFill="1" applyBorder="1" applyAlignment="1" applyProtection="1">
      <alignment horizontal="center" vertical="center" wrapText="1"/>
      <protection hidden="1"/>
    </xf>
    <xf numFmtId="0" fontId="24" fillId="10" borderId="7" xfId="0" applyFont="1" applyFill="1" applyBorder="1" applyAlignment="1" applyProtection="1">
      <alignment horizontal="center" vertical="center" wrapText="1"/>
      <protection hidden="1"/>
    </xf>
    <xf numFmtId="0" fontId="24" fillId="10" borderId="8" xfId="0" applyFont="1" applyFill="1" applyBorder="1" applyAlignment="1" applyProtection="1">
      <alignment horizontal="center" vertical="center" wrapText="1"/>
      <protection hidden="1"/>
    </xf>
    <xf numFmtId="0" fontId="24" fillId="10" borderId="9" xfId="0" applyFont="1" applyFill="1" applyBorder="1" applyAlignment="1" applyProtection="1">
      <alignment horizontal="center" vertical="center" wrapText="1"/>
      <protection hidden="1"/>
    </xf>
    <xf numFmtId="0" fontId="24" fillId="10" borderId="10" xfId="0" applyFont="1" applyFill="1" applyBorder="1" applyAlignment="1" applyProtection="1">
      <alignment horizontal="center" vertical="center" wrapText="1"/>
      <protection hidden="1"/>
    </xf>
    <xf numFmtId="0" fontId="24" fillId="10" borderId="15" xfId="0" applyFont="1" applyFill="1" applyBorder="1" applyAlignment="1" applyProtection="1">
      <alignment horizontal="center" vertical="center" wrapText="1"/>
      <protection hidden="1"/>
    </xf>
    <xf numFmtId="0" fontId="24" fillId="10" borderId="12" xfId="0" applyFont="1" applyFill="1" applyBorder="1" applyAlignment="1" applyProtection="1">
      <alignment horizontal="center" vertical="center" wrapText="1"/>
      <protection hidden="1"/>
    </xf>
    <xf numFmtId="0" fontId="50" fillId="4" borderId="2" xfId="0" applyFont="1" applyFill="1" applyBorder="1" applyAlignment="1" applyProtection="1">
      <alignment horizontal="center" vertical="center" wrapText="1"/>
      <protection hidden="1"/>
    </xf>
    <xf numFmtId="0" fontId="50" fillId="14" borderId="2" xfId="0" applyFont="1" applyFill="1" applyBorder="1" applyAlignment="1" applyProtection="1">
      <alignment horizontal="center" vertical="center" wrapText="1"/>
      <protection hidden="1"/>
    </xf>
    <xf numFmtId="0" fontId="50" fillId="4" borderId="48" xfId="0" applyFont="1" applyFill="1" applyBorder="1" applyAlignment="1" applyProtection="1">
      <alignment horizontal="center" vertical="center" wrapText="1"/>
      <protection hidden="1"/>
    </xf>
    <xf numFmtId="0" fontId="50" fillId="4" borderId="50" xfId="0" applyFont="1" applyFill="1" applyBorder="1" applyAlignment="1" applyProtection="1">
      <alignment horizontal="center" vertical="center" wrapText="1"/>
      <protection hidden="1"/>
    </xf>
    <xf numFmtId="0" fontId="45" fillId="6" borderId="34" xfId="0" applyFont="1" applyFill="1" applyBorder="1" applyAlignment="1">
      <alignment horizontal="left" vertical="center" wrapText="1"/>
    </xf>
    <xf numFmtId="0" fontId="45" fillId="6" borderId="35" xfId="0" applyFont="1" applyFill="1" applyBorder="1" applyAlignment="1">
      <alignment horizontal="left" vertical="center" wrapText="1"/>
    </xf>
    <xf numFmtId="0" fontId="45" fillId="6" borderId="36" xfId="0" applyFont="1" applyFill="1" applyBorder="1" applyAlignment="1">
      <alignment horizontal="left" vertical="center" wrapText="1"/>
    </xf>
    <xf numFmtId="0" fontId="45" fillId="6" borderId="37" xfId="0" applyFont="1" applyFill="1" applyBorder="1" applyAlignment="1">
      <alignment horizontal="left" vertical="center" wrapText="1"/>
    </xf>
    <xf numFmtId="0" fontId="45" fillId="6" borderId="38" xfId="0" applyFont="1" applyFill="1" applyBorder="1" applyAlignment="1">
      <alignment horizontal="left" vertical="center" wrapText="1"/>
    </xf>
    <xf numFmtId="0" fontId="45" fillId="6" borderId="39" xfId="0" applyFont="1" applyFill="1" applyBorder="1" applyAlignment="1">
      <alignment horizontal="left" vertical="center" wrapText="1"/>
    </xf>
    <xf numFmtId="0" fontId="8" fillId="4" borderId="1" xfId="0" applyFont="1" applyFill="1" applyBorder="1" applyAlignment="1" applyProtection="1">
      <alignment horizontal="center" vertical="center" wrapText="1"/>
      <protection hidden="1"/>
    </xf>
    <xf numFmtId="0" fontId="8" fillId="14" borderId="3" xfId="0" applyFont="1" applyFill="1" applyBorder="1" applyAlignment="1" applyProtection="1">
      <alignment horizontal="center" vertical="center"/>
      <protection hidden="1"/>
    </xf>
    <xf numFmtId="0" fontId="8" fillId="14" borderId="40" xfId="0" applyFont="1" applyFill="1" applyBorder="1" applyAlignment="1" applyProtection="1">
      <alignment horizontal="center" vertical="center"/>
      <protection hidden="1"/>
    </xf>
    <xf numFmtId="0" fontId="8" fillId="14" borderId="14" xfId="0" applyFont="1" applyFill="1" applyBorder="1" applyAlignment="1" applyProtection="1">
      <alignment horizontal="center" vertical="center"/>
      <protection hidden="1"/>
    </xf>
    <xf numFmtId="42" fontId="9" fillId="6" borderId="48" xfId="0" applyNumberFormat="1" applyFont="1" applyFill="1" applyBorder="1" applyAlignment="1">
      <alignment horizontal="center" vertical="center"/>
    </xf>
    <xf numFmtId="42" fontId="9" fillId="6" borderId="50" xfId="0" applyNumberFormat="1" applyFont="1" applyFill="1" applyBorder="1" applyAlignment="1">
      <alignment horizontal="center" vertical="center"/>
    </xf>
    <xf numFmtId="0" fontId="7" fillId="9" borderId="42" xfId="0" applyFont="1" applyFill="1" applyBorder="1" applyAlignment="1" applyProtection="1">
      <alignment horizontal="center"/>
      <protection locked="0" hidden="1"/>
    </xf>
    <xf numFmtId="0" fontId="7" fillId="9" borderId="29" xfId="0" applyFont="1" applyFill="1" applyBorder="1" applyAlignment="1" applyProtection="1">
      <alignment horizontal="center"/>
      <protection locked="0" hidden="1"/>
    </xf>
    <xf numFmtId="0" fontId="7" fillId="9" borderId="30" xfId="0" applyFont="1" applyFill="1" applyBorder="1" applyAlignment="1" applyProtection="1">
      <alignment horizontal="center"/>
      <protection locked="0" hidden="1"/>
    </xf>
    <xf numFmtId="0" fontId="8" fillId="16" borderId="45" xfId="0" applyFont="1" applyFill="1" applyBorder="1" applyAlignment="1" applyProtection="1">
      <alignment horizontal="center" vertical="center"/>
      <protection hidden="1"/>
    </xf>
    <xf numFmtId="0" fontId="8" fillId="16" borderId="46" xfId="0" applyFont="1" applyFill="1" applyBorder="1" applyAlignment="1" applyProtection="1">
      <alignment horizontal="center" vertical="center"/>
      <protection hidden="1"/>
    </xf>
    <xf numFmtId="0" fontId="8" fillId="16" borderId="47" xfId="0" applyFont="1" applyFill="1" applyBorder="1" applyAlignment="1" applyProtection="1">
      <alignment horizontal="center" vertical="center"/>
      <protection hidden="1"/>
    </xf>
    <xf numFmtId="0" fontId="53" fillId="5" borderId="1" xfId="0" applyFont="1" applyFill="1" applyBorder="1" applyAlignment="1" applyProtection="1">
      <alignment horizontal="center" vertical="center"/>
      <protection hidden="1"/>
    </xf>
    <xf numFmtId="0" fontId="8" fillId="14" borderId="1" xfId="0" applyFont="1" applyFill="1" applyBorder="1" applyAlignment="1" applyProtection="1">
      <alignment horizontal="center" vertical="center"/>
      <protection hidden="1"/>
    </xf>
    <xf numFmtId="0" fontId="19" fillId="14" borderId="43" xfId="0" applyFont="1" applyFill="1" applyBorder="1" applyAlignment="1">
      <alignment horizontal="center" vertical="center"/>
    </xf>
    <xf numFmtId="0" fontId="19" fillId="14" borderId="44" xfId="0" applyFont="1" applyFill="1" applyBorder="1" applyAlignment="1">
      <alignment horizontal="center" vertical="center"/>
    </xf>
    <xf numFmtId="0" fontId="45" fillId="6" borderId="4" xfId="0" applyFont="1" applyFill="1" applyBorder="1" applyAlignment="1">
      <alignment horizontal="left" vertical="center" wrapText="1"/>
    </xf>
    <xf numFmtId="0" fontId="45" fillId="6" borderId="0" xfId="0" applyFont="1" applyFill="1" applyAlignment="1">
      <alignment horizontal="left" vertical="center" wrapText="1"/>
    </xf>
    <xf numFmtId="0" fontId="45" fillId="6" borderId="41" xfId="0" applyFont="1" applyFill="1" applyBorder="1" applyAlignment="1">
      <alignment horizontal="left" vertical="center" wrapText="1"/>
    </xf>
    <xf numFmtId="42" fontId="8" fillId="16" borderId="42" xfId="14" applyFont="1" applyFill="1" applyBorder="1" applyAlignment="1" applyProtection="1">
      <alignment horizontal="center" vertical="center"/>
      <protection hidden="1"/>
    </xf>
    <xf numFmtId="42" fontId="8" fillId="16" borderId="29" xfId="14" applyFont="1" applyFill="1" applyBorder="1" applyAlignment="1" applyProtection="1">
      <alignment horizontal="center" vertical="center"/>
      <protection hidden="1"/>
    </xf>
    <xf numFmtId="42" fontId="8" fillId="16" borderId="30" xfId="14" applyFont="1" applyFill="1" applyBorder="1" applyAlignment="1" applyProtection="1">
      <alignment horizontal="center" vertical="center"/>
      <protection hidden="1"/>
    </xf>
    <xf numFmtId="42" fontId="3" fillId="6" borderId="34" xfId="14" applyFont="1" applyFill="1" applyBorder="1" applyAlignment="1" applyProtection="1">
      <alignment horizontal="center" vertical="center" wrapText="1"/>
      <protection hidden="1"/>
    </xf>
    <xf numFmtId="42" fontId="3" fillId="6" borderId="36" xfId="14" applyFont="1" applyFill="1" applyBorder="1" applyAlignment="1" applyProtection="1">
      <alignment horizontal="center" vertical="center" wrapText="1"/>
      <protection hidden="1"/>
    </xf>
    <xf numFmtId="42" fontId="3" fillId="6" borderId="37" xfId="14" applyFont="1" applyFill="1" applyBorder="1" applyAlignment="1" applyProtection="1">
      <alignment horizontal="center" vertical="center" wrapText="1"/>
      <protection hidden="1"/>
    </xf>
    <xf numFmtId="42" fontId="3" fillId="6" borderId="39" xfId="14" applyFont="1" applyFill="1" applyBorder="1" applyAlignment="1" applyProtection="1">
      <alignment horizontal="center" vertical="center" wrapText="1"/>
      <protection hidden="1"/>
    </xf>
    <xf numFmtId="42" fontId="54" fillId="17" borderId="48" xfId="14" applyFont="1" applyFill="1" applyBorder="1" applyAlignment="1" applyProtection="1">
      <alignment horizontal="center" vertical="center" wrapText="1"/>
      <protection hidden="1"/>
    </xf>
    <xf numFmtId="42" fontId="54" fillId="17" borderId="49" xfId="14" applyFont="1" applyFill="1" applyBorder="1" applyAlignment="1" applyProtection="1">
      <alignment horizontal="center" vertical="center" wrapText="1"/>
      <protection hidden="1"/>
    </xf>
    <xf numFmtId="42" fontId="54" fillId="17" borderId="50" xfId="14" applyFont="1" applyFill="1" applyBorder="1" applyAlignment="1" applyProtection="1">
      <alignment horizontal="center" vertical="center" wrapText="1"/>
      <protection hidden="1"/>
    </xf>
    <xf numFmtId="0" fontId="55" fillId="6" borderId="34" xfId="0" applyFont="1" applyFill="1" applyBorder="1" applyAlignment="1">
      <alignment horizontal="left" vertical="center" wrapText="1"/>
    </xf>
    <xf numFmtId="0" fontId="55" fillId="6" borderId="35" xfId="0" applyFont="1" applyFill="1" applyBorder="1" applyAlignment="1">
      <alignment horizontal="left" vertical="center" wrapText="1"/>
    </xf>
    <xf numFmtId="0" fontId="55" fillId="6" borderId="36" xfId="0" applyFont="1" applyFill="1" applyBorder="1" applyAlignment="1">
      <alignment horizontal="left" vertical="center" wrapText="1"/>
    </xf>
    <xf numFmtId="0" fontId="55" fillId="6" borderId="4" xfId="0" applyFont="1" applyFill="1" applyBorder="1" applyAlignment="1">
      <alignment horizontal="left" vertical="center" wrapText="1"/>
    </xf>
    <xf numFmtId="0" fontId="55" fillId="6" borderId="0" xfId="0" applyFont="1" applyFill="1" applyAlignment="1">
      <alignment horizontal="left" vertical="center" wrapText="1"/>
    </xf>
    <xf numFmtId="0" fontId="55" fillId="6" borderId="41" xfId="0" applyFont="1" applyFill="1" applyBorder="1" applyAlignment="1">
      <alignment horizontal="left" vertical="center" wrapText="1"/>
    </xf>
    <xf numFmtId="0" fontId="55" fillId="6" borderId="37" xfId="0" applyFont="1" applyFill="1" applyBorder="1" applyAlignment="1">
      <alignment horizontal="left" vertical="center" wrapText="1"/>
    </xf>
    <xf numFmtId="0" fontId="55" fillId="6" borderId="38" xfId="0" applyFont="1" applyFill="1" applyBorder="1" applyAlignment="1">
      <alignment horizontal="left" vertical="center" wrapText="1"/>
    </xf>
    <xf numFmtId="0" fontId="55" fillId="6" borderId="39" xfId="0" applyFont="1" applyFill="1" applyBorder="1" applyAlignment="1">
      <alignment horizontal="left" vertical="center" wrapText="1"/>
    </xf>
    <xf numFmtId="0" fontId="8" fillId="5" borderId="3" xfId="0" applyFont="1" applyFill="1" applyBorder="1" applyAlignment="1" applyProtection="1">
      <alignment horizontal="center" vertical="center"/>
      <protection hidden="1"/>
    </xf>
    <xf numFmtId="0" fontId="8" fillId="5" borderId="40" xfId="0" applyFont="1" applyFill="1" applyBorder="1" applyAlignment="1" applyProtection="1">
      <alignment horizontal="center" vertical="center"/>
      <protection hidden="1"/>
    </xf>
    <xf numFmtId="0" fontId="8" fillId="5" borderId="14" xfId="0" applyFont="1" applyFill="1" applyBorder="1" applyAlignment="1" applyProtection="1">
      <alignment horizontal="center" vertical="center"/>
      <protection hidden="1"/>
    </xf>
    <xf numFmtId="14" fontId="7" fillId="0" borderId="0" xfId="0" applyNumberFormat="1" applyFont="1" applyAlignment="1" applyProtection="1">
      <alignment horizontal="center" vertical="center"/>
      <protection hidden="1"/>
    </xf>
    <xf numFmtId="0" fontId="7" fillId="4" borderId="42" xfId="0" applyFont="1" applyFill="1" applyBorder="1" applyAlignment="1">
      <alignment horizontal="center" wrapText="1"/>
    </xf>
    <xf numFmtId="0" fontId="7" fillId="4" borderId="29" xfId="0" applyFont="1" applyFill="1" applyBorder="1" applyAlignment="1">
      <alignment horizontal="center" wrapText="1"/>
    </xf>
    <xf numFmtId="0" fontId="7" fillId="4" borderId="30" xfId="0" applyFont="1" applyFill="1" applyBorder="1" applyAlignment="1">
      <alignment horizontal="center" wrapText="1"/>
    </xf>
  </cellXfs>
  <cellStyles count="109">
    <cellStyle name="Énfasis2" xfId="1" builtinId="33"/>
    <cellStyle name="Millares 2" xfId="2"/>
    <cellStyle name="Millares 2 2" xfId="3"/>
    <cellStyle name="Millares 2 2 2" xfId="4"/>
    <cellStyle name="Millares 2 3" xfId="5"/>
    <cellStyle name="Millares 2 3 2" xfId="6"/>
    <cellStyle name="Millares 2 4" xfId="7"/>
    <cellStyle name="Millares 3" xfId="8"/>
    <cellStyle name="Millares 3 2" xfId="9"/>
    <cellStyle name="Millares 3 2 2" xfId="10"/>
    <cellStyle name="Millares 4" xfId="11"/>
    <cellStyle name="Millares 5" xfId="12"/>
    <cellStyle name="Moneda" xfId="13" builtinId="4"/>
    <cellStyle name="Moneda [0]" xfId="14" builtinId="7"/>
    <cellStyle name="Moneda [0] 2" xfId="15"/>
    <cellStyle name="Moneda [0] 2 2" xfId="16"/>
    <cellStyle name="Moneda [0] 2 3" xfId="17"/>
    <cellStyle name="Moneda [0] 3" xfId="18"/>
    <cellStyle name="Moneda [0] 3 2" xfId="19"/>
    <cellStyle name="Moneda [0] 3 3" xfId="20"/>
    <cellStyle name="Moneda [0] 4" xfId="21"/>
    <cellStyle name="Moneda [0] 5" xfId="22"/>
    <cellStyle name="Moneda 10" xfId="23"/>
    <cellStyle name="Moneda 10 2" xfId="24"/>
    <cellStyle name="Moneda 11" xfId="25"/>
    <cellStyle name="Moneda 11 2" xfId="26"/>
    <cellStyle name="Moneda 12" xfId="27"/>
    <cellStyle name="Moneda 12 2" xfId="28"/>
    <cellStyle name="Moneda 13" xfId="29"/>
    <cellStyle name="Moneda 13 2" xfId="30"/>
    <cellStyle name="Moneda 14" xfId="31"/>
    <cellStyle name="Moneda 14 2" xfId="32"/>
    <cellStyle name="Moneda 15" xfId="33"/>
    <cellStyle name="Moneda 15 2" xfId="34"/>
    <cellStyle name="Moneda 16" xfId="35"/>
    <cellStyle name="Moneda 16 2" xfId="36"/>
    <cellStyle name="Moneda 17" xfId="37"/>
    <cellStyle name="Moneda 17 2" xfId="38"/>
    <cellStyle name="Moneda 18" xfId="39"/>
    <cellStyle name="Moneda 18 2" xfId="40"/>
    <cellStyle name="Moneda 19" xfId="41"/>
    <cellStyle name="Moneda 19 2" xfId="42"/>
    <cellStyle name="Moneda 2" xfId="43"/>
    <cellStyle name="Moneda 2 2" xfId="44"/>
    <cellStyle name="Moneda 2 2 2" xfId="45"/>
    <cellStyle name="Moneda 2 3" xfId="46"/>
    <cellStyle name="Moneda 2 3 2" xfId="47"/>
    <cellStyle name="Moneda 2 4" xfId="48"/>
    <cellStyle name="Moneda 2 5" xfId="49"/>
    <cellStyle name="Moneda 2 6" xfId="50"/>
    <cellStyle name="Moneda 20" xfId="51"/>
    <cellStyle name="Moneda 20 2" xfId="52"/>
    <cellStyle name="Moneda 21" xfId="53"/>
    <cellStyle name="Moneda 21 2" xfId="54"/>
    <cellStyle name="Moneda 22" xfId="55"/>
    <cellStyle name="Moneda 22 2" xfId="56"/>
    <cellStyle name="Moneda 23" xfId="57"/>
    <cellStyle name="Moneda 23 2" xfId="58"/>
    <cellStyle name="Moneda 24" xfId="59"/>
    <cellStyle name="Moneda 24 2" xfId="60"/>
    <cellStyle name="Moneda 25" xfId="61"/>
    <cellStyle name="Moneda 25 2" xfId="62"/>
    <cellStyle name="Moneda 26" xfId="63"/>
    <cellStyle name="Moneda 26 2" xfId="64"/>
    <cellStyle name="Moneda 27" xfId="65"/>
    <cellStyle name="Moneda 27 2" xfId="66"/>
    <cellStyle name="Moneda 28" xfId="67"/>
    <cellStyle name="Moneda 28 2" xfId="68"/>
    <cellStyle name="Moneda 29" xfId="69"/>
    <cellStyle name="Moneda 29 2" xfId="70"/>
    <cellStyle name="Moneda 3" xfId="71"/>
    <cellStyle name="Moneda 3 2" xfId="72"/>
    <cellStyle name="Moneda 3 2 2" xfId="73"/>
    <cellStyle name="Moneda 3 3" xfId="74"/>
    <cellStyle name="Moneda 3 3 2" xfId="75"/>
    <cellStyle name="Moneda 3 4" xfId="76"/>
    <cellStyle name="Moneda 3 5" xfId="77"/>
    <cellStyle name="Moneda 3 6" xfId="78"/>
    <cellStyle name="Moneda 30" xfId="79"/>
    <cellStyle name="Moneda 30 2" xfId="80"/>
    <cellStyle name="Moneda 31" xfId="81"/>
    <cellStyle name="Moneda 31 2" xfId="82"/>
    <cellStyle name="Moneda 4" xfId="83"/>
    <cellStyle name="Moneda 4 2" xfId="84"/>
    <cellStyle name="Moneda 4 3" xfId="85"/>
    <cellStyle name="Moneda 5" xfId="86"/>
    <cellStyle name="Moneda 5 2" xfId="87"/>
    <cellStyle name="Moneda 6" xfId="88"/>
    <cellStyle name="Moneda 6 2" xfId="89"/>
    <cellStyle name="Moneda 7" xfId="90"/>
    <cellStyle name="Moneda 7 2" xfId="91"/>
    <cellStyle name="Moneda 8" xfId="92"/>
    <cellStyle name="Moneda 8 2" xfId="93"/>
    <cellStyle name="Moneda 9" xfId="94"/>
    <cellStyle name="Moneda 9 2" xfId="95"/>
    <cellStyle name="Normal" xfId="0" builtinId="0"/>
    <cellStyle name="Normal 2" xfId="96"/>
    <cellStyle name="Normal 3" xfId="97"/>
    <cellStyle name="Normal 4" xfId="98"/>
    <cellStyle name="Normal 4 2" xfId="99"/>
    <cellStyle name="Normal 4 2 2" xfId="100"/>
    <cellStyle name="Normal 4 3" xfId="101"/>
    <cellStyle name="Normal 4 3 2" xfId="102"/>
    <cellStyle name="Normal 4 4" xfId="103"/>
    <cellStyle name="Normal 5" xfId="104"/>
    <cellStyle name="Normal 6" xfId="105"/>
    <cellStyle name="Normal 7" xfId="106"/>
    <cellStyle name="Normal 8" xfId="107"/>
    <cellStyle name="Porcentaje 2" xfId="10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1</xdr:col>
      <xdr:colOff>28574</xdr:colOff>
      <xdr:row>20</xdr:row>
      <xdr:rowOff>28575</xdr:rowOff>
    </xdr:from>
    <xdr:to>
      <xdr:col>5</xdr:col>
      <xdr:colOff>2695574</xdr:colOff>
      <xdr:row>22</xdr:row>
      <xdr:rowOff>19611</xdr:rowOff>
    </xdr:to>
    <xdr:sp macro="" textlink="">
      <xdr:nvSpPr>
        <xdr:cNvPr id="2" name="1 CuadroTexto">
          <a:extLst>
            <a:ext uri="{FF2B5EF4-FFF2-40B4-BE49-F238E27FC236}">
              <a16:creationId xmlns:a16="http://schemas.microsoft.com/office/drawing/2014/main" id="{00000000-0008-0000-0000-000002000000}"/>
            </a:ext>
          </a:extLst>
        </xdr:cNvPr>
        <xdr:cNvSpPr txBox="1"/>
      </xdr:nvSpPr>
      <xdr:spPr>
        <a:xfrm>
          <a:off x="95249" y="7848600"/>
          <a:ext cx="8467725" cy="448236"/>
        </a:xfrm>
        <a:prstGeom prst="rect">
          <a:avLst/>
        </a:prstGeom>
        <a:ln/>
      </xdr:spPr>
      <xdr:style>
        <a:lnRef idx="1">
          <a:schemeClr val="dk1"/>
        </a:lnRef>
        <a:fillRef idx="2">
          <a:schemeClr val="dk1"/>
        </a:fillRef>
        <a:effectRef idx="1">
          <a:schemeClr val="dk1"/>
        </a:effectRef>
        <a:fontRef idx="minor">
          <a:schemeClr val="dk1"/>
        </a:fontRef>
      </xdr:style>
      <xdr:txBody>
        <a:bodyPr vertOverflow="clip" horzOverflow="clip" wrap="square" rtlCol="0" anchor="ctr"/>
        <a:lstStyle/>
        <a:p>
          <a:pPr algn="ctr"/>
          <a:r>
            <a:rPr lang="es-CO" sz="1600" b="1">
              <a:latin typeface="Times New Roman" panose="02020603050405020304" pitchFamily="18" charset="0"/>
              <a:cs typeface="Times New Roman" panose="02020603050405020304" pitchFamily="18" charset="0"/>
            </a:rPr>
            <a:t>PASO 1. Diligenciamiento datos UDS de "1.000 días para cambiar el mundo"</a:t>
          </a:r>
        </a:p>
      </xdr:txBody>
    </xdr:sp>
    <xdr:clientData/>
  </xdr:twoCellAnchor>
  <xdr:twoCellAnchor>
    <xdr:from>
      <xdr:col>1</xdr:col>
      <xdr:colOff>19049</xdr:colOff>
      <xdr:row>28</xdr:row>
      <xdr:rowOff>152400</xdr:rowOff>
    </xdr:from>
    <xdr:to>
      <xdr:col>5</xdr:col>
      <xdr:colOff>2686049</xdr:colOff>
      <xdr:row>30</xdr:row>
      <xdr:rowOff>10086</xdr:rowOff>
    </xdr:to>
    <xdr:sp macro="" textlink="">
      <xdr:nvSpPr>
        <xdr:cNvPr id="3" name="1 CuadroTexto">
          <a:extLst>
            <a:ext uri="{FF2B5EF4-FFF2-40B4-BE49-F238E27FC236}">
              <a16:creationId xmlns:a16="http://schemas.microsoft.com/office/drawing/2014/main" id="{00000000-0008-0000-0000-000003000000}"/>
            </a:ext>
          </a:extLst>
        </xdr:cNvPr>
        <xdr:cNvSpPr txBox="1"/>
      </xdr:nvSpPr>
      <xdr:spPr>
        <a:xfrm>
          <a:off x="19049" y="3571875"/>
          <a:ext cx="7153275" cy="448236"/>
        </a:xfrm>
        <a:prstGeom prst="rect">
          <a:avLst/>
        </a:prstGeom>
        <a:ln/>
      </xdr:spPr>
      <xdr:style>
        <a:lnRef idx="1">
          <a:schemeClr val="dk1"/>
        </a:lnRef>
        <a:fillRef idx="2">
          <a:schemeClr val="dk1"/>
        </a:fillRef>
        <a:effectRef idx="1">
          <a:schemeClr val="dk1"/>
        </a:effectRef>
        <a:fontRef idx="minor">
          <a:schemeClr val="dk1"/>
        </a:fontRef>
      </xdr:style>
      <xdr:txBody>
        <a:bodyPr vertOverflow="clip" horzOverflow="clip" wrap="square" rtlCol="0" anchor="ctr"/>
        <a:lstStyle/>
        <a:p>
          <a:pPr algn="ctr"/>
          <a:r>
            <a:rPr lang="es-CO" sz="1600" b="1">
              <a:latin typeface="Times New Roman" panose="02020603050405020304" pitchFamily="18" charset="0"/>
              <a:cs typeface="Times New Roman" panose="02020603050405020304" pitchFamily="18" charset="0"/>
            </a:rPr>
            <a:t>PASO 2. Cargue datos necesarios para la facturación</a:t>
          </a:r>
        </a:p>
      </xdr:txBody>
    </xdr:sp>
    <xdr:clientData/>
  </xdr:twoCellAnchor>
  <xdr:twoCellAnchor>
    <xdr:from>
      <xdr:col>1</xdr:col>
      <xdr:colOff>0</xdr:colOff>
      <xdr:row>40</xdr:row>
      <xdr:rowOff>152400</xdr:rowOff>
    </xdr:from>
    <xdr:to>
      <xdr:col>5</xdr:col>
      <xdr:colOff>2686049</xdr:colOff>
      <xdr:row>42</xdr:row>
      <xdr:rowOff>561</xdr:rowOff>
    </xdr:to>
    <xdr:sp macro="" textlink="">
      <xdr:nvSpPr>
        <xdr:cNvPr id="4" name="1 CuadroTexto">
          <a:extLst>
            <a:ext uri="{FF2B5EF4-FFF2-40B4-BE49-F238E27FC236}">
              <a16:creationId xmlns:a16="http://schemas.microsoft.com/office/drawing/2014/main" id="{00000000-0008-0000-0000-000004000000}"/>
            </a:ext>
          </a:extLst>
        </xdr:cNvPr>
        <xdr:cNvSpPr txBox="1"/>
      </xdr:nvSpPr>
      <xdr:spPr>
        <a:xfrm>
          <a:off x="0" y="5057775"/>
          <a:ext cx="7172324" cy="448236"/>
        </a:xfrm>
        <a:prstGeom prst="rect">
          <a:avLst/>
        </a:prstGeom>
        <a:ln/>
      </xdr:spPr>
      <xdr:style>
        <a:lnRef idx="1">
          <a:schemeClr val="dk1"/>
        </a:lnRef>
        <a:fillRef idx="2">
          <a:schemeClr val="dk1"/>
        </a:fillRef>
        <a:effectRef idx="1">
          <a:schemeClr val="dk1"/>
        </a:effectRef>
        <a:fontRef idx="minor">
          <a:schemeClr val="dk1"/>
        </a:fontRef>
      </xdr:style>
      <xdr:txBody>
        <a:bodyPr vertOverflow="clip" horzOverflow="clip" wrap="square" rtlCol="0" anchor="ctr"/>
        <a:lstStyle/>
        <a:p>
          <a:pPr algn="ctr"/>
          <a:r>
            <a:rPr lang="es-CO" sz="2000" b="1">
              <a:latin typeface="Times New Roman" panose="02020603050405020304" pitchFamily="18" charset="0"/>
              <a:cs typeface="Times New Roman" panose="02020603050405020304" pitchFamily="18" charset="0"/>
            </a:rPr>
            <a:t>PASO 3 - </a:t>
          </a:r>
          <a:r>
            <a:rPr lang="es-CO" sz="1600" b="1">
              <a:latin typeface="Times New Roman" panose="02020603050405020304" pitchFamily="18" charset="0"/>
              <a:cs typeface="Times New Roman" panose="02020603050405020304" pitchFamily="18" charset="0"/>
            </a:rPr>
            <a:t>Diligenciamiento de datos necesarios para la facturación</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52387</xdr:colOff>
      <xdr:row>30</xdr:row>
      <xdr:rowOff>7144</xdr:rowOff>
    </xdr:from>
    <xdr:to>
      <xdr:col>6</xdr:col>
      <xdr:colOff>1</xdr:colOff>
      <xdr:row>30</xdr:row>
      <xdr:rowOff>455380</xdr:rowOff>
    </xdr:to>
    <xdr:sp macro="" textlink="">
      <xdr:nvSpPr>
        <xdr:cNvPr id="2" name="1 CuadroTexto">
          <a:extLst>
            <a:ext uri="{FF2B5EF4-FFF2-40B4-BE49-F238E27FC236}">
              <a16:creationId xmlns:a16="http://schemas.microsoft.com/office/drawing/2014/main" id="{00000000-0008-0000-0200-000002000000}"/>
            </a:ext>
          </a:extLst>
        </xdr:cNvPr>
        <xdr:cNvSpPr txBox="1"/>
      </xdr:nvSpPr>
      <xdr:spPr>
        <a:xfrm>
          <a:off x="52387" y="4252573"/>
          <a:ext cx="10996614" cy="448236"/>
        </a:xfrm>
        <a:prstGeom prst="rect">
          <a:avLst/>
        </a:prstGeom>
        <a:ln/>
      </xdr:spPr>
      <xdr:style>
        <a:lnRef idx="1">
          <a:schemeClr val="dk1"/>
        </a:lnRef>
        <a:fillRef idx="2">
          <a:schemeClr val="dk1"/>
        </a:fillRef>
        <a:effectRef idx="1">
          <a:schemeClr val="dk1"/>
        </a:effectRef>
        <a:fontRef idx="minor">
          <a:schemeClr val="dk1"/>
        </a:fontRef>
      </xdr:style>
      <xdr:txBody>
        <a:bodyPr vertOverflow="clip" horzOverflow="clip" wrap="square" rtlCol="0" anchor="ctr"/>
        <a:lstStyle/>
        <a:p>
          <a:pPr algn="ctr"/>
          <a:r>
            <a:rPr lang="es-CO" sz="1800" b="1">
              <a:latin typeface="Times New Roman" panose="02020603050405020304" pitchFamily="18" charset="0"/>
              <a:cs typeface="Times New Roman" panose="02020603050405020304" pitchFamily="18" charset="0"/>
            </a:rPr>
            <a:t>PASO 1</a:t>
          </a:r>
        </a:p>
      </xdr:txBody>
    </xdr:sp>
    <xdr:clientData/>
  </xdr:twoCellAnchor>
  <xdr:twoCellAnchor>
    <xdr:from>
      <xdr:col>0</xdr:col>
      <xdr:colOff>59531</xdr:colOff>
      <xdr:row>38</xdr:row>
      <xdr:rowOff>23813</xdr:rowOff>
    </xdr:from>
    <xdr:to>
      <xdr:col>5</xdr:col>
      <xdr:colOff>1442357</xdr:colOff>
      <xdr:row>39</xdr:row>
      <xdr:rowOff>198205</xdr:rowOff>
    </xdr:to>
    <xdr:sp macro="" textlink="">
      <xdr:nvSpPr>
        <xdr:cNvPr id="5" name="1 CuadroTexto">
          <a:extLst>
            <a:ext uri="{FF2B5EF4-FFF2-40B4-BE49-F238E27FC236}">
              <a16:creationId xmlns:a16="http://schemas.microsoft.com/office/drawing/2014/main" id="{6DB1AC4D-BDC7-4DCC-B95D-8ED9596629B7}"/>
            </a:ext>
          </a:extLst>
        </xdr:cNvPr>
        <xdr:cNvSpPr txBox="1"/>
      </xdr:nvSpPr>
      <xdr:spPr>
        <a:xfrm>
          <a:off x="59531" y="6922634"/>
          <a:ext cx="10962255" cy="446535"/>
        </a:xfrm>
        <a:prstGeom prst="rect">
          <a:avLst/>
        </a:prstGeom>
        <a:ln/>
      </xdr:spPr>
      <xdr:style>
        <a:lnRef idx="1">
          <a:schemeClr val="dk1"/>
        </a:lnRef>
        <a:fillRef idx="2">
          <a:schemeClr val="dk1"/>
        </a:fillRef>
        <a:effectRef idx="1">
          <a:schemeClr val="dk1"/>
        </a:effectRef>
        <a:fontRef idx="minor">
          <a:schemeClr val="dk1"/>
        </a:fontRef>
      </xdr:style>
      <xdr:txBody>
        <a:bodyPr vertOverflow="clip" horzOverflow="clip" wrap="square" rtlCol="0" anchor="ctr"/>
        <a:lstStyle/>
        <a:p>
          <a:pPr algn="ctr"/>
          <a:r>
            <a:rPr lang="es-CO" sz="1800" b="1">
              <a:latin typeface="Times New Roman" panose="02020603050405020304" pitchFamily="18" charset="0"/>
              <a:cs typeface="Times New Roman" panose="02020603050405020304" pitchFamily="18" charset="0"/>
            </a:rPr>
            <a:t>PASO 2</a:t>
          </a:r>
        </a:p>
      </xdr:txBody>
    </xdr:sp>
    <xdr:clientData/>
  </xdr:twoCellAnchor>
  <xdr:twoCellAnchor>
    <xdr:from>
      <xdr:col>0</xdr:col>
      <xdr:colOff>59530</xdr:colOff>
      <xdr:row>64</xdr:row>
      <xdr:rowOff>35719</xdr:rowOff>
    </xdr:from>
    <xdr:to>
      <xdr:col>6</xdr:col>
      <xdr:colOff>13607</xdr:colOff>
      <xdr:row>65</xdr:row>
      <xdr:rowOff>210112</xdr:rowOff>
    </xdr:to>
    <xdr:sp macro="" textlink="">
      <xdr:nvSpPr>
        <xdr:cNvPr id="6" name="1 CuadroTexto">
          <a:extLst>
            <a:ext uri="{FF2B5EF4-FFF2-40B4-BE49-F238E27FC236}">
              <a16:creationId xmlns:a16="http://schemas.microsoft.com/office/drawing/2014/main" id="{E842093F-6FC8-4535-BB3B-2BD1399F4647}"/>
            </a:ext>
          </a:extLst>
        </xdr:cNvPr>
        <xdr:cNvSpPr txBox="1"/>
      </xdr:nvSpPr>
      <xdr:spPr>
        <a:xfrm>
          <a:off x="59530" y="14010255"/>
          <a:ext cx="11003077" cy="446536"/>
        </a:xfrm>
        <a:prstGeom prst="rect">
          <a:avLst/>
        </a:prstGeom>
        <a:ln/>
      </xdr:spPr>
      <xdr:style>
        <a:lnRef idx="1">
          <a:schemeClr val="dk1"/>
        </a:lnRef>
        <a:fillRef idx="2">
          <a:schemeClr val="dk1"/>
        </a:fillRef>
        <a:effectRef idx="1">
          <a:schemeClr val="dk1"/>
        </a:effectRef>
        <a:fontRef idx="minor">
          <a:schemeClr val="dk1"/>
        </a:fontRef>
      </xdr:style>
      <xdr:txBody>
        <a:bodyPr vertOverflow="clip" horzOverflow="clip" wrap="square" rtlCol="0" anchor="ctr"/>
        <a:lstStyle/>
        <a:p>
          <a:pPr algn="ctr"/>
          <a:r>
            <a:rPr lang="es-CO" sz="1800" b="1">
              <a:latin typeface="Times New Roman" panose="02020603050405020304" pitchFamily="18" charset="0"/>
              <a:cs typeface="Times New Roman" panose="02020603050405020304" pitchFamily="18" charset="0"/>
            </a:rPr>
            <a:t>PASO 3</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RESUPUESTO%201000%20DIAS%20CTO%20110%20MES%20%20JUINI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NIO "/>
      <sheetName val="COSTOS ALISTAMIENTO"/>
      <sheetName val="CONTRAPARTIDA "/>
    </sheetNames>
    <sheetDataSet>
      <sheetData sheetId="0"/>
      <sheetData sheetId="1">
        <row r="9">
          <cell r="E9">
            <v>6843761</v>
          </cell>
          <cell r="H9">
            <v>2292961.4158666665</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2:H65"/>
  <sheetViews>
    <sheetView showGridLines="0" zoomScaleNormal="100" workbookViewId="0">
      <selection activeCell="D1" sqref="D1"/>
    </sheetView>
  </sheetViews>
  <sheetFormatPr baseColWidth="10" defaultRowHeight="12.75"/>
  <cols>
    <col min="1" max="1" width="1" customWidth="1"/>
    <col min="2" max="2" width="12.5703125" style="6" customWidth="1"/>
    <col min="3" max="3" width="51.5703125" style="6" customWidth="1"/>
    <col min="4" max="5" width="11.42578125" style="6"/>
    <col min="6" max="6" width="79" style="6" customWidth="1"/>
    <col min="7" max="7" width="11.42578125" style="6"/>
    <col min="10" max="10" width="14.85546875" customWidth="1"/>
    <col min="11" max="11" width="12.85546875" customWidth="1"/>
  </cols>
  <sheetData>
    <row r="2" spans="2:7" ht="30" customHeight="1">
      <c r="B2" s="131" t="s">
        <v>211</v>
      </c>
      <c r="C2" s="131"/>
      <c r="D2" s="131"/>
      <c r="E2" s="131"/>
      <c r="F2" s="131"/>
    </row>
    <row r="3" spans="2:7" ht="13.5" thickBot="1"/>
    <row r="4" spans="2:7" ht="28.5" customHeight="1" thickBot="1">
      <c r="B4" s="145" t="s">
        <v>31</v>
      </c>
      <c r="C4" s="146"/>
      <c r="D4" s="146"/>
      <c r="E4" s="146"/>
      <c r="F4" s="147"/>
    </row>
    <row r="5" spans="2:7" s="21" customFormat="1" ht="13.5" customHeight="1" thickBot="1">
      <c r="B5" s="48"/>
      <c r="C5" s="48"/>
      <c r="D5" s="48"/>
      <c r="E5" s="48"/>
      <c r="F5" s="48"/>
      <c r="G5" s="22"/>
    </row>
    <row r="6" spans="2:7" s="21" customFormat="1" ht="66.75" customHeight="1" thickBot="1">
      <c r="B6" s="135" t="s">
        <v>182</v>
      </c>
      <c r="C6" s="136"/>
      <c r="D6" s="139" t="s">
        <v>159</v>
      </c>
      <c r="E6" s="139"/>
      <c r="F6" s="140"/>
      <c r="G6" s="22"/>
    </row>
    <row r="7" spans="2:7" s="21" customFormat="1" ht="4.5" customHeight="1" thickBot="1">
      <c r="B7" s="50"/>
      <c r="C7" s="50"/>
      <c r="D7" s="51"/>
      <c r="E7" s="49"/>
      <c r="F7" s="49"/>
      <c r="G7" s="22"/>
    </row>
    <row r="8" spans="2:7" s="21" customFormat="1" ht="79.5" customHeight="1" thickBot="1">
      <c r="B8" s="135" t="s">
        <v>183</v>
      </c>
      <c r="C8" s="136"/>
      <c r="D8" s="139" t="s">
        <v>184</v>
      </c>
      <c r="E8" s="139"/>
      <c r="F8" s="140"/>
      <c r="G8" s="22"/>
    </row>
    <row r="9" spans="2:7" s="21" customFormat="1" ht="4.5" hidden="1" customHeight="1">
      <c r="B9" s="50"/>
      <c r="C9" s="50"/>
      <c r="D9" s="51"/>
      <c r="E9" s="49"/>
      <c r="F9" s="49"/>
      <c r="G9" s="22"/>
    </row>
    <row r="10" spans="2:7" s="21" customFormat="1" ht="54.75" hidden="1" customHeight="1" thickBot="1">
      <c r="B10" s="137" t="s">
        <v>160</v>
      </c>
      <c r="C10" s="138"/>
      <c r="D10" s="139" t="s">
        <v>161</v>
      </c>
      <c r="E10" s="139"/>
      <c r="F10" s="140"/>
      <c r="G10" s="22"/>
    </row>
    <row r="11" spans="2:7" s="21" customFormat="1" ht="6" hidden="1" customHeight="1">
      <c r="B11" s="50"/>
      <c r="C11" s="50"/>
      <c r="D11" s="51"/>
      <c r="E11" s="49"/>
      <c r="F11" s="49"/>
      <c r="G11" s="22"/>
    </row>
    <row r="12" spans="2:7" s="21" customFormat="1" ht="4.5" customHeight="1" thickBot="1">
      <c r="B12" s="50"/>
      <c r="C12" s="50"/>
      <c r="D12" s="56"/>
      <c r="E12" s="56"/>
      <c r="F12" s="56"/>
      <c r="G12" s="22"/>
    </row>
    <row r="13" spans="2:7" s="21" customFormat="1" ht="64.5" customHeight="1" thickBot="1">
      <c r="B13" s="141" t="s">
        <v>185</v>
      </c>
      <c r="C13" s="142"/>
      <c r="D13" s="139" t="s">
        <v>202</v>
      </c>
      <c r="E13" s="139"/>
      <c r="F13" s="140"/>
      <c r="G13" s="22"/>
    </row>
    <row r="14" spans="2:7" s="21" customFormat="1" ht="4.5" customHeight="1" thickBot="1">
      <c r="B14" s="50"/>
      <c r="C14" s="50"/>
      <c r="D14" s="56"/>
      <c r="E14" s="56"/>
      <c r="F14" s="56"/>
      <c r="G14" s="22"/>
    </row>
    <row r="15" spans="2:7" s="21" customFormat="1" ht="66.75" customHeight="1" thickBot="1">
      <c r="B15" s="135" t="s">
        <v>186</v>
      </c>
      <c r="C15" s="136"/>
      <c r="D15" s="139" t="s">
        <v>203</v>
      </c>
      <c r="E15" s="139"/>
      <c r="F15" s="140"/>
      <c r="G15" s="22"/>
    </row>
    <row r="16" spans="2:7" s="21" customFormat="1" ht="5.25" customHeight="1" thickBot="1">
      <c r="G16" s="22"/>
    </row>
    <row r="17" spans="2:8" s="21" customFormat="1" ht="91.5" customHeight="1" thickBot="1">
      <c r="B17" s="127" t="s">
        <v>187</v>
      </c>
      <c r="C17" s="128"/>
      <c r="D17" s="152" t="s">
        <v>189</v>
      </c>
      <c r="E17" s="152"/>
      <c r="F17" s="153"/>
      <c r="G17" s="22"/>
    </row>
    <row r="18" spans="2:8" s="21" customFormat="1" ht="5.25" customHeight="1" thickBot="1">
      <c r="B18" s="22"/>
      <c r="C18" s="22"/>
      <c r="D18" s="22"/>
      <c r="E18" s="22"/>
      <c r="F18" s="22"/>
      <c r="G18" s="22"/>
    </row>
    <row r="19" spans="2:8" s="21" customFormat="1" ht="61.5" customHeight="1" thickBot="1">
      <c r="B19" s="127" t="s">
        <v>188</v>
      </c>
      <c r="C19" s="128"/>
      <c r="D19" s="132" t="s">
        <v>204</v>
      </c>
      <c r="E19" s="133"/>
      <c r="F19" s="134"/>
      <c r="G19" s="22"/>
    </row>
    <row r="20" spans="2:8" s="21" customFormat="1" ht="5.25" customHeight="1">
      <c r="B20" s="22"/>
      <c r="C20" s="22"/>
      <c r="D20" s="22"/>
      <c r="E20" s="22"/>
      <c r="F20" s="22"/>
      <c r="G20" s="22"/>
    </row>
    <row r="21" spans="2:8" s="21" customFormat="1" ht="5.25" customHeight="1">
      <c r="B21" s="50"/>
      <c r="C21" s="50"/>
      <c r="D21" s="50"/>
      <c r="E21" s="22"/>
      <c r="F21" s="22"/>
      <c r="G21" s="22"/>
    </row>
    <row r="22" spans="2:8" s="21" customFormat="1" ht="30.75" customHeight="1">
      <c r="B22" s="113"/>
      <c r="C22" s="113"/>
      <c r="D22" s="113"/>
      <c r="E22" s="113"/>
      <c r="F22" s="113"/>
      <c r="G22" s="22"/>
    </row>
    <row r="23" spans="2:8" ht="6" customHeight="1" thickBot="1">
      <c r="G23" s="22"/>
      <c r="H23" s="21"/>
    </row>
    <row r="24" spans="2:8" ht="28.5" customHeight="1">
      <c r="B24" s="148" t="s">
        <v>190</v>
      </c>
      <c r="C24" s="149"/>
      <c r="D24" s="150" t="s">
        <v>162</v>
      </c>
      <c r="E24" s="150"/>
      <c r="F24" s="151"/>
      <c r="G24" s="22"/>
      <c r="H24" s="21"/>
    </row>
    <row r="25" spans="2:8" ht="28.5" customHeight="1">
      <c r="B25" s="129" t="s">
        <v>4</v>
      </c>
      <c r="C25" s="130"/>
      <c r="D25" s="120" t="s">
        <v>143</v>
      </c>
      <c r="E25" s="120"/>
      <c r="F25" s="121"/>
      <c r="G25" s="22"/>
      <c r="H25" s="21"/>
    </row>
    <row r="26" spans="2:8" ht="28.5" customHeight="1">
      <c r="B26" s="129" t="s">
        <v>2</v>
      </c>
      <c r="C26" s="130"/>
      <c r="D26" s="120" t="s">
        <v>64</v>
      </c>
      <c r="E26" s="120"/>
      <c r="F26" s="121"/>
      <c r="G26" s="22"/>
      <c r="H26" s="21"/>
    </row>
    <row r="27" spans="2:8" ht="28.5" customHeight="1">
      <c r="B27" s="129" t="s">
        <v>3</v>
      </c>
      <c r="C27" s="130"/>
      <c r="D27" s="120" t="s">
        <v>65</v>
      </c>
      <c r="E27" s="120"/>
      <c r="F27" s="121"/>
      <c r="G27" s="22"/>
      <c r="H27" s="21"/>
    </row>
    <row r="28" spans="2:8" ht="28.5" customHeight="1" thickBot="1">
      <c r="B28" s="122" t="s">
        <v>1</v>
      </c>
      <c r="C28" s="123"/>
      <c r="D28" s="124" t="s">
        <v>18</v>
      </c>
      <c r="E28" s="125"/>
      <c r="F28" s="126"/>
    </row>
    <row r="30" spans="2:8" s="21" customFormat="1" ht="33.75" customHeight="1">
      <c r="B30" s="113"/>
      <c r="C30" s="113"/>
      <c r="D30" s="113"/>
      <c r="E30" s="113"/>
      <c r="F30" s="113"/>
      <c r="G30" s="22"/>
    </row>
    <row r="31" spans="2:8" ht="4.5" customHeight="1" thickBot="1"/>
    <row r="32" spans="2:8" ht="27" customHeight="1">
      <c r="B32" s="143" t="s">
        <v>173</v>
      </c>
      <c r="C32" s="144"/>
      <c r="D32" s="164" t="s">
        <v>205</v>
      </c>
      <c r="E32" s="164"/>
      <c r="F32" s="165"/>
    </row>
    <row r="33" spans="2:7" ht="26.25" customHeight="1">
      <c r="B33" s="174" t="s">
        <v>172</v>
      </c>
      <c r="C33" s="175"/>
      <c r="D33" s="166"/>
      <c r="E33" s="166"/>
      <c r="F33" s="167"/>
    </row>
    <row r="34" spans="2:7" ht="16.5" customHeight="1">
      <c r="B34" s="160" t="s">
        <v>144</v>
      </c>
      <c r="C34" s="161"/>
      <c r="D34" s="158"/>
      <c r="E34" s="158"/>
      <c r="F34" s="159"/>
    </row>
    <row r="35" spans="2:7" ht="16.5" hidden="1" customHeight="1">
      <c r="B35" s="160" t="s">
        <v>60</v>
      </c>
      <c r="C35" s="161"/>
      <c r="D35" s="158"/>
      <c r="E35" s="158"/>
      <c r="F35" s="159"/>
    </row>
    <row r="36" spans="2:7" ht="16.5" customHeight="1">
      <c r="B36" s="172" t="s">
        <v>135</v>
      </c>
      <c r="C36" s="173"/>
      <c r="D36" s="158"/>
      <c r="E36" s="158"/>
      <c r="F36" s="159"/>
    </row>
    <row r="37" spans="2:7" ht="16.5" customHeight="1">
      <c r="B37" s="160" t="s">
        <v>115</v>
      </c>
      <c r="C37" s="161"/>
      <c r="D37" s="158"/>
      <c r="E37" s="158"/>
      <c r="F37" s="159"/>
    </row>
    <row r="38" spans="2:7" ht="16.5" customHeight="1">
      <c r="B38" s="160" t="s">
        <v>100</v>
      </c>
      <c r="C38" s="161"/>
      <c r="D38" s="168"/>
      <c r="E38" s="168"/>
      <c r="F38" s="169"/>
    </row>
    <row r="39" spans="2:7" ht="16.5" customHeight="1" thickBot="1">
      <c r="B39" s="162" t="s">
        <v>174</v>
      </c>
      <c r="C39" s="163"/>
      <c r="D39" s="170"/>
      <c r="E39" s="170"/>
      <c r="F39" s="171"/>
    </row>
    <row r="40" spans="2:7" ht="93" customHeight="1">
      <c r="B40" s="114" t="s">
        <v>107</v>
      </c>
      <c r="C40" s="115"/>
      <c r="D40" s="176" t="s">
        <v>163</v>
      </c>
      <c r="E40" s="177"/>
      <c r="F40" s="178"/>
    </row>
    <row r="42" spans="2:7" s="21" customFormat="1" ht="34.5" customHeight="1">
      <c r="B42" s="113"/>
      <c r="C42" s="113"/>
      <c r="D42" s="113"/>
      <c r="E42" s="113"/>
      <c r="F42" s="113"/>
      <c r="G42" s="22"/>
    </row>
    <row r="43" spans="2:7" ht="4.5" customHeight="1" thickBot="1"/>
    <row r="44" spans="2:7" ht="65.25" customHeight="1">
      <c r="B44" s="114" t="s">
        <v>33</v>
      </c>
      <c r="C44" s="115"/>
      <c r="D44" s="116" t="s">
        <v>192</v>
      </c>
      <c r="E44" s="116"/>
      <c r="F44" s="117"/>
    </row>
    <row r="45" spans="2:7" ht="86.25" customHeight="1">
      <c r="B45" s="118" t="s">
        <v>19</v>
      </c>
      <c r="C45" s="119"/>
      <c r="D45" s="120" t="s">
        <v>26</v>
      </c>
      <c r="E45" s="120"/>
      <c r="F45" s="121"/>
    </row>
    <row r="46" spans="2:7" ht="39" customHeight="1">
      <c r="B46" s="118" t="s">
        <v>20</v>
      </c>
      <c r="C46" s="119"/>
      <c r="D46" s="120" t="s">
        <v>29</v>
      </c>
      <c r="E46" s="120"/>
      <c r="F46" s="121"/>
    </row>
    <row r="47" spans="2:7" ht="48" customHeight="1">
      <c r="B47" s="118" t="s">
        <v>27</v>
      </c>
      <c r="C47" s="119"/>
      <c r="D47" s="120" t="s">
        <v>28</v>
      </c>
      <c r="E47" s="120"/>
      <c r="F47" s="121"/>
    </row>
    <row r="48" spans="2:7" ht="88.5" customHeight="1">
      <c r="B48" s="185" t="s">
        <v>66</v>
      </c>
      <c r="C48" s="186"/>
      <c r="D48" s="120" t="s">
        <v>212</v>
      </c>
      <c r="E48" s="120"/>
      <c r="F48" s="121"/>
    </row>
    <row r="49" spans="2:6" ht="66" customHeight="1">
      <c r="B49" s="118" t="s">
        <v>67</v>
      </c>
      <c r="C49" s="119"/>
      <c r="D49" s="120" t="s">
        <v>213</v>
      </c>
      <c r="E49" s="120"/>
      <c r="F49" s="121"/>
    </row>
    <row r="50" spans="2:6" ht="38.25" customHeight="1">
      <c r="B50" s="156" t="s">
        <v>36</v>
      </c>
      <c r="C50" s="157"/>
      <c r="D50" s="158" t="s">
        <v>165</v>
      </c>
      <c r="E50" s="158"/>
      <c r="F50" s="159"/>
    </row>
    <row r="51" spans="2:6" ht="38.25" customHeight="1">
      <c r="B51" s="118" t="s">
        <v>164</v>
      </c>
      <c r="C51" s="119"/>
      <c r="D51" s="154" t="s">
        <v>166</v>
      </c>
      <c r="E51" s="154"/>
      <c r="F51" s="155"/>
    </row>
    <row r="52" spans="2:6" ht="50.25" customHeight="1">
      <c r="B52" s="118" t="s">
        <v>37</v>
      </c>
      <c r="C52" s="119"/>
      <c r="D52" s="154" t="s">
        <v>68</v>
      </c>
      <c r="E52" s="154"/>
      <c r="F52" s="155"/>
    </row>
    <row r="53" spans="2:6" ht="77.25" customHeight="1">
      <c r="B53" s="118" t="s">
        <v>145</v>
      </c>
      <c r="C53" s="119"/>
      <c r="D53" s="154" t="s">
        <v>193</v>
      </c>
      <c r="E53" s="154"/>
      <c r="F53" s="155"/>
    </row>
    <row r="54" spans="2:6" ht="39.75" customHeight="1">
      <c r="B54" s="118" t="s">
        <v>149</v>
      </c>
      <c r="C54" s="119"/>
      <c r="D54" s="154" t="s">
        <v>148</v>
      </c>
      <c r="E54" s="154"/>
      <c r="F54" s="155"/>
    </row>
    <row r="55" spans="2:6" ht="39.75" customHeight="1">
      <c r="B55" s="118" t="s">
        <v>150</v>
      </c>
      <c r="C55" s="119"/>
      <c r="D55" s="154" t="s">
        <v>167</v>
      </c>
      <c r="E55" s="154"/>
      <c r="F55" s="155"/>
    </row>
    <row r="56" spans="2:6" ht="39.75" customHeight="1">
      <c r="B56" s="189" t="s">
        <v>116</v>
      </c>
      <c r="C56" s="190"/>
      <c r="D56" s="154" t="s">
        <v>110</v>
      </c>
      <c r="E56" s="154"/>
      <c r="F56" s="155"/>
    </row>
    <row r="57" spans="2:6" ht="39.75" customHeight="1">
      <c r="B57" s="118" t="s">
        <v>152</v>
      </c>
      <c r="C57" s="119"/>
      <c r="D57" s="154" t="s">
        <v>194</v>
      </c>
      <c r="E57" s="154"/>
      <c r="F57" s="155"/>
    </row>
    <row r="58" spans="2:6" ht="52.5" customHeight="1">
      <c r="B58" s="118" t="s">
        <v>195</v>
      </c>
      <c r="C58" s="119"/>
      <c r="D58" s="154" t="s">
        <v>196</v>
      </c>
      <c r="E58" s="154"/>
      <c r="F58" s="155"/>
    </row>
    <row r="59" spans="2:6" ht="39.75" customHeight="1">
      <c r="B59" s="187" t="s">
        <v>117</v>
      </c>
      <c r="C59" s="188"/>
      <c r="D59" s="158" t="s">
        <v>118</v>
      </c>
      <c r="E59" s="158"/>
      <c r="F59" s="159"/>
    </row>
    <row r="60" spans="2:6" ht="39.75" customHeight="1">
      <c r="B60" s="187" t="s">
        <v>40</v>
      </c>
      <c r="C60" s="188"/>
      <c r="D60" s="158" t="s">
        <v>111</v>
      </c>
      <c r="E60" s="158"/>
      <c r="F60" s="159"/>
    </row>
    <row r="61" spans="2:6" ht="51" customHeight="1">
      <c r="B61" s="185" t="s">
        <v>175</v>
      </c>
      <c r="C61" s="186"/>
      <c r="D61" s="154" t="s">
        <v>197</v>
      </c>
      <c r="E61" s="154"/>
      <c r="F61" s="155"/>
    </row>
    <row r="62" spans="2:6" ht="51" customHeight="1">
      <c r="B62" s="183" t="s">
        <v>176</v>
      </c>
      <c r="C62" s="184"/>
      <c r="D62" s="158" t="s">
        <v>198</v>
      </c>
      <c r="E62" s="158"/>
      <c r="F62" s="159"/>
    </row>
    <row r="63" spans="2:6" ht="39.75" customHeight="1">
      <c r="B63" s="156" t="s">
        <v>142</v>
      </c>
      <c r="C63" s="157"/>
      <c r="D63" s="158" t="s">
        <v>168</v>
      </c>
      <c r="E63" s="158"/>
      <c r="F63" s="159"/>
    </row>
    <row r="64" spans="2:6" ht="62.25" hidden="1" customHeight="1">
      <c r="B64" s="156" t="s">
        <v>58</v>
      </c>
      <c r="C64" s="157"/>
      <c r="D64" s="158" t="s">
        <v>69</v>
      </c>
      <c r="E64" s="158"/>
      <c r="F64" s="159"/>
    </row>
    <row r="65" spans="2:6" ht="39.75" customHeight="1" thickBot="1">
      <c r="B65" s="179" t="s">
        <v>30</v>
      </c>
      <c r="C65" s="180"/>
      <c r="D65" s="181" t="s">
        <v>206</v>
      </c>
      <c r="E65" s="181"/>
      <c r="F65" s="182"/>
    </row>
  </sheetData>
  <customSheetViews>
    <customSheetView guid="{43C4F8AB-C55D-4394-8FD0-D968C42F6A91}" showGridLines="0">
      <selection activeCell="C9" sqref="C9:E9"/>
      <pageMargins left="0.7" right="0.7" top="0.75" bottom="0.75" header="0.3" footer="0.3"/>
      <pageSetup paperSize="9" orientation="portrait" r:id="rId1"/>
    </customSheetView>
  </customSheetViews>
  <mergeCells count="84">
    <mergeCell ref="B48:C48"/>
    <mergeCell ref="D48:F48"/>
    <mergeCell ref="B52:C52"/>
    <mergeCell ref="D52:F52"/>
    <mergeCell ref="B60:C60"/>
    <mergeCell ref="D57:F57"/>
    <mergeCell ref="D60:F60"/>
    <mergeCell ref="B56:C56"/>
    <mergeCell ref="D56:F56"/>
    <mergeCell ref="B59:C59"/>
    <mergeCell ref="D59:F59"/>
    <mergeCell ref="B58:C58"/>
    <mergeCell ref="D58:F58"/>
    <mergeCell ref="B57:C57"/>
    <mergeCell ref="B54:C54"/>
    <mergeCell ref="D54:F54"/>
    <mergeCell ref="B40:C40"/>
    <mergeCell ref="D40:F40"/>
    <mergeCell ref="B65:C65"/>
    <mergeCell ref="D65:F65"/>
    <mergeCell ref="B63:C63"/>
    <mergeCell ref="D63:F63"/>
    <mergeCell ref="B64:C64"/>
    <mergeCell ref="D64:F64"/>
    <mergeCell ref="B62:C62"/>
    <mergeCell ref="D62:F62"/>
    <mergeCell ref="B51:C51"/>
    <mergeCell ref="D51:F51"/>
    <mergeCell ref="B61:C61"/>
    <mergeCell ref="D61:F61"/>
    <mergeCell ref="B55:C55"/>
    <mergeCell ref="D55:F55"/>
    <mergeCell ref="B34:C34"/>
    <mergeCell ref="B37:C37"/>
    <mergeCell ref="B39:C39"/>
    <mergeCell ref="D32:F39"/>
    <mergeCell ref="B36:C36"/>
    <mergeCell ref="B35:C35"/>
    <mergeCell ref="B38:C38"/>
    <mergeCell ref="B33:C33"/>
    <mergeCell ref="B49:C49"/>
    <mergeCell ref="D49:F49"/>
    <mergeCell ref="B53:C53"/>
    <mergeCell ref="D53:F53"/>
    <mergeCell ref="B50:C50"/>
    <mergeCell ref="D50:F50"/>
    <mergeCell ref="B4:F4"/>
    <mergeCell ref="B22:F22"/>
    <mergeCell ref="B24:C24"/>
    <mergeCell ref="D24:F24"/>
    <mergeCell ref="B25:C25"/>
    <mergeCell ref="D25:F25"/>
    <mergeCell ref="D13:F13"/>
    <mergeCell ref="D6:F6"/>
    <mergeCell ref="D8:F8"/>
    <mergeCell ref="D17:F17"/>
    <mergeCell ref="B2:F2"/>
    <mergeCell ref="B45:C45"/>
    <mergeCell ref="D45:F45"/>
    <mergeCell ref="B46:C46"/>
    <mergeCell ref="D46:F46"/>
    <mergeCell ref="D19:F19"/>
    <mergeCell ref="B6:C6"/>
    <mergeCell ref="B8:C8"/>
    <mergeCell ref="B17:C17"/>
    <mergeCell ref="B10:C10"/>
    <mergeCell ref="D10:F10"/>
    <mergeCell ref="B13:C13"/>
    <mergeCell ref="B30:F30"/>
    <mergeCell ref="B32:C32"/>
    <mergeCell ref="B15:C15"/>
    <mergeCell ref="D15:F15"/>
    <mergeCell ref="D27:F27"/>
    <mergeCell ref="B28:C28"/>
    <mergeCell ref="D28:F28"/>
    <mergeCell ref="B19:C19"/>
    <mergeCell ref="B26:C26"/>
    <mergeCell ref="D26:F26"/>
    <mergeCell ref="B27:C27"/>
    <mergeCell ref="B42:F42"/>
    <mergeCell ref="B44:C44"/>
    <mergeCell ref="D44:F44"/>
    <mergeCell ref="B47:C47"/>
    <mergeCell ref="D47:F47"/>
  </mergeCells>
  <pageMargins left="0.7" right="0.7" top="0.75" bottom="0.75" header="0.3" footer="0.3"/>
  <pageSetup paperSize="9" scale="62" orientation="portrait"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dimension ref="A2:AS393"/>
  <sheetViews>
    <sheetView showGridLines="0" tabSelected="1" topLeftCell="A94" zoomScale="70" zoomScaleNormal="70" workbookViewId="0">
      <pane xSplit="6" topLeftCell="G1" activePane="topRight" state="frozen"/>
      <selection pane="topRight" activeCell="F105" sqref="F105"/>
    </sheetView>
  </sheetViews>
  <sheetFormatPr baseColWidth="10" defaultRowHeight="12.75"/>
  <cols>
    <col min="1" max="1" width="7" style="7" customWidth="1"/>
    <col min="2" max="2" width="33.42578125" style="9" customWidth="1"/>
    <col min="3" max="3" width="38.7109375" style="9" customWidth="1"/>
    <col min="4" max="4" width="18" style="9" customWidth="1"/>
    <col min="5" max="5" width="46.42578125" style="7" customWidth="1"/>
    <col min="6" max="6" width="22" style="7" customWidth="1"/>
    <col min="7" max="7" width="28.85546875" style="7" customWidth="1"/>
    <col min="8" max="8" width="22.42578125" style="7" customWidth="1"/>
    <col min="9" max="9" width="24.28515625" style="7" customWidth="1"/>
    <col min="10" max="10" width="37.5703125" style="7" customWidth="1"/>
    <col min="11" max="11" width="46.140625" style="7" customWidth="1"/>
    <col min="12" max="12" width="16.140625" style="7" customWidth="1"/>
    <col min="13" max="13" width="23" style="7" customWidth="1"/>
    <col min="14" max="14" width="28.42578125" style="7" customWidth="1"/>
    <col min="15" max="15" width="19.140625" style="7" customWidth="1"/>
    <col min="16" max="16" width="33" style="7" customWidth="1"/>
    <col min="17" max="17" width="27.140625" style="7" customWidth="1"/>
    <col min="18" max="18" width="29" style="7" customWidth="1"/>
    <col min="19" max="19" width="30.140625" style="7" customWidth="1"/>
    <col min="20" max="20" width="31.42578125" style="7" customWidth="1"/>
    <col min="21" max="21" width="24" style="7" customWidth="1"/>
    <col min="22" max="22" width="49" style="7" customWidth="1"/>
    <col min="23" max="23" width="15.7109375" style="7" customWidth="1"/>
    <col min="24" max="26" width="26.42578125" style="7" customWidth="1"/>
    <col min="27" max="27" width="26.42578125" style="8" customWidth="1"/>
    <col min="28" max="28" width="56.7109375" style="7" customWidth="1"/>
    <col min="29" max="16384" width="11.42578125" style="7"/>
  </cols>
  <sheetData>
    <row r="2" spans="1:27" ht="26.25" customHeight="1">
      <c r="B2" s="219" t="s">
        <v>210</v>
      </c>
      <c r="C2" s="220"/>
      <c r="D2" s="220"/>
      <c r="E2" s="220"/>
      <c r="F2" s="220"/>
      <c r="G2" s="220"/>
      <c r="H2" s="220"/>
      <c r="I2" s="220"/>
      <c r="J2" s="220"/>
      <c r="K2" s="220"/>
      <c r="L2" s="220"/>
      <c r="M2" s="220"/>
      <c r="N2" s="220"/>
      <c r="O2" s="220"/>
      <c r="P2" s="220"/>
      <c r="Q2" s="220"/>
      <c r="R2" s="220"/>
      <c r="S2" s="220"/>
      <c r="T2" s="220"/>
      <c r="U2" s="220"/>
    </row>
    <row r="3" spans="1:27">
      <c r="B3" s="220"/>
      <c r="C3" s="220"/>
      <c r="D3" s="220"/>
      <c r="E3" s="220"/>
      <c r="F3" s="220"/>
      <c r="G3" s="220"/>
      <c r="H3" s="220"/>
      <c r="I3" s="220"/>
      <c r="J3" s="220"/>
      <c r="K3" s="220"/>
      <c r="L3" s="220"/>
      <c r="M3" s="220"/>
      <c r="N3" s="220"/>
      <c r="O3" s="220"/>
      <c r="P3" s="220"/>
      <c r="Q3" s="220"/>
      <c r="R3" s="220"/>
      <c r="S3" s="220"/>
      <c r="T3" s="220"/>
      <c r="U3" s="220"/>
    </row>
    <row r="6" spans="1:27" ht="54.75" customHeight="1">
      <c r="B6" s="222" t="s">
        <v>178</v>
      </c>
      <c r="C6" s="222"/>
      <c r="D6" s="222"/>
      <c r="E6" s="222"/>
      <c r="F6" s="222"/>
      <c r="Z6" s="8"/>
      <c r="AA6" s="7"/>
    </row>
    <row r="7" spans="1:27" s="52" customFormat="1" ht="4.5" customHeight="1">
      <c r="B7" s="53"/>
      <c r="C7" s="53"/>
      <c r="D7" s="53"/>
      <c r="E7" s="53"/>
      <c r="F7" s="53"/>
      <c r="S7" s="70"/>
      <c r="T7" s="70"/>
      <c r="Z7" s="54"/>
    </row>
    <row r="8" spans="1:27" s="52" customFormat="1" ht="13.5" customHeight="1">
      <c r="B8" s="223" t="s">
        <v>108</v>
      </c>
      <c r="C8" s="223"/>
      <c r="D8" s="223"/>
      <c r="E8" s="223"/>
      <c r="F8" s="223"/>
      <c r="S8" s="70"/>
      <c r="T8" s="70"/>
      <c r="Z8" s="54"/>
    </row>
    <row r="9" spans="1:27" ht="3" customHeight="1" thickBot="1">
      <c r="B9" s="7"/>
      <c r="C9" s="7"/>
      <c r="D9" s="7"/>
      <c r="Z9" s="8"/>
      <c r="AA9" s="7"/>
    </row>
    <row r="10" spans="1:27">
      <c r="A10" s="191" t="s">
        <v>136</v>
      </c>
      <c r="B10" s="224" t="s">
        <v>101</v>
      </c>
      <c r="C10" s="225"/>
      <c r="D10" s="226"/>
      <c r="E10" s="195">
        <f>+F48+SUM(F53:F60)</f>
        <v>16502026</v>
      </c>
      <c r="F10" s="196"/>
      <c r="Z10" s="8"/>
      <c r="AA10" s="7"/>
    </row>
    <row r="11" spans="1:27" ht="13.5" thickBot="1">
      <c r="A11" s="192"/>
      <c r="B11" s="227"/>
      <c r="C11" s="228"/>
      <c r="D11" s="229"/>
      <c r="E11" s="197"/>
      <c r="F11" s="198"/>
      <c r="Z11" s="8"/>
      <c r="AA11" s="7"/>
    </row>
    <row r="12" spans="1:27" ht="13.5" thickBot="1">
      <c r="A12" s="73"/>
      <c r="B12" s="7"/>
      <c r="C12" s="7"/>
      <c r="D12" s="7"/>
      <c r="Z12" s="8"/>
      <c r="AA12" s="7"/>
    </row>
    <row r="13" spans="1:27" ht="12.75" customHeight="1">
      <c r="A13" s="191" t="s">
        <v>137</v>
      </c>
      <c r="B13" s="224" t="s">
        <v>75</v>
      </c>
      <c r="C13" s="225"/>
      <c r="D13" s="226"/>
      <c r="E13" s="195">
        <f>+SUM(R370+T370+U370)</f>
        <v>51382740.195555553</v>
      </c>
      <c r="F13" s="196"/>
      <c r="G13" s="52"/>
      <c r="H13" s="236" t="s">
        <v>179</v>
      </c>
      <c r="I13" s="237"/>
      <c r="K13" s="82"/>
      <c r="L13" s="82"/>
      <c r="M13" s="82"/>
      <c r="N13" s="82"/>
      <c r="Z13" s="8"/>
      <c r="AA13" s="7"/>
    </row>
    <row r="14" spans="1:27" ht="21" customHeight="1" thickBot="1">
      <c r="A14" s="192"/>
      <c r="B14" s="227"/>
      <c r="C14" s="228"/>
      <c r="D14" s="229"/>
      <c r="E14" s="197"/>
      <c r="F14" s="198"/>
      <c r="G14" s="52"/>
      <c r="H14" s="238"/>
      <c r="I14" s="239"/>
      <c r="K14" s="82"/>
      <c r="L14" s="82"/>
      <c r="M14" s="82"/>
      <c r="N14" s="82"/>
      <c r="Z14" s="8"/>
      <c r="AA14" s="7"/>
    </row>
    <row r="15" spans="1:27" ht="15" customHeight="1" thickBot="1">
      <c r="A15" s="73"/>
      <c r="B15" s="13"/>
      <c r="C15" s="13"/>
      <c r="D15" s="13"/>
      <c r="E15" s="13"/>
      <c r="F15" s="13"/>
      <c r="G15" s="52"/>
      <c r="H15" s="238"/>
      <c r="I15" s="239"/>
      <c r="K15" s="82"/>
      <c r="L15" s="82"/>
      <c r="M15" s="82"/>
      <c r="Z15" s="8"/>
      <c r="AA15" s="7"/>
    </row>
    <row r="16" spans="1:27" ht="14.25" hidden="1" customHeight="1">
      <c r="A16" s="191"/>
      <c r="B16" s="199"/>
      <c r="C16" s="201"/>
      <c r="D16" s="202"/>
      <c r="E16" s="193"/>
      <c r="F16" s="13"/>
      <c r="G16" s="52"/>
      <c r="H16" s="238"/>
      <c r="I16" s="239"/>
      <c r="K16" s="82"/>
      <c r="L16" s="82"/>
      <c r="M16" s="82"/>
      <c r="Z16" s="8"/>
      <c r="AA16" s="7"/>
    </row>
    <row r="17" spans="1:28" ht="20.25" hidden="1" customHeight="1" thickBot="1">
      <c r="A17" s="192"/>
      <c r="B17" s="200"/>
      <c r="C17" s="203"/>
      <c r="D17" s="204"/>
      <c r="E17" s="194"/>
      <c r="F17" s="13"/>
      <c r="G17" s="52"/>
      <c r="H17" s="238"/>
      <c r="I17" s="239"/>
      <c r="K17" s="82"/>
      <c r="L17" s="82"/>
      <c r="M17" s="82"/>
      <c r="Z17" s="8"/>
      <c r="AA17" s="7"/>
    </row>
    <row r="18" spans="1:28" ht="15" hidden="1" customHeight="1" thickBot="1">
      <c r="A18" s="73"/>
      <c r="B18" s="13"/>
      <c r="C18" s="13"/>
      <c r="D18" s="13"/>
      <c r="E18" s="13"/>
      <c r="F18" s="13"/>
      <c r="G18" s="52"/>
      <c r="H18" s="238"/>
      <c r="I18" s="239"/>
      <c r="K18" s="82"/>
      <c r="L18" s="82"/>
      <c r="M18" s="82"/>
      <c r="Z18" s="8"/>
      <c r="AA18" s="7"/>
    </row>
    <row r="19" spans="1:28" ht="13.5" customHeight="1">
      <c r="A19" s="191" t="s">
        <v>138</v>
      </c>
      <c r="B19" s="230" t="s">
        <v>114</v>
      </c>
      <c r="C19" s="231"/>
      <c r="D19" s="232"/>
      <c r="E19" s="195">
        <f>+SUM(Q70:Q369)</f>
        <v>1703520</v>
      </c>
      <c r="F19" s="196"/>
      <c r="G19" s="52"/>
      <c r="H19" s="238"/>
      <c r="I19" s="239"/>
      <c r="K19" s="82"/>
      <c r="L19" s="82"/>
      <c r="M19" s="82"/>
      <c r="Z19" s="8"/>
      <c r="AA19" s="7"/>
    </row>
    <row r="20" spans="1:28" ht="13.5" customHeight="1" thickBot="1">
      <c r="A20" s="192"/>
      <c r="B20" s="233"/>
      <c r="C20" s="234"/>
      <c r="D20" s="235"/>
      <c r="E20" s="197"/>
      <c r="F20" s="198"/>
      <c r="G20" s="52"/>
      <c r="H20" s="238"/>
      <c r="I20" s="239"/>
      <c r="K20" s="82"/>
      <c r="L20" s="82"/>
      <c r="M20" s="82"/>
      <c r="Z20" s="8"/>
      <c r="AA20" s="7"/>
    </row>
    <row r="21" spans="1:28" ht="13.5" customHeight="1" thickBot="1">
      <c r="A21" s="73"/>
      <c r="B21" s="69"/>
      <c r="C21" s="69"/>
      <c r="D21" s="69"/>
      <c r="E21" s="69"/>
      <c r="F21" s="69"/>
      <c r="G21" s="12"/>
      <c r="H21" s="238"/>
      <c r="I21" s="239"/>
      <c r="Z21" s="8"/>
      <c r="AA21" s="7"/>
    </row>
    <row r="22" spans="1:28" ht="12.75" customHeight="1">
      <c r="A22" s="191" t="s">
        <v>139</v>
      </c>
      <c r="B22" s="224" t="s">
        <v>155</v>
      </c>
      <c r="C22" s="225"/>
      <c r="D22" s="226"/>
      <c r="E22" s="195">
        <f>+F46</f>
        <v>0</v>
      </c>
      <c r="F22" s="196"/>
      <c r="G22" s="12"/>
      <c r="H22" s="238"/>
      <c r="I22" s="239"/>
      <c r="Z22" s="8"/>
      <c r="AA22" s="7"/>
    </row>
    <row r="23" spans="1:28" ht="13.5" customHeight="1" thickBot="1">
      <c r="A23" s="192"/>
      <c r="B23" s="227"/>
      <c r="C23" s="228"/>
      <c r="D23" s="229"/>
      <c r="E23" s="197"/>
      <c r="F23" s="198"/>
      <c r="G23" s="12"/>
      <c r="H23" s="238"/>
      <c r="I23" s="239"/>
      <c r="Z23" s="8"/>
      <c r="AA23" s="7"/>
    </row>
    <row r="24" spans="1:28" ht="13.5" customHeight="1" thickBot="1">
      <c r="B24" s="7"/>
      <c r="C24" s="7"/>
      <c r="D24" s="7"/>
      <c r="F24" s="12"/>
      <c r="G24" s="12"/>
      <c r="H24" s="238"/>
      <c r="I24" s="239"/>
      <c r="Z24" s="8"/>
      <c r="AA24" s="7"/>
    </row>
    <row r="25" spans="1:28" ht="13.5" customHeight="1" thickBot="1">
      <c r="A25" s="191" t="s">
        <v>140</v>
      </c>
      <c r="B25" s="205" t="s">
        <v>154</v>
      </c>
      <c r="C25" s="206"/>
      <c r="D25" s="207"/>
      <c r="E25" s="221">
        <f>+'[1]COSTOS ALISTAMIENTO'!$H$9</f>
        <v>2292961.4158666665</v>
      </c>
      <c r="F25" s="212"/>
      <c r="G25" s="12"/>
      <c r="H25" s="240"/>
      <c r="I25" s="241"/>
      <c r="Z25" s="8"/>
      <c r="AA25" s="7"/>
    </row>
    <row r="26" spans="1:28" ht="18.75" customHeight="1" thickBot="1">
      <c r="A26" s="192"/>
      <c r="B26" s="208"/>
      <c r="C26" s="209"/>
      <c r="D26" s="210"/>
      <c r="E26" s="213"/>
      <c r="F26" s="214"/>
      <c r="G26" s="12"/>
      <c r="Z26" s="8"/>
      <c r="AA26" s="7"/>
    </row>
    <row r="27" spans="1:28" ht="13.5" thickBot="1">
      <c r="B27" s="7"/>
      <c r="C27" s="7"/>
      <c r="D27" s="7"/>
      <c r="F27" s="12"/>
      <c r="G27" s="12"/>
      <c r="Z27" s="8"/>
      <c r="AA27" s="7"/>
    </row>
    <row r="28" spans="1:28" ht="12.75" customHeight="1">
      <c r="A28" s="191" t="s">
        <v>141</v>
      </c>
      <c r="B28" s="205" t="s">
        <v>177</v>
      </c>
      <c r="C28" s="206"/>
      <c r="D28" s="207"/>
      <c r="E28" s="211">
        <f>+'[1]COSTOS ALISTAMIENTO'!$E$9</f>
        <v>6843761</v>
      </c>
      <c r="F28" s="212"/>
      <c r="G28" s="12"/>
      <c r="Z28" s="8"/>
      <c r="AA28" s="7"/>
    </row>
    <row r="29" spans="1:28" ht="13.5" customHeight="1" thickBot="1">
      <c r="A29" s="192"/>
      <c r="B29" s="208"/>
      <c r="C29" s="209"/>
      <c r="D29" s="210"/>
      <c r="E29" s="213"/>
      <c r="F29" s="214"/>
      <c r="G29" s="12"/>
      <c r="Z29" s="8"/>
      <c r="AA29" s="7"/>
    </row>
    <row r="31" spans="1:28" ht="39.75" customHeight="1" thickBot="1">
      <c r="J31" s="15"/>
      <c r="K31" s="15"/>
      <c r="L31" s="15"/>
      <c r="M31" s="15"/>
      <c r="N31" s="15"/>
      <c r="O31" s="15"/>
      <c r="P31" s="15"/>
      <c r="Q31" s="15"/>
      <c r="R31" s="15"/>
      <c r="W31" s="10"/>
      <c r="X31" s="10"/>
      <c r="Y31" s="10"/>
      <c r="Z31" s="10"/>
      <c r="AA31" s="10"/>
      <c r="AB31" s="10"/>
    </row>
    <row r="32" spans="1:28" s="10" customFormat="1" ht="24.75" customHeight="1">
      <c r="B32" s="216" t="s">
        <v>74</v>
      </c>
      <c r="C32" s="217"/>
      <c r="D32" s="217"/>
      <c r="E32" s="217"/>
      <c r="F32" s="218"/>
      <c r="G32" s="17"/>
      <c r="H32" s="246" t="s">
        <v>207</v>
      </c>
      <c r="I32" s="247"/>
      <c r="J32" s="247"/>
      <c r="K32" s="247"/>
      <c r="L32" s="247"/>
      <c r="M32" s="247"/>
      <c r="N32" s="248"/>
      <c r="O32" s="7"/>
      <c r="P32" s="7"/>
      <c r="Q32" s="7"/>
      <c r="R32" s="7"/>
      <c r="S32" s="7"/>
      <c r="T32" s="7"/>
    </row>
    <row r="33" spans="1:45" s="10" customFormat="1" ht="24.75" customHeight="1" thickBot="1">
      <c r="B33" s="215" t="s">
        <v>180</v>
      </c>
      <c r="C33" s="215"/>
      <c r="D33" s="215"/>
      <c r="E33" s="215"/>
      <c r="F33" s="88" t="s">
        <v>56</v>
      </c>
      <c r="G33" s="17"/>
      <c r="H33" s="249"/>
      <c r="I33" s="250"/>
      <c r="J33" s="250"/>
      <c r="K33" s="250"/>
      <c r="L33" s="250"/>
      <c r="M33" s="250"/>
      <c r="N33" s="251"/>
      <c r="O33" s="7"/>
      <c r="P33" s="7"/>
      <c r="Q33" s="7"/>
      <c r="R33" s="7"/>
      <c r="S33" s="7"/>
      <c r="T33" s="7"/>
    </row>
    <row r="34" spans="1:45" s="10" customFormat="1" ht="24.75" customHeight="1" thickBot="1">
      <c r="B34" s="215" t="s">
        <v>70</v>
      </c>
      <c r="C34" s="215"/>
      <c r="D34" s="215"/>
      <c r="E34" s="215"/>
      <c r="F34" s="18" t="s">
        <v>223</v>
      </c>
      <c r="G34" s="17"/>
      <c r="H34" s="39"/>
      <c r="I34" s="39"/>
      <c r="J34" s="39"/>
      <c r="K34" s="39"/>
      <c r="L34" s="39"/>
      <c r="M34" s="39"/>
      <c r="N34" s="39"/>
      <c r="O34" s="7"/>
      <c r="P34" s="7"/>
      <c r="Q34" s="7"/>
      <c r="R34" s="7"/>
      <c r="S34" s="7"/>
      <c r="T34" s="7"/>
    </row>
    <row r="35" spans="1:45" s="10" customFormat="1" ht="24.75" customHeight="1">
      <c r="B35" s="215" t="s">
        <v>71</v>
      </c>
      <c r="C35" s="215"/>
      <c r="D35" s="215"/>
      <c r="E35" s="215"/>
      <c r="F35" s="19"/>
      <c r="G35" s="17"/>
      <c r="H35" s="246" t="s">
        <v>208</v>
      </c>
      <c r="I35" s="247"/>
      <c r="J35" s="247"/>
      <c r="K35" s="247"/>
      <c r="L35" s="247"/>
      <c r="M35" s="247"/>
      <c r="N35" s="248"/>
      <c r="O35" s="80"/>
      <c r="P35" s="80"/>
      <c r="Q35" s="7"/>
      <c r="R35" s="7"/>
      <c r="S35" s="7"/>
      <c r="T35" s="7"/>
      <c r="AC35" s="11"/>
      <c r="AD35" s="11"/>
      <c r="AH35" s="11"/>
      <c r="AI35" s="11"/>
      <c r="AM35" s="11"/>
      <c r="AN35" s="11"/>
      <c r="AR35" s="11"/>
      <c r="AS35" s="11"/>
    </row>
    <row r="36" spans="1:45" s="10" customFormat="1" ht="24.75" customHeight="1" thickBot="1">
      <c r="B36" s="252" t="s">
        <v>72</v>
      </c>
      <c r="C36" s="252"/>
      <c r="D36" s="252"/>
      <c r="E36" s="252"/>
      <c r="F36" s="19"/>
      <c r="G36" s="17"/>
      <c r="H36" s="249"/>
      <c r="I36" s="250"/>
      <c r="J36" s="250"/>
      <c r="K36" s="250"/>
      <c r="L36" s="250"/>
      <c r="M36" s="250"/>
      <c r="N36" s="251"/>
      <c r="O36" s="80"/>
      <c r="P36" s="80"/>
      <c r="Q36" s="7"/>
      <c r="R36" s="7"/>
      <c r="S36" s="7"/>
      <c r="T36" s="7"/>
    </row>
    <row r="37" spans="1:45" s="10" customFormat="1" ht="24.75" customHeight="1" thickBot="1">
      <c r="B37" s="119" t="s">
        <v>73</v>
      </c>
      <c r="C37" s="119"/>
      <c r="D37" s="119"/>
      <c r="E37" s="119"/>
      <c r="F37" s="108"/>
      <c r="G37" s="17"/>
      <c r="H37" s="39"/>
      <c r="I37" s="39"/>
      <c r="J37" s="40"/>
      <c r="K37" s="40"/>
      <c r="L37" s="41"/>
      <c r="M37" s="41"/>
      <c r="N37" s="41"/>
      <c r="O37" s="7"/>
      <c r="P37" s="80"/>
      <c r="Q37" s="7"/>
      <c r="R37" s="7"/>
      <c r="S37" s="7"/>
      <c r="T37" s="7"/>
      <c r="W37" s="16"/>
    </row>
    <row r="38" spans="1:45" s="10" customFormat="1" ht="21.75" customHeight="1">
      <c r="B38" s="16"/>
      <c r="C38" s="16"/>
      <c r="D38" s="16"/>
      <c r="E38" s="16"/>
      <c r="F38" s="16"/>
      <c r="G38" s="17"/>
      <c r="H38" s="246" t="s">
        <v>158</v>
      </c>
      <c r="I38" s="247"/>
      <c r="J38" s="247"/>
      <c r="K38" s="247"/>
      <c r="L38" s="247"/>
      <c r="M38" s="247"/>
      <c r="N38" s="248"/>
      <c r="O38" s="7"/>
      <c r="P38" s="80"/>
      <c r="Q38" s="7"/>
      <c r="R38" s="7"/>
      <c r="S38" s="7"/>
      <c r="T38" s="7"/>
      <c r="V38" s="16"/>
      <c r="W38" s="16"/>
      <c r="X38" s="16"/>
      <c r="Y38" s="16"/>
      <c r="Z38" s="16"/>
      <c r="AA38" s="16"/>
      <c r="AB38" s="16"/>
      <c r="AC38" s="16"/>
      <c r="AD38" s="16"/>
      <c r="AE38" s="16"/>
    </row>
    <row r="39" spans="1:45" s="10" customFormat="1" ht="21.75" customHeight="1" thickBot="1">
      <c r="B39" s="7"/>
      <c r="C39" s="7"/>
      <c r="D39" s="7"/>
      <c r="E39" s="7"/>
      <c r="F39" s="7"/>
      <c r="G39" s="7"/>
      <c r="H39" s="249"/>
      <c r="I39" s="250"/>
      <c r="J39" s="250"/>
      <c r="K39" s="250"/>
      <c r="L39" s="250"/>
      <c r="M39" s="250"/>
      <c r="N39" s="251"/>
      <c r="O39" s="7"/>
      <c r="P39" s="80"/>
      <c r="Q39" s="7"/>
      <c r="R39" s="7"/>
      <c r="S39" s="7"/>
      <c r="T39" s="7"/>
      <c r="V39" s="16"/>
      <c r="W39" s="16"/>
      <c r="X39" s="16"/>
      <c r="Y39" s="16"/>
      <c r="Z39" s="16"/>
      <c r="AA39" s="16"/>
      <c r="AB39" s="16"/>
      <c r="AC39" s="16"/>
      <c r="AD39" s="16"/>
      <c r="AE39" s="16"/>
    </row>
    <row r="40" spans="1:45" s="10" customFormat="1" ht="21.75" customHeight="1" thickBot="1">
      <c r="G40" s="7"/>
      <c r="H40" s="70"/>
      <c r="I40" s="70"/>
      <c r="J40" s="40"/>
      <c r="K40" s="40"/>
      <c r="L40" s="40"/>
      <c r="M40" s="40"/>
      <c r="N40" s="40"/>
      <c r="O40" s="80"/>
      <c r="P40" s="80"/>
      <c r="Q40" s="7"/>
      <c r="R40" s="7"/>
      <c r="S40" s="7"/>
      <c r="T40" s="7"/>
      <c r="V40" s="16"/>
      <c r="W40" s="16"/>
      <c r="X40" s="16"/>
      <c r="Y40" s="16"/>
      <c r="Z40" s="16"/>
      <c r="AA40" s="16"/>
      <c r="AB40" s="16"/>
      <c r="AC40" s="16"/>
      <c r="AD40" s="16"/>
      <c r="AE40" s="16"/>
    </row>
    <row r="41" spans="1:45" s="10" customFormat="1" ht="21.75" customHeight="1">
      <c r="B41" s="216" t="s">
        <v>87</v>
      </c>
      <c r="C41" s="217"/>
      <c r="D41" s="217"/>
      <c r="E41" s="217"/>
      <c r="F41" s="218"/>
      <c r="G41" s="7"/>
      <c r="H41" s="246" t="s">
        <v>201</v>
      </c>
      <c r="I41" s="247"/>
      <c r="J41" s="247"/>
      <c r="K41" s="247"/>
      <c r="L41" s="247"/>
      <c r="M41" s="247"/>
      <c r="N41" s="248"/>
      <c r="O41" s="80"/>
      <c r="P41" s="80"/>
      <c r="Q41" s="7"/>
      <c r="R41" s="7"/>
      <c r="S41" s="7"/>
      <c r="T41" s="7"/>
      <c r="V41" s="16"/>
      <c r="W41" s="16"/>
      <c r="X41" s="16"/>
      <c r="Y41" s="16"/>
      <c r="Z41" s="16"/>
      <c r="AA41" s="16"/>
      <c r="AB41" s="16"/>
      <c r="AC41" s="16"/>
      <c r="AD41" s="16"/>
      <c r="AE41" s="16"/>
    </row>
    <row r="42" spans="1:45" s="10" customFormat="1" ht="24.75" customHeight="1" thickBot="1">
      <c r="B42" s="290" t="s">
        <v>218</v>
      </c>
      <c r="C42" s="291"/>
      <c r="D42" s="291"/>
      <c r="E42" s="292"/>
      <c r="F42" s="89">
        <f>+VLOOKUP(F33,DATOS!$E$17:$Q$47,8,0)</f>
        <v>458781</v>
      </c>
      <c r="G42" s="7"/>
      <c r="H42" s="249"/>
      <c r="I42" s="250"/>
      <c r="J42" s="250"/>
      <c r="K42" s="250"/>
      <c r="L42" s="250"/>
      <c r="M42" s="250"/>
      <c r="N42" s="251"/>
      <c r="O42" s="80"/>
      <c r="P42" s="80"/>
      <c r="Q42" s="7"/>
      <c r="R42" s="7"/>
      <c r="S42" s="7"/>
      <c r="T42" s="7"/>
      <c r="V42" s="7"/>
      <c r="W42" s="16"/>
      <c r="X42" s="16"/>
      <c r="Y42" s="16"/>
      <c r="Z42" s="16"/>
      <c r="AA42" s="16"/>
      <c r="AB42" s="16"/>
      <c r="AC42" s="16"/>
      <c r="AD42" s="16"/>
      <c r="AE42" s="16"/>
    </row>
    <row r="43" spans="1:45" s="10" customFormat="1" ht="24.75" customHeight="1" thickBot="1">
      <c r="B43" s="253" t="s">
        <v>219</v>
      </c>
      <c r="C43" s="254"/>
      <c r="D43" s="254"/>
      <c r="E43" s="255"/>
      <c r="F43" s="89">
        <f>+VLOOKUP(F33,DATOS!$E$17:$Q$47,9,0)</f>
        <v>307092</v>
      </c>
      <c r="G43" s="7"/>
      <c r="H43" s="80"/>
      <c r="I43" s="80"/>
      <c r="J43" s="80"/>
      <c r="K43" s="80"/>
      <c r="L43" s="80"/>
      <c r="M43" s="80"/>
      <c r="N43" s="80"/>
      <c r="O43" s="80"/>
      <c r="P43" s="80"/>
      <c r="Q43" s="7"/>
      <c r="R43" s="7"/>
      <c r="S43" s="7"/>
      <c r="T43" s="7"/>
      <c r="V43" s="7"/>
      <c r="W43" s="16"/>
      <c r="X43" s="16"/>
      <c r="Y43" s="16"/>
      <c r="Z43" s="16"/>
      <c r="AA43" s="16"/>
      <c r="AB43" s="16"/>
      <c r="AC43" s="16"/>
      <c r="AD43" s="16"/>
      <c r="AE43" s="16"/>
    </row>
    <row r="44" spans="1:45" s="10" customFormat="1" ht="18.75" customHeight="1">
      <c r="B44" s="253" t="s">
        <v>216</v>
      </c>
      <c r="C44" s="254"/>
      <c r="D44" s="254"/>
      <c r="E44" s="255"/>
      <c r="F44" s="90">
        <f>+VLOOKUP(F33,DATOS!$E$17:$Q$47,10,0)</f>
        <v>68.76444444444445</v>
      </c>
      <c r="G44" s="278" t="s">
        <v>199</v>
      </c>
      <c r="H44" s="70"/>
      <c r="I44" s="70"/>
      <c r="J44" s="70"/>
      <c r="K44" s="70"/>
      <c r="L44" s="70"/>
      <c r="M44" s="70"/>
      <c r="N44" s="70"/>
      <c r="O44" s="7"/>
      <c r="P44" s="7"/>
      <c r="Q44" s="7"/>
      <c r="R44" s="7"/>
      <c r="S44" s="7"/>
      <c r="T44" s="7"/>
      <c r="V44" s="7"/>
      <c r="W44" s="16"/>
      <c r="X44" s="16"/>
      <c r="Y44" s="16"/>
      <c r="Z44" s="16"/>
      <c r="AA44" s="16"/>
      <c r="AB44" s="16"/>
      <c r="AC44" s="16"/>
      <c r="AD44" s="16"/>
      <c r="AE44" s="16"/>
    </row>
    <row r="45" spans="1:45" s="10" customFormat="1" ht="5.25" hidden="1" customHeight="1">
      <c r="B45" s="253" t="s">
        <v>222</v>
      </c>
      <c r="C45" s="254"/>
      <c r="D45" s="254"/>
      <c r="E45" s="255"/>
      <c r="F45" s="93">
        <f>+VLOOKUP(F33,DATOS!$E$17:$Q$47,8,0)</f>
        <v>458781</v>
      </c>
      <c r="G45" s="279"/>
      <c r="H45" s="246" t="s">
        <v>209</v>
      </c>
      <c r="I45" s="247"/>
      <c r="J45" s="247"/>
      <c r="K45" s="247"/>
      <c r="L45" s="247"/>
      <c r="M45" s="247"/>
      <c r="N45" s="248"/>
      <c r="O45" s="7"/>
      <c r="P45" s="7"/>
      <c r="Q45" s="7"/>
      <c r="R45" s="7"/>
      <c r="S45" s="7"/>
      <c r="T45" s="7"/>
      <c r="V45" s="7"/>
      <c r="W45" s="16"/>
      <c r="X45" s="16"/>
      <c r="Y45" s="16"/>
      <c r="Z45" s="16"/>
      <c r="AA45" s="16"/>
      <c r="AB45" s="16"/>
      <c r="AC45" s="16"/>
      <c r="AD45" s="16"/>
      <c r="AE45" s="16"/>
    </row>
    <row r="46" spans="1:45" s="10" customFormat="1" ht="21.75" customHeight="1" thickBot="1">
      <c r="A46" s="36"/>
      <c r="B46" s="264" t="s">
        <v>135</v>
      </c>
      <c r="C46" s="264"/>
      <c r="D46" s="264"/>
      <c r="E46" s="264"/>
      <c r="F46" s="94">
        <v>0</v>
      </c>
      <c r="G46" s="280"/>
      <c r="H46" s="268"/>
      <c r="I46" s="269"/>
      <c r="J46" s="269"/>
      <c r="K46" s="269"/>
      <c r="L46" s="269"/>
      <c r="M46" s="269"/>
      <c r="N46" s="270"/>
      <c r="O46" s="7"/>
      <c r="P46" s="7"/>
      <c r="Q46" s="7"/>
      <c r="R46" s="7"/>
      <c r="S46" s="7"/>
      <c r="T46" s="7"/>
      <c r="V46" s="7"/>
      <c r="W46" s="16"/>
      <c r="X46" s="16"/>
      <c r="Y46" s="16"/>
      <c r="Z46" s="16"/>
      <c r="AA46" s="16"/>
      <c r="AB46" s="16"/>
      <c r="AC46" s="16"/>
      <c r="AD46" s="16"/>
      <c r="AE46" s="16"/>
    </row>
    <row r="47" spans="1:45" s="10" customFormat="1" ht="21.75" customHeight="1" thickBot="1">
      <c r="A47" s="36"/>
      <c r="B47" s="265" t="s">
        <v>217</v>
      </c>
      <c r="C47" s="265"/>
      <c r="D47" s="265"/>
      <c r="E47" s="265"/>
      <c r="F47" s="96"/>
      <c r="G47" s="95">
        <v>2704</v>
      </c>
      <c r="H47" s="268"/>
      <c r="I47" s="269"/>
      <c r="J47" s="269"/>
      <c r="K47" s="269"/>
      <c r="L47" s="269"/>
      <c r="M47" s="269"/>
      <c r="N47" s="270"/>
      <c r="O47" s="7"/>
      <c r="P47" s="7"/>
      <c r="Q47" s="7"/>
      <c r="R47" s="7"/>
      <c r="S47" s="7"/>
      <c r="T47" s="7"/>
      <c r="U47" s="7"/>
      <c r="V47" s="7"/>
      <c r="W47" s="16"/>
      <c r="X47" s="16"/>
      <c r="Y47" s="16"/>
      <c r="Z47" s="16"/>
      <c r="AA47" s="16"/>
      <c r="AB47" s="16"/>
      <c r="AC47" s="16"/>
      <c r="AD47" s="16"/>
      <c r="AE47" s="16"/>
    </row>
    <row r="48" spans="1:45" s="10" customFormat="1" ht="20.25" customHeight="1">
      <c r="A48" s="36"/>
      <c r="B48" s="253" t="s">
        <v>109</v>
      </c>
      <c r="C48" s="254"/>
      <c r="D48" s="254"/>
      <c r="E48" s="255"/>
      <c r="F48" s="89">
        <f>+VLOOKUP(F33,DATOS!$E$17:$Q$47,12,0)</f>
        <v>89564</v>
      </c>
      <c r="G48" s="36"/>
      <c r="H48" s="268"/>
      <c r="I48" s="269"/>
      <c r="J48" s="269"/>
      <c r="K48" s="269"/>
      <c r="L48" s="269"/>
      <c r="M48" s="269"/>
      <c r="N48" s="270"/>
      <c r="O48" s="7"/>
      <c r="P48" s="7"/>
      <c r="Q48" s="7"/>
      <c r="R48" s="7"/>
      <c r="S48" s="7"/>
      <c r="T48" s="7"/>
      <c r="U48" s="7"/>
      <c r="V48" s="7"/>
      <c r="W48" s="16"/>
      <c r="X48" s="16"/>
      <c r="Y48" s="16"/>
      <c r="Z48" s="16"/>
      <c r="AA48" s="16"/>
      <c r="AB48" s="16"/>
      <c r="AC48" s="16"/>
      <c r="AD48" s="16"/>
      <c r="AE48" s="16"/>
    </row>
    <row r="49" spans="1:31" s="10" customFormat="1" ht="20.25" customHeight="1">
      <c r="A49" s="36"/>
      <c r="B49" s="253" t="s">
        <v>174</v>
      </c>
      <c r="C49" s="254"/>
      <c r="D49" s="254"/>
      <c r="E49" s="255"/>
      <c r="F49" s="90">
        <v>85510.666666666672</v>
      </c>
      <c r="G49" s="36"/>
      <c r="H49" s="268"/>
      <c r="I49" s="269"/>
      <c r="J49" s="269"/>
      <c r="K49" s="269"/>
      <c r="L49" s="269"/>
      <c r="M49" s="269"/>
      <c r="N49" s="270"/>
      <c r="O49" s="7"/>
      <c r="P49" s="7"/>
      <c r="Q49" s="7"/>
      <c r="R49" s="7"/>
      <c r="S49" s="7"/>
      <c r="T49" s="7"/>
      <c r="U49" s="7"/>
      <c r="V49" s="7"/>
      <c r="W49" s="16"/>
      <c r="X49" s="16"/>
      <c r="Y49" s="16"/>
      <c r="Z49" s="16"/>
      <c r="AA49" s="16"/>
      <c r="AB49" s="16"/>
      <c r="AC49" s="16"/>
      <c r="AD49" s="16"/>
      <c r="AE49" s="16"/>
    </row>
    <row r="50" spans="1:31" s="10" customFormat="1" ht="21.75" customHeight="1" thickBot="1">
      <c r="A50" s="36"/>
      <c r="F50" s="36"/>
      <c r="G50" s="36"/>
      <c r="H50" s="268"/>
      <c r="I50" s="269"/>
      <c r="J50" s="269"/>
      <c r="K50" s="269"/>
      <c r="L50" s="269"/>
      <c r="M50" s="269"/>
      <c r="N50" s="270"/>
      <c r="O50" s="7"/>
      <c r="P50" s="7"/>
      <c r="Q50" s="7"/>
      <c r="R50" s="7"/>
      <c r="S50" s="7"/>
      <c r="T50" s="7"/>
      <c r="U50" s="7"/>
      <c r="V50" s="7"/>
      <c r="W50" s="16"/>
      <c r="X50" s="16"/>
      <c r="Y50" s="16"/>
      <c r="Z50" s="16"/>
      <c r="AA50" s="16"/>
      <c r="AB50" s="16"/>
      <c r="AC50" s="16"/>
      <c r="AD50" s="16"/>
      <c r="AE50" s="16"/>
    </row>
    <row r="51" spans="1:31" s="10" customFormat="1" ht="21.75" customHeight="1" thickBot="1">
      <c r="A51" s="36"/>
      <c r="B51" s="271" t="s">
        <v>102</v>
      </c>
      <c r="C51" s="272"/>
      <c r="D51" s="272"/>
      <c r="E51" s="272"/>
      <c r="F51" s="273"/>
      <c r="G51" s="36"/>
      <c r="H51" s="249"/>
      <c r="I51" s="250"/>
      <c r="J51" s="250"/>
      <c r="K51" s="250"/>
      <c r="L51" s="250"/>
      <c r="M51" s="250"/>
      <c r="N51" s="251"/>
      <c r="O51" s="7"/>
      <c r="P51" s="7"/>
      <c r="Q51" s="7"/>
      <c r="R51" s="7"/>
      <c r="S51" s="7"/>
      <c r="T51" s="7"/>
      <c r="U51" s="7"/>
      <c r="V51" s="7"/>
      <c r="W51" s="16"/>
      <c r="X51" s="16"/>
      <c r="Y51" s="16"/>
      <c r="Z51" s="16"/>
      <c r="AA51" s="16"/>
      <c r="AB51" s="16"/>
      <c r="AC51" s="16"/>
      <c r="AD51" s="16"/>
      <c r="AE51" s="16"/>
    </row>
    <row r="52" spans="1:31" s="10" customFormat="1" ht="38.25" customHeight="1" thickBot="1">
      <c r="A52" s="36"/>
      <c r="B52" s="97" t="s">
        <v>103</v>
      </c>
      <c r="C52" s="98" t="s">
        <v>104</v>
      </c>
      <c r="D52" s="107" t="s">
        <v>106</v>
      </c>
      <c r="E52" s="91" t="s">
        <v>191</v>
      </c>
      <c r="F52" s="99" t="s">
        <v>105</v>
      </c>
      <c r="L52" s="7"/>
      <c r="M52" s="7"/>
      <c r="N52" s="7"/>
      <c r="O52" s="7"/>
      <c r="P52" s="7"/>
      <c r="Q52" s="7"/>
      <c r="R52" s="7"/>
      <c r="S52" s="7"/>
      <c r="T52" s="7"/>
      <c r="U52" s="7"/>
      <c r="V52" s="7"/>
      <c r="W52" s="16"/>
      <c r="X52" s="16"/>
      <c r="Y52" s="16"/>
      <c r="Z52" s="16"/>
      <c r="AA52" s="16"/>
      <c r="AB52" s="16"/>
      <c r="AC52" s="16"/>
      <c r="AD52" s="16"/>
      <c r="AE52" s="16"/>
    </row>
    <row r="53" spans="1:31" s="10" customFormat="1" ht="21.75" customHeight="1">
      <c r="A53" s="36"/>
      <c r="B53" s="100" t="s">
        <v>156</v>
      </c>
      <c r="C53" s="110" t="s">
        <v>223</v>
      </c>
      <c r="D53" s="75">
        <v>1850000</v>
      </c>
      <c r="E53" s="59">
        <v>30</v>
      </c>
      <c r="F53" s="101">
        <f t="shared" ref="F53:F60" si="0">+D53/30*E53</f>
        <v>1850000</v>
      </c>
      <c r="H53" s="281" t="s">
        <v>214</v>
      </c>
      <c r="I53" s="282"/>
      <c r="J53" s="282"/>
      <c r="K53" s="282"/>
      <c r="L53" s="282"/>
      <c r="M53" s="282"/>
      <c r="N53" s="283"/>
      <c r="O53" s="7"/>
      <c r="P53" s="7"/>
      <c r="Q53" s="7"/>
      <c r="R53" s="7"/>
      <c r="S53" s="7"/>
      <c r="T53" s="7"/>
      <c r="U53" s="7"/>
      <c r="V53" s="7"/>
      <c r="W53" s="16"/>
      <c r="X53" s="16"/>
      <c r="Y53" s="16"/>
      <c r="Z53" s="16"/>
      <c r="AA53" s="16"/>
      <c r="AB53" s="16"/>
      <c r="AC53" s="16"/>
      <c r="AD53" s="16"/>
      <c r="AE53" s="16"/>
    </row>
    <row r="54" spans="1:31" s="10" customFormat="1" ht="21.75" customHeight="1">
      <c r="A54" s="36"/>
      <c r="B54" s="102" t="s">
        <v>157</v>
      </c>
      <c r="C54" s="111" t="s">
        <v>531</v>
      </c>
      <c r="D54" s="76">
        <v>3600000</v>
      </c>
      <c r="E54" s="59">
        <v>30</v>
      </c>
      <c r="F54" s="101">
        <f t="shared" si="0"/>
        <v>3600000</v>
      </c>
      <c r="H54" s="284"/>
      <c r="I54" s="285"/>
      <c r="J54" s="285"/>
      <c r="K54" s="285"/>
      <c r="L54" s="285"/>
      <c r="M54" s="285"/>
      <c r="N54" s="286"/>
      <c r="O54" s="7"/>
      <c r="P54" s="7"/>
      <c r="Q54" s="7"/>
      <c r="R54" s="7"/>
      <c r="S54" s="7"/>
      <c r="T54" s="7"/>
      <c r="U54" s="7"/>
      <c r="V54" s="7"/>
      <c r="W54" s="16"/>
      <c r="X54" s="16"/>
      <c r="Y54" s="16"/>
      <c r="Z54" s="16"/>
      <c r="AA54" s="16"/>
      <c r="AB54" s="16"/>
      <c r="AC54" s="16"/>
      <c r="AD54" s="16"/>
      <c r="AE54" s="16"/>
    </row>
    <row r="55" spans="1:31" s="10" customFormat="1" ht="21.75" customHeight="1" thickBot="1">
      <c r="A55" s="36"/>
      <c r="B55" s="103" t="s">
        <v>93</v>
      </c>
      <c r="C55" s="111" t="s">
        <v>532</v>
      </c>
      <c r="D55" s="76">
        <v>3200000</v>
      </c>
      <c r="E55" s="59">
        <v>30</v>
      </c>
      <c r="F55" s="101">
        <f t="shared" si="0"/>
        <v>3200000</v>
      </c>
      <c r="H55" s="287"/>
      <c r="I55" s="288"/>
      <c r="J55" s="288"/>
      <c r="K55" s="288"/>
      <c r="L55" s="288"/>
      <c r="M55" s="288"/>
      <c r="N55" s="289"/>
      <c r="O55" s="7"/>
      <c r="P55" s="7"/>
      <c r="Q55" s="7"/>
      <c r="R55" s="7"/>
      <c r="S55" s="7"/>
      <c r="T55" s="7"/>
      <c r="U55" s="7"/>
      <c r="V55" s="7"/>
      <c r="W55" s="16"/>
      <c r="X55" s="16"/>
      <c r="Y55" s="16"/>
      <c r="Z55" s="16"/>
      <c r="AA55" s="16"/>
      <c r="AB55" s="16"/>
      <c r="AC55" s="16"/>
      <c r="AD55" s="16"/>
      <c r="AE55" s="16"/>
    </row>
    <row r="56" spans="1:31" s="10" customFormat="1" ht="21.75" customHeight="1">
      <c r="A56" s="36"/>
      <c r="B56" s="103" t="s">
        <v>127</v>
      </c>
      <c r="C56" s="111" t="s">
        <v>533</v>
      </c>
      <c r="D56" s="76">
        <v>1900000</v>
      </c>
      <c r="E56" s="59">
        <v>30</v>
      </c>
      <c r="F56" s="101">
        <f t="shared" si="0"/>
        <v>1900000</v>
      </c>
      <c r="L56" s="7"/>
      <c r="M56" s="7"/>
      <c r="N56" s="7"/>
      <c r="O56" s="7"/>
      <c r="P56" s="7"/>
      <c r="Q56" s="7"/>
      <c r="R56" s="7"/>
      <c r="S56" s="7"/>
      <c r="T56" s="7"/>
      <c r="U56" s="7"/>
      <c r="V56" s="7"/>
      <c r="W56" s="16"/>
      <c r="X56" s="16"/>
      <c r="Y56" s="16"/>
      <c r="Z56" s="16"/>
      <c r="AA56" s="16"/>
      <c r="AB56" s="16"/>
      <c r="AC56" s="16"/>
      <c r="AD56" s="16"/>
      <c r="AE56" s="16"/>
    </row>
    <row r="57" spans="1:31" s="10" customFormat="1" ht="21.75" customHeight="1">
      <c r="A57" s="36"/>
      <c r="B57" s="102" t="s">
        <v>98</v>
      </c>
      <c r="C57" s="111" t="s">
        <v>534</v>
      </c>
      <c r="D57" s="76">
        <v>1679154</v>
      </c>
      <c r="E57" s="59">
        <v>30</v>
      </c>
      <c r="F57" s="101">
        <f t="shared" si="0"/>
        <v>1679154</v>
      </c>
      <c r="L57" s="7"/>
      <c r="M57" s="7"/>
      <c r="N57" s="7"/>
      <c r="O57" s="7"/>
      <c r="P57" s="7"/>
      <c r="Q57" s="7"/>
      <c r="R57" s="7"/>
      <c r="S57" s="7"/>
      <c r="T57" s="7"/>
      <c r="U57" s="7"/>
      <c r="V57" s="7"/>
      <c r="W57" s="16"/>
      <c r="X57" s="16"/>
      <c r="Y57" s="16"/>
      <c r="Z57" s="16"/>
      <c r="AA57" s="16"/>
      <c r="AB57" s="16"/>
      <c r="AC57" s="16"/>
      <c r="AD57" s="16"/>
      <c r="AE57" s="16"/>
    </row>
    <row r="58" spans="1:31" s="10" customFormat="1" ht="21.75" customHeight="1">
      <c r="A58" s="36"/>
      <c r="B58" s="102" t="s">
        <v>99</v>
      </c>
      <c r="C58" s="111" t="s">
        <v>535</v>
      </c>
      <c r="D58" s="76">
        <v>1679154</v>
      </c>
      <c r="E58" s="59">
        <v>30</v>
      </c>
      <c r="F58" s="101">
        <f t="shared" si="0"/>
        <v>1679154</v>
      </c>
      <c r="L58" s="7"/>
      <c r="M58" s="7"/>
      <c r="N58" s="7"/>
      <c r="O58" s="7"/>
      <c r="P58" s="7"/>
      <c r="Q58" s="7"/>
      <c r="R58" s="7"/>
      <c r="S58" s="7"/>
      <c r="T58" s="7"/>
      <c r="U58" s="7"/>
      <c r="V58" s="7"/>
      <c r="W58" s="16"/>
      <c r="X58" s="16"/>
      <c r="Y58" s="16"/>
      <c r="Z58" s="16"/>
      <c r="AA58" s="16"/>
      <c r="AB58" s="16"/>
      <c r="AC58" s="16"/>
      <c r="AD58" s="16"/>
      <c r="AE58" s="16"/>
    </row>
    <row r="59" spans="1:31" s="10" customFormat="1" ht="21.75" customHeight="1">
      <c r="A59" s="36"/>
      <c r="B59" s="102" t="s">
        <v>123</v>
      </c>
      <c r="C59" s="111" t="s">
        <v>536</v>
      </c>
      <c r="D59" s="76">
        <v>1679154</v>
      </c>
      <c r="E59" s="59">
        <v>30</v>
      </c>
      <c r="F59" s="101">
        <f t="shared" si="0"/>
        <v>1679154</v>
      </c>
      <c r="L59" s="7"/>
      <c r="M59" s="7"/>
      <c r="N59" s="7"/>
      <c r="O59" s="7"/>
      <c r="P59" s="7"/>
      <c r="Q59" s="7"/>
      <c r="R59" s="7"/>
      <c r="S59" s="7"/>
      <c r="T59" s="7"/>
      <c r="U59" s="7"/>
      <c r="V59" s="7"/>
      <c r="W59" s="16"/>
      <c r="X59" s="16"/>
      <c r="Y59" s="16"/>
      <c r="Z59" s="16"/>
      <c r="AA59" s="16"/>
      <c r="AB59" s="16"/>
      <c r="AC59" s="16"/>
      <c r="AD59" s="16"/>
      <c r="AE59" s="16"/>
    </row>
    <row r="60" spans="1:31" s="10" customFormat="1" ht="21.75" customHeight="1">
      <c r="A60" s="36"/>
      <c r="B60" s="100" t="s">
        <v>124</v>
      </c>
      <c r="C60" s="112" t="s">
        <v>537</v>
      </c>
      <c r="D60" s="76">
        <v>825000</v>
      </c>
      <c r="E60" s="59">
        <v>30</v>
      </c>
      <c r="F60" s="101">
        <f t="shared" si="0"/>
        <v>825000</v>
      </c>
      <c r="W60" s="16"/>
      <c r="X60" s="16"/>
      <c r="Y60" s="16"/>
      <c r="Z60" s="16"/>
      <c r="AA60" s="16"/>
      <c r="AB60" s="16"/>
      <c r="AC60" s="16"/>
      <c r="AD60" s="16"/>
      <c r="AE60" s="16"/>
    </row>
    <row r="61" spans="1:31" s="10" customFormat="1" ht="25.5" customHeight="1" thickBot="1">
      <c r="A61" s="36"/>
      <c r="B61" s="266" t="s">
        <v>153</v>
      </c>
      <c r="C61" s="267"/>
      <c r="D61" s="104">
        <f>+SUM(D53:D60)</f>
        <v>16412462</v>
      </c>
      <c r="E61" s="105"/>
      <c r="F61" s="106">
        <f>+SUM(F53:F60)</f>
        <v>16412462</v>
      </c>
      <c r="G61" s="36"/>
      <c r="H61" s="36"/>
      <c r="I61" s="36"/>
      <c r="J61" s="36"/>
      <c r="K61" s="36"/>
      <c r="W61" s="16"/>
      <c r="X61" s="16"/>
      <c r="Y61" s="16"/>
      <c r="Z61" s="16"/>
      <c r="AA61" s="16"/>
      <c r="AB61" s="16"/>
      <c r="AC61" s="16"/>
      <c r="AD61" s="16"/>
      <c r="AE61" s="16"/>
    </row>
    <row r="62" spans="1:31" s="10" customFormat="1" ht="25.5" customHeight="1">
      <c r="A62" s="36"/>
      <c r="B62" s="274" t="s">
        <v>200</v>
      </c>
      <c r="C62" s="275"/>
      <c r="D62" s="256">
        <v>16412462</v>
      </c>
      <c r="E62" s="36"/>
      <c r="F62" s="36"/>
      <c r="G62" s="36"/>
      <c r="H62" s="36"/>
      <c r="I62" s="36"/>
      <c r="J62" s="36"/>
      <c r="K62" s="36"/>
      <c r="W62" s="16"/>
      <c r="X62" s="16"/>
      <c r="Y62" s="16"/>
      <c r="Z62" s="16"/>
      <c r="AA62" s="16"/>
      <c r="AB62" s="16"/>
      <c r="AC62" s="16"/>
      <c r="AD62" s="16"/>
      <c r="AE62" s="16"/>
    </row>
    <row r="63" spans="1:31" s="10" customFormat="1" ht="25.5" customHeight="1" thickBot="1">
      <c r="A63" s="36"/>
      <c r="B63" s="276"/>
      <c r="C63" s="277"/>
      <c r="D63" s="257"/>
      <c r="E63" s="36"/>
      <c r="F63" s="36"/>
      <c r="G63" s="36"/>
      <c r="H63" s="36"/>
      <c r="I63" s="36"/>
      <c r="J63" s="36"/>
      <c r="K63" s="36"/>
      <c r="W63" s="16"/>
      <c r="X63" s="16"/>
      <c r="Y63" s="16"/>
      <c r="Z63" s="16"/>
      <c r="AA63" s="16"/>
      <c r="AB63" s="16"/>
      <c r="AC63" s="16"/>
      <c r="AD63" s="16"/>
      <c r="AE63" s="16"/>
    </row>
    <row r="64" spans="1:31" s="10" customFormat="1" ht="17.25" customHeight="1">
      <c r="B64" s="7"/>
      <c r="C64" s="7"/>
      <c r="D64" s="7"/>
      <c r="E64" s="7"/>
      <c r="F64" s="7"/>
      <c r="G64" s="7"/>
      <c r="H64" s="7"/>
      <c r="I64" s="7"/>
      <c r="J64" s="7"/>
      <c r="K64" s="7"/>
      <c r="W64" s="16"/>
      <c r="X64" s="16"/>
      <c r="Y64" s="16"/>
      <c r="Z64" s="16"/>
      <c r="AA64" s="16"/>
      <c r="AB64" s="16"/>
      <c r="AC64" s="16"/>
      <c r="AD64" s="16"/>
      <c r="AE64" s="16"/>
    </row>
    <row r="65" spans="1:31" ht="21.75" customHeight="1">
      <c r="B65" s="293"/>
      <c r="C65" s="293"/>
      <c r="D65" s="293"/>
      <c r="E65" s="293"/>
      <c r="W65" s="16"/>
      <c r="X65" s="16"/>
      <c r="Y65" s="16"/>
      <c r="Z65" s="16"/>
      <c r="AA65" s="16"/>
      <c r="AB65" s="16"/>
      <c r="AC65" s="16"/>
      <c r="AD65" s="16"/>
      <c r="AE65" s="16"/>
    </row>
    <row r="66" spans="1:31" s="10" customFormat="1" ht="21.75" customHeight="1">
      <c r="A66" s="7"/>
      <c r="B66" s="7"/>
      <c r="C66" s="7"/>
      <c r="D66" s="7"/>
      <c r="E66" s="7"/>
      <c r="F66" s="12"/>
      <c r="G66" s="12"/>
      <c r="H66" s="12"/>
      <c r="I66" s="12"/>
      <c r="J66" s="7"/>
      <c r="K66" s="7"/>
      <c r="W66" s="16"/>
      <c r="X66" s="16"/>
      <c r="Y66" s="16"/>
      <c r="Z66" s="16"/>
      <c r="AA66" s="16"/>
      <c r="AB66" s="16"/>
      <c r="AC66" s="16"/>
      <c r="AD66" s="16"/>
      <c r="AE66" s="16"/>
    </row>
    <row r="67" spans="1:31" s="10" customFormat="1" ht="24.75" customHeight="1" thickBot="1">
      <c r="B67" s="261" t="s">
        <v>220</v>
      </c>
      <c r="C67" s="262"/>
      <c r="D67" s="262"/>
      <c r="E67" s="262"/>
      <c r="F67" s="263"/>
      <c r="G67" s="12"/>
      <c r="H67" s="12"/>
      <c r="I67" s="12"/>
      <c r="J67" s="12"/>
      <c r="K67" s="12"/>
      <c r="L67" s="12"/>
      <c r="M67" s="12"/>
      <c r="N67" s="12"/>
      <c r="O67" s="12"/>
      <c r="P67" s="12"/>
      <c r="Q67" s="12"/>
      <c r="R67" s="12"/>
      <c r="S67" s="12"/>
      <c r="T67" s="12"/>
      <c r="U67" s="13"/>
      <c r="V67" s="12"/>
      <c r="W67" s="16"/>
      <c r="X67" s="16"/>
      <c r="Y67" s="16"/>
      <c r="Z67" s="16"/>
      <c r="AA67" s="16"/>
      <c r="AB67" s="16"/>
      <c r="AC67" s="16"/>
      <c r="AD67" s="16"/>
      <c r="AE67" s="16"/>
    </row>
    <row r="68" spans="1:31" s="8" customFormat="1" ht="33" customHeight="1" thickBot="1">
      <c r="B68" s="242" t="s">
        <v>215</v>
      </c>
      <c r="C68" s="242" t="s">
        <v>19</v>
      </c>
      <c r="D68" s="242" t="s">
        <v>20</v>
      </c>
      <c r="E68" s="242" t="s">
        <v>27</v>
      </c>
      <c r="F68" s="242" t="s">
        <v>34</v>
      </c>
      <c r="G68" s="242" t="s">
        <v>35</v>
      </c>
      <c r="H68" s="243" t="s">
        <v>36</v>
      </c>
      <c r="I68" s="242" t="s">
        <v>164</v>
      </c>
      <c r="J68" s="242" t="s">
        <v>221</v>
      </c>
      <c r="K68" s="242" t="s">
        <v>128</v>
      </c>
      <c r="L68" s="242" t="s">
        <v>149</v>
      </c>
      <c r="M68" s="244" t="s">
        <v>120</v>
      </c>
      <c r="N68" s="244" t="s">
        <v>116</v>
      </c>
      <c r="O68" s="242" t="s">
        <v>151</v>
      </c>
      <c r="P68" s="242" t="s">
        <v>181</v>
      </c>
      <c r="Q68" s="243" t="s">
        <v>117</v>
      </c>
      <c r="R68" s="243" t="s">
        <v>40</v>
      </c>
      <c r="S68" s="242" t="s">
        <v>175</v>
      </c>
      <c r="T68" s="243" t="s">
        <v>176</v>
      </c>
      <c r="U68" s="243" t="s">
        <v>142</v>
      </c>
      <c r="V68" s="242" t="s">
        <v>30</v>
      </c>
      <c r="W68" s="16"/>
      <c r="X68" s="16"/>
      <c r="Y68" s="16"/>
      <c r="Z68" s="16"/>
      <c r="AA68" s="16"/>
      <c r="AB68" s="16"/>
      <c r="AC68" s="16"/>
      <c r="AD68" s="16"/>
      <c r="AE68" s="16"/>
    </row>
    <row r="69" spans="1:31" s="8" customFormat="1" ht="44.25" customHeight="1" thickBot="1">
      <c r="B69" s="242"/>
      <c r="C69" s="242"/>
      <c r="D69" s="242"/>
      <c r="E69" s="242"/>
      <c r="F69" s="242"/>
      <c r="G69" s="242"/>
      <c r="H69" s="243"/>
      <c r="I69" s="242"/>
      <c r="J69" s="242"/>
      <c r="K69" s="242"/>
      <c r="L69" s="242"/>
      <c r="M69" s="245"/>
      <c r="N69" s="245"/>
      <c r="O69" s="242"/>
      <c r="P69" s="242"/>
      <c r="Q69" s="243"/>
      <c r="R69" s="243"/>
      <c r="S69" s="242"/>
      <c r="T69" s="243"/>
      <c r="U69" s="243"/>
      <c r="V69" s="242"/>
      <c r="W69" s="16"/>
      <c r="X69" s="16"/>
      <c r="Y69" s="16"/>
      <c r="Z69" s="16"/>
      <c r="AA69" s="16"/>
      <c r="AB69" s="16"/>
      <c r="AC69" s="16"/>
      <c r="AD69" s="16"/>
      <c r="AE69" s="16"/>
    </row>
    <row r="70" spans="1:31" s="14" customFormat="1" ht="15.75" customHeight="1" thickBot="1">
      <c r="B70" s="71">
        <v>1</v>
      </c>
      <c r="C70" s="42" t="s">
        <v>21</v>
      </c>
      <c r="D70" s="42" t="s">
        <v>421</v>
      </c>
      <c r="E70" s="43" t="s">
        <v>422</v>
      </c>
      <c r="F70" s="44">
        <v>45133</v>
      </c>
      <c r="G70" s="44">
        <v>45137</v>
      </c>
      <c r="H70" s="46">
        <f>IF(F70&lt;&gt;0,IF((G70-F70)+1=31,30,(G70-F70)+1),0)</f>
        <v>5</v>
      </c>
      <c r="I70" s="81" t="s">
        <v>224</v>
      </c>
      <c r="J70" s="57" t="s">
        <v>38</v>
      </c>
      <c r="K70" s="57" t="s">
        <v>132</v>
      </c>
      <c r="L70" s="58" t="s">
        <v>5</v>
      </c>
      <c r="M70" s="58"/>
      <c r="N70" s="55"/>
      <c r="O70" s="58" t="s">
        <v>0</v>
      </c>
      <c r="P70" s="58" t="s">
        <v>129</v>
      </c>
      <c r="Q70" s="45">
        <f>+IF(M70="20 gramos",N70*$F$47,+IF(M70="50 gramos",N70*$G$47,0))</f>
        <v>0</v>
      </c>
      <c r="R70" s="45">
        <f>+IF(P70="MUJER GESTANTE",$F$42,+IF(P70="NIÑO O NIÑA MAYOR DE 6 MESES",$F$43,0))</f>
        <v>458781</v>
      </c>
      <c r="S70" s="58"/>
      <c r="T70" s="45">
        <f>+IF(S70="SI",$F$49,0)</f>
        <v>0</v>
      </c>
      <c r="U70" s="45">
        <f t="shared" ref="U70:U133" si="1">+H70*$F$44</f>
        <v>343.82222222222225</v>
      </c>
      <c r="V70" s="47"/>
      <c r="W70" s="16"/>
      <c r="X70" s="16"/>
      <c r="Y70" s="16"/>
      <c r="Z70" s="16"/>
      <c r="AA70" s="16"/>
      <c r="AB70" s="16"/>
      <c r="AC70" s="16"/>
      <c r="AD70" s="16"/>
      <c r="AE70" s="16"/>
    </row>
    <row r="71" spans="1:31" s="14" customFormat="1" ht="15.75" thickBot="1">
      <c r="B71" s="71">
        <v>2</v>
      </c>
      <c r="C71" s="42" t="s">
        <v>21</v>
      </c>
      <c r="D71" s="42" t="s">
        <v>423</v>
      </c>
      <c r="E71" s="43" t="s">
        <v>424</v>
      </c>
      <c r="F71" s="44">
        <v>45133</v>
      </c>
      <c r="G71" s="44">
        <v>45137</v>
      </c>
      <c r="H71" s="46">
        <f t="shared" ref="H71:H134" si="2">IF(F71&lt;&gt;0,IF((G71-F71)+1=31,30,(G71-F71)+1),0)</f>
        <v>5</v>
      </c>
      <c r="I71" s="81" t="s">
        <v>224</v>
      </c>
      <c r="J71" s="57" t="s">
        <v>38</v>
      </c>
      <c r="K71" s="57" t="s">
        <v>132</v>
      </c>
      <c r="L71" s="58" t="s">
        <v>5</v>
      </c>
      <c r="M71" s="58"/>
      <c r="N71" s="55"/>
      <c r="O71" s="58" t="s">
        <v>0</v>
      </c>
      <c r="P71" s="58" t="s">
        <v>129</v>
      </c>
      <c r="Q71" s="45">
        <f t="shared" ref="Q71:Q134" si="3">+IF(M71="20 gramos",N71*$F$47,+IF(M71="50 gramos",N71*$G$47,0))</f>
        <v>0</v>
      </c>
      <c r="R71" s="45">
        <f t="shared" ref="R71:R134" si="4">+IF(P71="MUJER GESTANTE",$F$42,+IF(P71="NIÑO O NIÑA MAYOR DE 6 MESES",$F$43,0))</f>
        <v>458781</v>
      </c>
      <c r="S71" s="58"/>
      <c r="T71" s="45">
        <f t="shared" ref="T71:T134" si="5">+IF(S71="SI",$F$49,0)</f>
        <v>0</v>
      </c>
      <c r="U71" s="45">
        <f t="shared" si="1"/>
        <v>343.82222222222225</v>
      </c>
      <c r="V71" s="47"/>
      <c r="W71" s="16"/>
      <c r="X71" s="16"/>
      <c r="Y71" s="16"/>
      <c r="Z71" s="16"/>
      <c r="AA71" s="16"/>
      <c r="AB71" s="16"/>
      <c r="AC71" s="16"/>
      <c r="AD71" s="16"/>
      <c r="AE71" s="16"/>
    </row>
    <row r="72" spans="1:31" s="14" customFormat="1" ht="15.75" thickBot="1">
      <c r="B72" s="71">
        <v>3</v>
      </c>
      <c r="C72" s="42" t="s">
        <v>21</v>
      </c>
      <c r="D72" s="42" t="s">
        <v>425</v>
      </c>
      <c r="E72" s="43" t="s">
        <v>426</v>
      </c>
      <c r="F72" s="44">
        <v>45132</v>
      </c>
      <c r="G72" s="44">
        <v>45137</v>
      </c>
      <c r="H72" s="46">
        <f t="shared" si="2"/>
        <v>6</v>
      </c>
      <c r="I72" s="81" t="s">
        <v>224</v>
      </c>
      <c r="J72" s="57" t="s">
        <v>38</v>
      </c>
      <c r="K72" s="57" t="s">
        <v>132</v>
      </c>
      <c r="L72" s="58" t="s">
        <v>5</v>
      </c>
      <c r="M72" s="58"/>
      <c r="N72" s="55"/>
      <c r="O72" s="58" t="s">
        <v>0</v>
      </c>
      <c r="P72" s="58" t="s">
        <v>129</v>
      </c>
      <c r="Q72" s="45">
        <f t="shared" si="3"/>
        <v>0</v>
      </c>
      <c r="R72" s="45">
        <f t="shared" si="4"/>
        <v>458781</v>
      </c>
      <c r="S72" s="58"/>
      <c r="T72" s="45">
        <f t="shared" si="5"/>
        <v>0</v>
      </c>
      <c r="U72" s="45">
        <f t="shared" si="1"/>
        <v>412.5866666666667</v>
      </c>
      <c r="V72" s="47"/>
      <c r="W72" s="16"/>
      <c r="X72" s="16"/>
      <c r="Y72" s="16"/>
      <c r="Z72" s="16"/>
      <c r="AA72" s="16"/>
      <c r="AB72" s="16"/>
      <c r="AC72" s="16"/>
      <c r="AD72" s="16"/>
      <c r="AE72" s="16"/>
    </row>
    <row r="73" spans="1:31" s="14" customFormat="1" ht="15.75" thickBot="1">
      <c r="B73" s="71">
        <v>4</v>
      </c>
      <c r="C73" s="42" t="s">
        <v>25</v>
      </c>
      <c r="D73" s="42" t="s">
        <v>427</v>
      </c>
      <c r="E73" s="43" t="s">
        <v>428</v>
      </c>
      <c r="F73" s="44">
        <v>45129</v>
      </c>
      <c r="G73" s="44">
        <v>45137</v>
      </c>
      <c r="H73" s="46">
        <f t="shared" si="2"/>
        <v>9</v>
      </c>
      <c r="I73" s="81" t="s">
        <v>224</v>
      </c>
      <c r="J73" s="57" t="s">
        <v>38</v>
      </c>
      <c r="K73" s="57" t="s">
        <v>132</v>
      </c>
      <c r="L73" s="58" t="s">
        <v>5</v>
      </c>
      <c r="M73" s="58"/>
      <c r="N73" s="55"/>
      <c r="O73" s="58" t="s">
        <v>0</v>
      </c>
      <c r="P73" s="58" t="s">
        <v>129</v>
      </c>
      <c r="Q73" s="45">
        <f t="shared" si="3"/>
        <v>0</v>
      </c>
      <c r="R73" s="45">
        <f t="shared" si="4"/>
        <v>458781</v>
      </c>
      <c r="S73" s="58"/>
      <c r="T73" s="45">
        <f t="shared" si="5"/>
        <v>0</v>
      </c>
      <c r="U73" s="45">
        <f t="shared" si="1"/>
        <v>618.88000000000011</v>
      </c>
      <c r="V73" s="47"/>
      <c r="W73" s="16"/>
      <c r="X73" s="16"/>
      <c r="Y73" s="16"/>
      <c r="Z73" s="16"/>
      <c r="AA73" s="16"/>
      <c r="AB73" s="16"/>
      <c r="AC73" s="16"/>
      <c r="AD73" s="16"/>
      <c r="AE73" s="16"/>
    </row>
    <row r="74" spans="1:31" ht="15.75" thickBot="1">
      <c r="B74" s="71">
        <v>5</v>
      </c>
      <c r="C74" s="42" t="s">
        <v>25</v>
      </c>
      <c r="D74" s="42" t="s">
        <v>237</v>
      </c>
      <c r="E74" s="43" t="s">
        <v>275</v>
      </c>
      <c r="F74" s="44">
        <v>45108</v>
      </c>
      <c r="G74" s="44">
        <v>45137</v>
      </c>
      <c r="H74" s="46">
        <f t="shared" si="2"/>
        <v>30</v>
      </c>
      <c r="I74" s="81" t="s">
        <v>224</v>
      </c>
      <c r="J74" s="57" t="s">
        <v>38</v>
      </c>
      <c r="K74" s="57" t="s">
        <v>134</v>
      </c>
      <c r="L74" s="58" t="s">
        <v>5</v>
      </c>
      <c r="M74" s="58"/>
      <c r="N74" s="55"/>
      <c r="O74" s="58" t="s">
        <v>0</v>
      </c>
      <c r="P74" s="58" t="s">
        <v>129</v>
      </c>
      <c r="Q74" s="45">
        <f t="shared" si="3"/>
        <v>0</v>
      </c>
      <c r="R74" s="45">
        <f t="shared" si="4"/>
        <v>458781</v>
      </c>
      <c r="S74" s="58"/>
      <c r="T74" s="45">
        <f t="shared" si="5"/>
        <v>0</v>
      </c>
      <c r="U74" s="45">
        <f t="shared" si="1"/>
        <v>2062.9333333333334</v>
      </c>
      <c r="V74" s="47"/>
      <c r="AA74" s="7"/>
    </row>
    <row r="75" spans="1:31" ht="15.75" thickBot="1">
      <c r="B75" s="71">
        <v>6</v>
      </c>
      <c r="C75" s="42" t="s">
        <v>25</v>
      </c>
      <c r="D75" s="42" t="s">
        <v>336</v>
      </c>
      <c r="E75" s="43" t="s">
        <v>337</v>
      </c>
      <c r="F75" s="44">
        <v>45108</v>
      </c>
      <c r="G75" s="44">
        <v>45137</v>
      </c>
      <c r="H75" s="46">
        <f t="shared" si="2"/>
        <v>30</v>
      </c>
      <c r="I75" s="81" t="s">
        <v>224</v>
      </c>
      <c r="J75" s="57" t="s">
        <v>38</v>
      </c>
      <c r="K75" s="57" t="s">
        <v>133</v>
      </c>
      <c r="L75" s="58" t="s">
        <v>5</v>
      </c>
      <c r="M75" s="58"/>
      <c r="N75" s="55"/>
      <c r="O75" s="58" t="s">
        <v>0</v>
      </c>
      <c r="P75" s="58" t="s">
        <v>129</v>
      </c>
      <c r="Q75" s="45">
        <f t="shared" si="3"/>
        <v>0</v>
      </c>
      <c r="R75" s="45">
        <f t="shared" si="4"/>
        <v>458781</v>
      </c>
      <c r="S75" s="58"/>
      <c r="T75" s="45">
        <f t="shared" si="5"/>
        <v>0</v>
      </c>
      <c r="U75" s="45">
        <f t="shared" si="1"/>
        <v>2062.9333333333334</v>
      </c>
      <c r="V75" s="47"/>
      <c r="AA75" s="7"/>
    </row>
    <row r="76" spans="1:31" ht="15.75" thickBot="1">
      <c r="B76" s="71">
        <v>7</v>
      </c>
      <c r="C76" s="42" t="s">
        <v>25</v>
      </c>
      <c r="D76" s="42" t="s">
        <v>338</v>
      </c>
      <c r="E76" s="43" t="s">
        <v>339</v>
      </c>
      <c r="F76" s="44">
        <v>45108</v>
      </c>
      <c r="G76" s="44">
        <v>45137</v>
      </c>
      <c r="H76" s="46">
        <f t="shared" si="2"/>
        <v>30</v>
      </c>
      <c r="I76" s="81" t="s">
        <v>224</v>
      </c>
      <c r="J76" s="57" t="s">
        <v>38</v>
      </c>
      <c r="K76" s="57" t="s">
        <v>133</v>
      </c>
      <c r="L76" s="58" t="s">
        <v>5</v>
      </c>
      <c r="M76" s="58"/>
      <c r="N76" s="55"/>
      <c r="O76" s="58" t="s">
        <v>0</v>
      </c>
      <c r="P76" s="58" t="s">
        <v>129</v>
      </c>
      <c r="Q76" s="45">
        <f t="shared" si="3"/>
        <v>0</v>
      </c>
      <c r="R76" s="45">
        <f t="shared" si="4"/>
        <v>458781</v>
      </c>
      <c r="S76" s="58"/>
      <c r="T76" s="45">
        <f t="shared" si="5"/>
        <v>0</v>
      </c>
      <c r="U76" s="45">
        <f t="shared" si="1"/>
        <v>2062.9333333333334</v>
      </c>
      <c r="V76" s="47"/>
      <c r="AA76" s="7"/>
    </row>
    <row r="77" spans="1:31" ht="15.75" thickBot="1">
      <c r="B77" s="71">
        <v>8</v>
      </c>
      <c r="C77" s="42" t="s">
        <v>25</v>
      </c>
      <c r="D77" s="42" t="s">
        <v>227</v>
      </c>
      <c r="E77" s="43" t="s">
        <v>228</v>
      </c>
      <c r="F77" s="44">
        <v>45108</v>
      </c>
      <c r="G77" s="44">
        <v>45137</v>
      </c>
      <c r="H77" s="46">
        <f t="shared" si="2"/>
        <v>30</v>
      </c>
      <c r="I77" s="81" t="s">
        <v>224</v>
      </c>
      <c r="J77" s="57" t="s">
        <v>38</v>
      </c>
      <c r="K77" s="57" t="s">
        <v>133</v>
      </c>
      <c r="L77" s="58" t="s">
        <v>5</v>
      </c>
      <c r="M77" s="58"/>
      <c r="N77" s="55"/>
      <c r="O77" s="58" t="s">
        <v>0</v>
      </c>
      <c r="P77" s="58" t="s">
        <v>129</v>
      </c>
      <c r="Q77" s="45">
        <f t="shared" si="3"/>
        <v>0</v>
      </c>
      <c r="R77" s="45">
        <f t="shared" si="4"/>
        <v>458781</v>
      </c>
      <c r="S77" s="58"/>
      <c r="T77" s="45">
        <f t="shared" si="5"/>
        <v>0</v>
      </c>
      <c r="U77" s="45">
        <f t="shared" si="1"/>
        <v>2062.9333333333334</v>
      </c>
      <c r="V77" s="47"/>
      <c r="AA77" s="7"/>
    </row>
    <row r="78" spans="1:31" ht="15.75" thickBot="1">
      <c r="B78" s="71">
        <v>9</v>
      </c>
      <c r="C78" s="42" t="s">
        <v>21</v>
      </c>
      <c r="D78" s="42" t="s">
        <v>429</v>
      </c>
      <c r="E78" s="43" t="s">
        <v>430</v>
      </c>
      <c r="F78" s="44">
        <v>45126</v>
      </c>
      <c r="G78" s="44">
        <v>45137</v>
      </c>
      <c r="H78" s="46">
        <f t="shared" si="2"/>
        <v>12</v>
      </c>
      <c r="I78" s="81" t="s">
        <v>224</v>
      </c>
      <c r="J78" s="57" t="s">
        <v>38</v>
      </c>
      <c r="K78" s="57" t="s">
        <v>133</v>
      </c>
      <c r="L78" s="58" t="s">
        <v>5</v>
      </c>
      <c r="M78" s="58"/>
      <c r="N78" s="55"/>
      <c r="O78" s="58" t="s">
        <v>0</v>
      </c>
      <c r="P78" s="58" t="s">
        <v>129</v>
      </c>
      <c r="Q78" s="45">
        <f t="shared" si="3"/>
        <v>0</v>
      </c>
      <c r="R78" s="45">
        <f t="shared" si="4"/>
        <v>458781</v>
      </c>
      <c r="S78" s="58"/>
      <c r="T78" s="45">
        <f t="shared" si="5"/>
        <v>0</v>
      </c>
      <c r="U78" s="45">
        <f t="shared" si="1"/>
        <v>825.1733333333334</v>
      </c>
      <c r="V78" s="47"/>
      <c r="AA78" s="7"/>
    </row>
    <row r="79" spans="1:31" ht="15.75" thickBot="1">
      <c r="B79" s="71">
        <v>10</v>
      </c>
      <c r="C79" s="42" t="s">
        <v>25</v>
      </c>
      <c r="D79" s="42" t="s">
        <v>395</v>
      </c>
      <c r="E79" s="43" t="s">
        <v>396</v>
      </c>
      <c r="F79" s="44">
        <v>45108</v>
      </c>
      <c r="G79" s="44">
        <v>45137</v>
      </c>
      <c r="H79" s="46">
        <f t="shared" si="2"/>
        <v>30</v>
      </c>
      <c r="I79" s="81" t="s">
        <v>224</v>
      </c>
      <c r="J79" s="57" t="s">
        <v>38</v>
      </c>
      <c r="K79" s="57" t="s">
        <v>134</v>
      </c>
      <c r="L79" s="58" t="s">
        <v>5</v>
      </c>
      <c r="M79" s="58"/>
      <c r="N79" s="55"/>
      <c r="O79" s="58" t="s">
        <v>0</v>
      </c>
      <c r="P79" s="58" t="s">
        <v>129</v>
      </c>
      <c r="Q79" s="45">
        <f t="shared" si="3"/>
        <v>0</v>
      </c>
      <c r="R79" s="45">
        <f t="shared" si="4"/>
        <v>458781</v>
      </c>
      <c r="S79" s="58"/>
      <c r="T79" s="45">
        <f t="shared" si="5"/>
        <v>0</v>
      </c>
      <c r="U79" s="45">
        <f t="shared" si="1"/>
        <v>2062.9333333333334</v>
      </c>
      <c r="V79" s="47"/>
      <c r="AA79" s="7"/>
    </row>
    <row r="80" spans="1:31" ht="15.75" thickBot="1">
      <c r="B80" s="71">
        <v>11</v>
      </c>
      <c r="C80" s="42" t="s">
        <v>21</v>
      </c>
      <c r="D80" s="42" t="s">
        <v>431</v>
      </c>
      <c r="E80" s="43" t="s">
        <v>432</v>
      </c>
      <c r="F80" s="44">
        <v>45125</v>
      </c>
      <c r="G80" s="44">
        <v>45137</v>
      </c>
      <c r="H80" s="46">
        <f t="shared" si="2"/>
        <v>13</v>
      </c>
      <c r="I80" s="81" t="s">
        <v>224</v>
      </c>
      <c r="J80" s="57" t="s">
        <v>38</v>
      </c>
      <c r="K80" s="57" t="s">
        <v>132</v>
      </c>
      <c r="L80" s="58" t="s">
        <v>5</v>
      </c>
      <c r="M80" s="58"/>
      <c r="N80" s="55"/>
      <c r="O80" s="58" t="s">
        <v>0</v>
      </c>
      <c r="P80" s="58" t="s">
        <v>129</v>
      </c>
      <c r="Q80" s="45">
        <f t="shared" si="3"/>
        <v>0</v>
      </c>
      <c r="R80" s="45">
        <f t="shared" si="4"/>
        <v>458781</v>
      </c>
      <c r="S80" s="58"/>
      <c r="T80" s="45">
        <f t="shared" si="5"/>
        <v>0</v>
      </c>
      <c r="U80" s="45">
        <f t="shared" si="1"/>
        <v>893.93777777777791</v>
      </c>
      <c r="V80" s="47"/>
      <c r="AA80" s="7"/>
    </row>
    <row r="81" spans="2:22" s="7" customFormat="1" ht="15.75" thickBot="1">
      <c r="B81" s="71">
        <v>12</v>
      </c>
      <c r="C81" s="42" t="s">
        <v>21</v>
      </c>
      <c r="D81" s="42" t="s">
        <v>433</v>
      </c>
      <c r="E81" s="43" t="s">
        <v>434</v>
      </c>
      <c r="F81" s="44">
        <v>45125</v>
      </c>
      <c r="G81" s="44">
        <v>45137</v>
      </c>
      <c r="H81" s="46">
        <f t="shared" si="2"/>
        <v>13</v>
      </c>
      <c r="I81" s="81" t="s">
        <v>224</v>
      </c>
      <c r="J81" s="57" t="s">
        <v>38</v>
      </c>
      <c r="K81" s="57" t="s">
        <v>132</v>
      </c>
      <c r="L81" s="58" t="s">
        <v>5</v>
      </c>
      <c r="M81" s="58"/>
      <c r="N81" s="55"/>
      <c r="O81" s="58" t="s">
        <v>0</v>
      </c>
      <c r="P81" s="58" t="s">
        <v>129</v>
      </c>
      <c r="Q81" s="45">
        <f t="shared" si="3"/>
        <v>0</v>
      </c>
      <c r="R81" s="45">
        <f t="shared" si="4"/>
        <v>458781</v>
      </c>
      <c r="S81" s="58"/>
      <c r="T81" s="45">
        <f t="shared" si="5"/>
        <v>0</v>
      </c>
      <c r="U81" s="45">
        <f t="shared" si="1"/>
        <v>893.93777777777791</v>
      </c>
      <c r="V81" s="47"/>
    </row>
    <row r="82" spans="2:22" s="7" customFormat="1" ht="15.75" thickBot="1">
      <c r="B82" s="71">
        <v>13</v>
      </c>
      <c r="C82" s="42" t="s">
        <v>21</v>
      </c>
      <c r="D82" s="42" t="s">
        <v>435</v>
      </c>
      <c r="E82" s="43" t="s">
        <v>272</v>
      </c>
      <c r="F82" s="44">
        <v>45108</v>
      </c>
      <c r="G82" s="44">
        <v>45137</v>
      </c>
      <c r="H82" s="46">
        <f t="shared" si="2"/>
        <v>30</v>
      </c>
      <c r="I82" s="81" t="s">
        <v>224</v>
      </c>
      <c r="J82" s="57" t="s">
        <v>38</v>
      </c>
      <c r="K82" s="57" t="s">
        <v>134</v>
      </c>
      <c r="L82" s="58" t="s">
        <v>5</v>
      </c>
      <c r="M82" s="58"/>
      <c r="N82" s="55"/>
      <c r="O82" s="58" t="s">
        <v>0</v>
      </c>
      <c r="P82" s="58" t="s">
        <v>129</v>
      </c>
      <c r="Q82" s="45">
        <f t="shared" si="3"/>
        <v>0</v>
      </c>
      <c r="R82" s="45">
        <f t="shared" si="4"/>
        <v>458781</v>
      </c>
      <c r="S82" s="58"/>
      <c r="T82" s="45">
        <f t="shared" si="5"/>
        <v>0</v>
      </c>
      <c r="U82" s="45">
        <f t="shared" si="1"/>
        <v>2062.9333333333334</v>
      </c>
      <c r="V82" s="47"/>
    </row>
    <row r="83" spans="2:22" s="7" customFormat="1" ht="15.75" thickBot="1">
      <c r="B83" s="71">
        <v>14</v>
      </c>
      <c r="C83" s="42" t="s">
        <v>25</v>
      </c>
      <c r="D83" s="42" t="s">
        <v>436</v>
      </c>
      <c r="E83" s="43" t="s">
        <v>437</v>
      </c>
      <c r="F83" s="44">
        <v>45125</v>
      </c>
      <c r="G83" s="44">
        <v>45137</v>
      </c>
      <c r="H83" s="46">
        <f t="shared" si="2"/>
        <v>13</v>
      </c>
      <c r="I83" s="81" t="s">
        <v>224</v>
      </c>
      <c r="J83" s="57" t="s">
        <v>38</v>
      </c>
      <c r="K83" s="57" t="s">
        <v>133</v>
      </c>
      <c r="L83" s="58" t="s">
        <v>5</v>
      </c>
      <c r="M83" s="58"/>
      <c r="N83" s="55"/>
      <c r="O83" s="58" t="s">
        <v>0</v>
      </c>
      <c r="P83" s="58" t="s">
        <v>129</v>
      </c>
      <c r="Q83" s="45">
        <f t="shared" si="3"/>
        <v>0</v>
      </c>
      <c r="R83" s="45">
        <f t="shared" si="4"/>
        <v>458781</v>
      </c>
      <c r="S83" s="58"/>
      <c r="T83" s="45">
        <f t="shared" si="5"/>
        <v>0</v>
      </c>
      <c r="U83" s="45">
        <f t="shared" si="1"/>
        <v>893.93777777777791</v>
      </c>
      <c r="V83" s="47"/>
    </row>
    <row r="84" spans="2:22" s="7" customFormat="1" ht="15.75" thickBot="1">
      <c r="B84" s="71">
        <v>15</v>
      </c>
      <c r="C84" s="42" t="s">
        <v>25</v>
      </c>
      <c r="D84" s="42" t="s">
        <v>399</v>
      </c>
      <c r="E84" s="43" t="s">
        <v>400</v>
      </c>
      <c r="F84" s="44">
        <v>45108</v>
      </c>
      <c r="G84" s="44">
        <v>45137</v>
      </c>
      <c r="H84" s="46">
        <f t="shared" si="2"/>
        <v>30</v>
      </c>
      <c r="I84" s="81" t="s">
        <v>224</v>
      </c>
      <c r="J84" s="57" t="s">
        <v>38</v>
      </c>
      <c r="K84" s="57" t="s">
        <v>133</v>
      </c>
      <c r="L84" s="58" t="s">
        <v>5</v>
      </c>
      <c r="M84" s="58"/>
      <c r="N84" s="55"/>
      <c r="O84" s="58" t="s">
        <v>0</v>
      </c>
      <c r="P84" s="58" t="s">
        <v>129</v>
      </c>
      <c r="Q84" s="45">
        <f t="shared" si="3"/>
        <v>0</v>
      </c>
      <c r="R84" s="45">
        <f t="shared" si="4"/>
        <v>458781</v>
      </c>
      <c r="S84" s="58"/>
      <c r="T84" s="45">
        <f t="shared" si="5"/>
        <v>0</v>
      </c>
      <c r="U84" s="45">
        <f t="shared" si="1"/>
        <v>2062.9333333333334</v>
      </c>
      <c r="V84" s="47"/>
    </row>
    <row r="85" spans="2:22" s="7" customFormat="1" ht="15.75" thickBot="1">
      <c r="B85" s="71">
        <v>16</v>
      </c>
      <c r="C85" s="42" t="s">
        <v>25</v>
      </c>
      <c r="D85" s="42" t="s">
        <v>340</v>
      </c>
      <c r="E85" s="43" t="s">
        <v>341</v>
      </c>
      <c r="F85" s="44">
        <v>45108</v>
      </c>
      <c r="G85" s="44">
        <v>45137</v>
      </c>
      <c r="H85" s="46">
        <f t="shared" si="2"/>
        <v>30</v>
      </c>
      <c r="I85" s="81" t="s">
        <v>224</v>
      </c>
      <c r="J85" s="57" t="s">
        <v>38</v>
      </c>
      <c r="K85" s="57" t="s">
        <v>134</v>
      </c>
      <c r="L85" s="58" t="s">
        <v>5</v>
      </c>
      <c r="M85" s="58"/>
      <c r="N85" s="55"/>
      <c r="O85" s="58" t="s">
        <v>0</v>
      </c>
      <c r="P85" s="58" t="s">
        <v>129</v>
      </c>
      <c r="Q85" s="45">
        <f t="shared" si="3"/>
        <v>0</v>
      </c>
      <c r="R85" s="45">
        <f t="shared" si="4"/>
        <v>458781</v>
      </c>
      <c r="S85" s="58"/>
      <c r="T85" s="45">
        <f t="shared" si="5"/>
        <v>0</v>
      </c>
      <c r="U85" s="45">
        <f t="shared" si="1"/>
        <v>2062.9333333333334</v>
      </c>
      <c r="V85" s="47"/>
    </row>
    <row r="86" spans="2:22" s="7" customFormat="1" ht="15.75" thickBot="1">
      <c r="B86" s="71">
        <v>17</v>
      </c>
      <c r="C86" s="42" t="s">
        <v>25</v>
      </c>
      <c r="D86" s="42" t="s">
        <v>438</v>
      </c>
      <c r="E86" s="43" t="s">
        <v>439</v>
      </c>
      <c r="F86" s="44">
        <v>45125</v>
      </c>
      <c r="G86" s="44">
        <v>45137</v>
      </c>
      <c r="H86" s="46">
        <f t="shared" si="2"/>
        <v>13</v>
      </c>
      <c r="I86" s="81" t="s">
        <v>224</v>
      </c>
      <c r="J86" s="57" t="s">
        <v>38</v>
      </c>
      <c r="K86" s="57" t="s">
        <v>146</v>
      </c>
      <c r="L86" s="58" t="s">
        <v>5</v>
      </c>
      <c r="M86" s="58"/>
      <c r="N86" s="55"/>
      <c r="O86" s="58" t="s">
        <v>0</v>
      </c>
      <c r="P86" s="58" t="s">
        <v>129</v>
      </c>
      <c r="Q86" s="45">
        <f t="shared" si="3"/>
        <v>0</v>
      </c>
      <c r="R86" s="45">
        <f t="shared" si="4"/>
        <v>458781</v>
      </c>
      <c r="S86" s="58"/>
      <c r="T86" s="45">
        <f t="shared" si="5"/>
        <v>0</v>
      </c>
      <c r="U86" s="45">
        <f t="shared" si="1"/>
        <v>893.93777777777791</v>
      </c>
      <c r="V86" s="47"/>
    </row>
    <row r="87" spans="2:22" s="7" customFormat="1" ht="15.75" thickBot="1">
      <c r="B87" s="71">
        <v>18</v>
      </c>
      <c r="C87" s="42" t="s">
        <v>25</v>
      </c>
      <c r="D87" s="42" t="s">
        <v>342</v>
      </c>
      <c r="E87" s="43" t="s">
        <v>343</v>
      </c>
      <c r="F87" s="44">
        <v>45108</v>
      </c>
      <c r="G87" s="44">
        <v>45137</v>
      </c>
      <c r="H87" s="46">
        <f t="shared" si="2"/>
        <v>30</v>
      </c>
      <c r="I87" s="81" t="s">
        <v>224</v>
      </c>
      <c r="J87" s="57" t="s">
        <v>38</v>
      </c>
      <c r="K87" s="57" t="s">
        <v>133</v>
      </c>
      <c r="L87" s="58" t="s">
        <v>5</v>
      </c>
      <c r="M87" s="58"/>
      <c r="N87" s="55"/>
      <c r="O87" s="58" t="s">
        <v>0</v>
      </c>
      <c r="P87" s="58" t="s">
        <v>129</v>
      </c>
      <c r="Q87" s="45">
        <f t="shared" si="3"/>
        <v>0</v>
      </c>
      <c r="R87" s="45">
        <f t="shared" si="4"/>
        <v>458781</v>
      </c>
      <c r="S87" s="58"/>
      <c r="T87" s="45">
        <f t="shared" si="5"/>
        <v>0</v>
      </c>
      <c r="U87" s="45">
        <f t="shared" si="1"/>
        <v>2062.9333333333334</v>
      </c>
      <c r="V87" s="47"/>
    </row>
    <row r="88" spans="2:22" s="7" customFormat="1" ht="15.75" thickBot="1">
      <c r="B88" s="71">
        <v>19</v>
      </c>
      <c r="C88" s="42" t="s">
        <v>25</v>
      </c>
      <c r="D88" s="42" t="s">
        <v>235</v>
      </c>
      <c r="E88" s="43" t="s">
        <v>273</v>
      </c>
      <c r="F88" s="44">
        <v>45108</v>
      </c>
      <c r="G88" s="44">
        <v>45137</v>
      </c>
      <c r="H88" s="46">
        <f t="shared" si="2"/>
        <v>30</v>
      </c>
      <c r="I88" s="81" t="s">
        <v>224</v>
      </c>
      <c r="J88" s="57" t="s">
        <v>38</v>
      </c>
      <c r="K88" s="57" t="s">
        <v>133</v>
      </c>
      <c r="L88" s="58" t="s">
        <v>5</v>
      </c>
      <c r="M88" s="58"/>
      <c r="N88" s="55"/>
      <c r="O88" s="58" t="s">
        <v>0</v>
      </c>
      <c r="P88" s="58" t="s">
        <v>129</v>
      </c>
      <c r="Q88" s="45">
        <f t="shared" si="3"/>
        <v>0</v>
      </c>
      <c r="R88" s="45">
        <f t="shared" si="4"/>
        <v>458781</v>
      </c>
      <c r="S88" s="58"/>
      <c r="T88" s="45">
        <f t="shared" si="5"/>
        <v>0</v>
      </c>
      <c r="U88" s="45">
        <f t="shared" si="1"/>
        <v>2062.9333333333334</v>
      </c>
      <c r="V88" s="47"/>
    </row>
    <row r="89" spans="2:22" s="7" customFormat="1" ht="15.75" thickBot="1">
      <c r="B89" s="71">
        <v>20</v>
      </c>
      <c r="C89" s="42" t="s">
        <v>21</v>
      </c>
      <c r="D89" s="42" t="s">
        <v>440</v>
      </c>
      <c r="E89" s="43" t="s">
        <v>441</v>
      </c>
      <c r="F89" s="44">
        <v>45124</v>
      </c>
      <c r="G89" s="44">
        <v>45137</v>
      </c>
      <c r="H89" s="46">
        <f t="shared" si="2"/>
        <v>14</v>
      </c>
      <c r="I89" s="81" t="s">
        <v>224</v>
      </c>
      <c r="J89" s="57" t="s">
        <v>38</v>
      </c>
      <c r="K89" s="57" t="s">
        <v>133</v>
      </c>
      <c r="L89" s="58" t="s">
        <v>5</v>
      </c>
      <c r="M89" s="58"/>
      <c r="N89" s="55"/>
      <c r="O89" s="58" t="s">
        <v>0</v>
      </c>
      <c r="P89" s="58" t="s">
        <v>129</v>
      </c>
      <c r="Q89" s="45">
        <f t="shared" si="3"/>
        <v>0</v>
      </c>
      <c r="R89" s="45">
        <f t="shared" si="4"/>
        <v>458781</v>
      </c>
      <c r="S89" s="58"/>
      <c r="T89" s="45">
        <f t="shared" si="5"/>
        <v>0</v>
      </c>
      <c r="U89" s="45">
        <f t="shared" si="1"/>
        <v>962.7022222222223</v>
      </c>
      <c r="V89" s="47"/>
    </row>
    <row r="90" spans="2:22" s="7" customFormat="1" ht="15.75" thickBot="1">
      <c r="B90" s="71">
        <v>21</v>
      </c>
      <c r="C90" s="42" t="s">
        <v>21</v>
      </c>
      <c r="D90" s="42" t="s">
        <v>236</v>
      </c>
      <c r="E90" s="43" t="s">
        <v>274</v>
      </c>
      <c r="F90" s="44">
        <v>45108</v>
      </c>
      <c r="G90" s="44">
        <v>45137</v>
      </c>
      <c r="H90" s="46">
        <f t="shared" si="2"/>
        <v>30</v>
      </c>
      <c r="I90" s="81" t="s">
        <v>224</v>
      </c>
      <c r="J90" s="57" t="s">
        <v>38</v>
      </c>
      <c r="K90" s="57" t="s">
        <v>133</v>
      </c>
      <c r="L90" s="58" t="s">
        <v>5</v>
      </c>
      <c r="M90" s="58"/>
      <c r="N90" s="55"/>
      <c r="O90" s="58" t="s">
        <v>0</v>
      </c>
      <c r="P90" s="58" t="s">
        <v>129</v>
      </c>
      <c r="Q90" s="45">
        <f t="shared" si="3"/>
        <v>0</v>
      </c>
      <c r="R90" s="45">
        <f t="shared" si="4"/>
        <v>458781</v>
      </c>
      <c r="S90" s="58"/>
      <c r="T90" s="45">
        <f t="shared" si="5"/>
        <v>0</v>
      </c>
      <c r="U90" s="45">
        <f t="shared" si="1"/>
        <v>2062.9333333333334</v>
      </c>
      <c r="V90" s="47"/>
    </row>
    <row r="91" spans="2:22" s="7" customFormat="1" ht="15.75" thickBot="1">
      <c r="B91" s="71">
        <v>22</v>
      </c>
      <c r="C91" s="42" t="s">
        <v>25</v>
      </c>
      <c r="D91" s="42" t="s">
        <v>397</v>
      </c>
      <c r="E91" s="43" t="s">
        <v>398</v>
      </c>
      <c r="F91" s="44">
        <v>45108</v>
      </c>
      <c r="G91" s="44">
        <v>45137</v>
      </c>
      <c r="H91" s="46">
        <f t="shared" si="2"/>
        <v>30</v>
      </c>
      <c r="I91" s="81" t="s">
        <v>224</v>
      </c>
      <c r="J91" s="57" t="s">
        <v>38</v>
      </c>
      <c r="K91" s="57" t="s">
        <v>133</v>
      </c>
      <c r="L91" s="58" t="s">
        <v>5</v>
      </c>
      <c r="M91" s="58"/>
      <c r="N91" s="55"/>
      <c r="O91" s="58" t="s">
        <v>0</v>
      </c>
      <c r="P91" s="58" t="s">
        <v>129</v>
      </c>
      <c r="Q91" s="45">
        <f t="shared" si="3"/>
        <v>0</v>
      </c>
      <c r="R91" s="45">
        <f t="shared" si="4"/>
        <v>458781</v>
      </c>
      <c r="S91" s="58"/>
      <c r="T91" s="45">
        <f t="shared" si="5"/>
        <v>0</v>
      </c>
      <c r="U91" s="45">
        <f t="shared" si="1"/>
        <v>2062.9333333333334</v>
      </c>
      <c r="V91" s="47"/>
    </row>
    <row r="92" spans="2:22" s="7" customFormat="1" ht="15.75" thickBot="1">
      <c r="B92" s="71">
        <v>23</v>
      </c>
      <c r="C92" s="42" t="s">
        <v>25</v>
      </c>
      <c r="D92" s="42" t="s">
        <v>344</v>
      </c>
      <c r="E92" s="43" t="s">
        <v>345</v>
      </c>
      <c r="F92" s="44">
        <v>45108</v>
      </c>
      <c r="G92" s="44">
        <v>45137</v>
      </c>
      <c r="H92" s="46">
        <f t="shared" si="2"/>
        <v>30</v>
      </c>
      <c r="I92" s="81" t="s">
        <v>224</v>
      </c>
      <c r="J92" s="57" t="s">
        <v>38</v>
      </c>
      <c r="K92" s="57" t="s">
        <v>134</v>
      </c>
      <c r="L92" s="58" t="s">
        <v>5</v>
      </c>
      <c r="M92" s="58"/>
      <c r="N92" s="55"/>
      <c r="O92" s="58" t="s">
        <v>0</v>
      </c>
      <c r="P92" s="58" t="s">
        <v>129</v>
      </c>
      <c r="Q92" s="45">
        <f t="shared" si="3"/>
        <v>0</v>
      </c>
      <c r="R92" s="45">
        <f t="shared" si="4"/>
        <v>458781</v>
      </c>
      <c r="S92" s="58"/>
      <c r="T92" s="45">
        <f t="shared" si="5"/>
        <v>0</v>
      </c>
      <c r="U92" s="45">
        <f t="shared" si="1"/>
        <v>2062.9333333333334</v>
      </c>
      <c r="V92" s="47"/>
    </row>
    <row r="93" spans="2:22" s="7" customFormat="1" ht="15.75" thickBot="1">
      <c r="B93" s="71">
        <v>24</v>
      </c>
      <c r="C93" s="42" t="s">
        <v>25</v>
      </c>
      <c r="D93" s="42" t="s">
        <v>229</v>
      </c>
      <c r="E93" s="43" t="s">
        <v>230</v>
      </c>
      <c r="F93" s="44">
        <v>45108</v>
      </c>
      <c r="G93" s="44">
        <v>45137</v>
      </c>
      <c r="H93" s="46">
        <f t="shared" si="2"/>
        <v>30</v>
      </c>
      <c r="I93" s="81" t="s">
        <v>224</v>
      </c>
      <c r="J93" s="57" t="s">
        <v>38</v>
      </c>
      <c r="K93" s="57" t="s">
        <v>133</v>
      </c>
      <c r="L93" s="58" t="s">
        <v>5</v>
      </c>
      <c r="M93" s="58"/>
      <c r="N93" s="55"/>
      <c r="O93" s="58" t="s">
        <v>0</v>
      </c>
      <c r="P93" s="58" t="s">
        <v>129</v>
      </c>
      <c r="Q93" s="45">
        <f t="shared" si="3"/>
        <v>0</v>
      </c>
      <c r="R93" s="45">
        <f t="shared" si="4"/>
        <v>458781</v>
      </c>
      <c r="S93" s="58"/>
      <c r="T93" s="45">
        <f t="shared" si="5"/>
        <v>0</v>
      </c>
      <c r="U93" s="45">
        <f t="shared" si="1"/>
        <v>2062.9333333333334</v>
      </c>
      <c r="V93" s="47"/>
    </row>
    <row r="94" spans="2:22" s="7" customFormat="1" ht="15.75" thickBot="1">
      <c r="B94" s="71">
        <v>25</v>
      </c>
      <c r="C94" s="42" t="s">
        <v>25</v>
      </c>
      <c r="D94" s="42" t="s">
        <v>442</v>
      </c>
      <c r="E94" s="43" t="s">
        <v>443</v>
      </c>
      <c r="F94" s="44">
        <v>45124</v>
      </c>
      <c r="G94" s="44">
        <v>45137</v>
      </c>
      <c r="H94" s="46">
        <f t="shared" si="2"/>
        <v>14</v>
      </c>
      <c r="I94" s="81" t="s">
        <v>224</v>
      </c>
      <c r="J94" s="57" t="s">
        <v>38</v>
      </c>
      <c r="K94" s="57" t="s">
        <v>133</v>
      </c>
      <c r="L94" s="58" t="s">
        <v>5</v>
      </c>
      <c r="M94" s="58"/>
      <c r="N94" s="55"/>
      <c r="O94" s="58" t="s">
        <v>0</v>
      </c>
      <c r="P94" s="58" t="s">
        <v>129</v>
      </c>
      <c r="Q94" s="45">
        <f t="shared" si="3"/>
        <v>0</v>
      </c>
      <c r="R94" s="45">
        <f t="shared" si="4"/>
        <v>458781</v>
      </c>
      <c r="S94" s="58"/>
      <c r="T94" s="45">
        <f t="shared" si="5"/>
        <v>0</v>
      </c>
      <c r="U94" s="45">
        <f t="shared" si="1"/>
        <v>962.7022222222223</v>
      </c>
      <c r="V94" s="47"/>
    </row>
    <row r="95" spans="2:22" s="7" customFormat="1" ht="15.75" thickBot="1">
      <c r="B95" s="71">
        <v>26</v>
      </c>
      <c r="C95" s="42" t="s">
        <v>25</v>
      </c>
      <c r="D95" s="42" t="s">
        <v>444</v>
      </c>
      <c r="E95" s="43" t="s">
        <v>445</v>
      </c>
      <c r="F95" s="44">
        <v>45123</v>
      </c>
      <c r="G95" s="44">
        <v>45137</v>
      </c>
      <c r="H95" s="46">
        <f t="shared" si="2"/>
        <v>15</v>
      </c>
      <c r="I95" s="81" t="s">
        <v>224</v>
      </c>
      <c r="J95" s="57" t="s">
        <v>38</v>
      </c>
      <c r="K95" s="57" t="s">
        <v>133</v>
      </c>
      <c r="L95" s="58" t="s">
        <v>5</v>
      </c>
      <c r="M95" s="58"/>
      <c r="N95" s="55"/>
      <c r="O95" s="58" t="s">
        <v>0</v>
      </c>
      <c r="P95" s="58" t="s">
        <v>129</v>
      </c>
      <c r="Q95" s="45">
        <f t="shared" si="3"/>
        <v>0</v>
      </c>
      <c r="R95" s="45">
        <f t="shared" si="4"/>
        <v>458781</v>
      </c>
      <c r="S95" s="58"/>
      <c r="T95" s="45">
        <f t="shared" si="5"/>
        <v>0</v>
      </c>
      <c r="U95" s="45">
        <f t="shared" si="1"/>
        <v>1031.4666666666667</v>
      </c>
      <c r="V95" s="47"/>
    </row>
    <row r="96" spans="2:22" s="7" customFormat="1" ht="15.75" thickBot="1">
      <c r="B96" s="71">
        <v>27</v>
      </c>
      <c r="C96" s="42" t="s">
        <v>21</v>
      </c>
      <c r="D96" s="42" t="s">
        <v>231</v>
      </c>
      <c r="E96" s="43" t="s">
        <v>232</v>
      </c>
      <c r="F96" s="44">
        <v>45108</v>
      </c>
      <c r="G96" s="44">
        <v>45137</v>
      </c>
      <c r="H96" s="46">
        <f t="shared" si="2"/>
        <v>30</v>
      </c>
      <c r="I96" s="81" t="s">
        <v>224</v>
      </c>
      <c r="J96" s="57" t="s">
        <v>38</v>
      </c>
      <c r="K96" s="57" t="s">
        <v>134</v>
      </c>
      <c r="L96" s="58" t="s">
        <v>5</v>
      </c>
      <c r="M96" s="58"/>
      <c r="N96" s="55"/>
      <c r="O96" s="58" t="s">
        <v>0</v>
      </c>
      <c r="P96" s="58" t="s">
        <v>129</v>
      </c>
      <c r="Q96" s="45">
        <f t="shared" si="3"/>
        <v>0</v>
      </c>
      <c r="R96" s="45">
        <f t="shared" si="4"/>
        <v>458781</v>
      </c>
      <c r="S96" s="58"/>
      <c r="T96" s="45">
        <f t="shared" si="5"/>
        <v>0</v>
      </c>
      <c r="U96" s="45">
        <f t="shared" si="1"/>
        <v>2062.9333333333334</v>
      </c>
      <c r="V96" s="47"/>
    </row>
    <row r="97" spans="2:27" ht="15.75" thickBot="1">
      <c r="B97" s="71">
        <v>28</v>
      </c>
      <c r="C97" s="42" t="s">
        <v>21</v>
      </c>
      <c r="D97" s="42" t="s">
        <v>446</v>
      </c>
      <c r="E97" s="43" t="s">
        <v>447</v>
      </c>
      <c r="F97" s="44">
        <v>45123</v>
      </c>
      <c r="G97" s="44">
        <v>45137</v>
      </c>
      <c r="H97" s="46">
        <f t="shared" si="2"/>
        <v>15</v>
      </c>
      <c r="I97" s="81" t="s">
        <v>224</v>
      </c>
      <c r="J97" s="57" t="s">
        <v>38</v>
      </c>
      <c r="K97" s="57" t="s">
        <v>133</v>
      </c>
      <c r="L97" s="58" t="s">
        <v>5</v>
      </c>
      <c r="M97" s="58"/>
      <c r="N97" s="55"/>
      <c r="O97" s="58" t="s">
        <v>0</v>
      </c>
      <c r="P97" s="58" t="s">
        <v>129</v>
      </c>
      <c r="Q97" s="45">
        <f t="shared" si="3"/>
        <v>0</v>
      </c>
      <c r="R97" s="45">
        <f t="shared" si="4"/>
        <v>458781</v>
      </c>
      <c r="S97" s="58"/>
      <c r="T97" s="45">
        <f t="shared" si="5"/>
        <v>0</v>
      </c>
      <c r="U97" s="45">
        <f t="shared" si="1"/>
        <v>1031.4666666666667</v>
      </c>
      <c r="V97" s="47"/>
      <c r="AA97" s="7"/>
    </row>
    <row r="98" spans="2:27" ht="15.75" thickBot="1">
      <c r="B98" s="71">
        <v>29</v>
      </c>
      <c r="C98" s="42" t="s">
        <v>21</v>
      </c>
      <c r="D98" s="42" t="s">
        <v>448</v>
      </c>
      <c r="E98" s="43" t="s">
        <v>449</v>
      </c>
      <c r="F98" s="44">
        <v>45123</v>
      </c>
      <c r="G98" s="44">
        <v>45137</v>
      </c>
      <c r="H98" s="46">
        <f t="shared" si="2"/>
        <v>15</v>
      </c>
      <c r="I98" s="81" t="s">
        <v>224</v>
      </c>
      <c r="J98" s="57" t="s">
        <v>38</v>
      </c>
      <c r="K98" s="57" t="s">
        <v>133</v>
      </c>
      <c r="L98" s="58" t="s">
        <v>5</v>
      </c>
      <c r="M98" s="58"/>
      <c r="N98" s="55"/>
      <c r="O98" s="58" t="s">
        <v>0</v>
      </c>
      <c r="P98" s="58" t="s">
        <v>129</v>
      </c>
      <c r="Q98" s="45">
        <f t="shared" si="3"/>
        <v>0</v>
      </c>
      <c r="R98" s="45">
        <f t="shared" si="4"/>
        <v>458781</v>
      </c>
      <c r="S98" s="58"/>
      <c r="T98" s="45">
        <f t="shared" si="5"/>
        <v>0</v>
      </c>
      <c r="U98" s="45">
        <f t="shared" si="1"/>
        <v>1031.4666666666667</v>
      </c>
      <c r="V98" s="47"/>
      <c r="AA98" s="7"/>
    </row>
    <row r="99" spans="2:27" ht="15.75" thickBot="1">
      <c r="B99" s="71">
        <v>30</v>
      </c>
      <c r="C99" s="42" t="s">
        <v>25</v>
      </c>
      <c r="D99" s="42" t="s">
        <v>346</v>
      </c>
      <c r="E99" s="43" t="s">
        <v>347</v>
      </c>
      <c r="F99" s="44">
        <v>45108</v>
      </c>
      <c r="G99" s="44">
        <v>45137</v>
      </c>
      <c r="H99" s="46">
        <f t="shared" si="2"/>
        <v>30</v>
      </c>
      <c r="I99" s="81" t="s">
        <v>224</v>
      </c>
      <c r="J99" s="57" t="s">
        <v>38</v>
      </c>
      <c r="K99" s="57" t="s">
        <v>133</v>
      </c>
      <c r="L99" s="58" t="s">
        <v>5</v>
      </c>
      <c r="M99" s="58"/>
      <c r="N99" s="55"/>
      <c r="O99" s="58" t="s">
        <v>0</v>
      </c>
      <c r="P99" s="58" t="s">
        <v>129</v>
      </c>
      <c r="Q99" s="45">
        <f t="shared" si="3"/>
        <v>0</v>
      </c>
      <c r="R99" s="45">
        <f t="shared" si="4"/>
        <v>458781</v>
      </c>
      <c r="S99" s="58"/>
      <c r="T99" s="45">
        <f t="shared" si="5"/>
        <v>0</v>
      </c>
      <c r="U99" s="45">
        <f t="shared" si="1"/>
        <v>2062.9333333333334</v>
      </c>
      <c r="V99" s="47"/>
      <c r="AA99" s="7"/>
    </row>
    <row r="100" spans="2:27" ht="15.75" thickBot="1">
      <c r="B100" s="71">
        <v>31</v>
      </c>
      <c r="C100" s="42" t="s">
        <v>21</v>
      </c>
      <c r="D100" s="42" t="s">
        <v>450</v>
      </c>
      <c r="E100" s="43" t="s">
        <v>451</v>
      </c>
      <c r="F100" s="44">
        <v>45119</v>
      </c>
      <c r="G100" s="44">
        <v>45137</v>
      </c>
      <c r="H100" s="46">
        <f t="shared" si="2"/>
        <v>19</v>
      </c>
      <c r="I100" s="81" t="s">
        <v>224</v>
      </c>
      <c r="J100" s="57" t="s">
        <v>38</v>
      </c>
      <c r="K100" s="57" t="s">
        <v>132</v>
      </c>
      <c r="L100" s="58" t="s">
        <v>5</v>
      </c>
      <c r="M100" s="58"/>
      <c r="N100" s="55"/>
      <c r="O100" s="58" t="s">
        <v>0</v>
      </c>
      <c r="P100" s="58" t="s">
        <v>129</v>
      </c>
      <c r="Q100" s="45">
        <f t="shared" si="3"/>
        <v>0</v>
      </c>
      <c r="R100" s="45">
        <f t="shared" si="4"/>
        <v>458781</v>
      </c>
      <c r="S100" s="58"/>
      <c r="T100" s="45">
        <f t="shared" si="5"/>
        <v>0</v>
      </c>
      <c r="U100" s="45">
        <f t="shared" si="1"/>
        <v>1306.5244444444445</v>
      </c>
      <c r="V100" s="47"/>
      <c r="AA100" s="7"/>
    </row>
    <row r="101" spans="2:27" ht="15.75" thickBot="1">
      <c r="B101" s="71">
        <v>32</v>
      </c>
      <c r="C101" s="42" t="s">
        <v>21</v>
      </c>
      <c r="D101" s="42" t="s">
        <v>452</v>
      </c>
      <c r="E101" s="43" t="s">
        <v>453</v>
      </c>
      <c r="F101" s="44">
        <v>45108</v>
      </c>
      <c r="G101" s="44">
        <v>45137</v>
      </c>
      <c r="H101" s="46">
        <f t="shared" si="2"/>
        <v>30</v>
      </c>
      <c r="I101" s="81" t="s">
        <v>224</v>
      </c>
      <c r="J101" s="57" t="s">
        <v>38</v>
      </c>
      <c r="K101" s="57" t="s">
        <v>134</v>
      </c>
      <c r="L101" s="58" t="s">
        <v>5</v>
      </c>
      <c r="M101" s="58"/>
      <c r="N101" s="55"/>
      <c r="O101" s="58" t="s">
        <v>0</v>
      </c>
      <c r="P101" s="58" t="s">
        <v>129</v>
      </c>
      <c r="Q101" s="45">
        <f t="shared" si="3"/>
        <v>0</v>
      </c>
      <c r="R101" s="45">
        <f t="shared" si="4"/>
        <v>458781</v>
      </c>
      <c r="S101" s="58"/>
      <c r="T101" s="45">
        <f t="shared" si="5"/>
        <v>0</v>
      </c>
      <c r="U101" s="45">
        <f t="shared" si="1"/>
        <v>2062.9333333333334</v>
      </c>
      <c r="V101" s="47"/>
      <c r="AA101" s="7"/>
    </row>
    <row r="102" spans="2:27" ht="15.75" thickBot="1">
      <c r="B102" s="71">
        <v>33</v>
      </c>
      <c r="C102" s="42" t="s">
        <v>21</v>
      </c>
      <c r="D102" s="42" t="s">
        <v>454</v>
      </c>
      <c r="E102" s="43" t="s">
        <v>455</v>
      </c>
      <c r="F102" s="44">
        <v>45133</v>
      </c>
      <c r="G102" s="44">
        <v>45137</v>
      </c>
      <c r="H102" s="46">
        <f t="shared" si="2"/>
        <v>5</v>
      </c>
      <c r="I102" s="81" t="s">
        <v>224</v>
      </c>
      <c r="J102" s="57" t="s">
        <v>57</v>
      </c>
      <c r="K102" s="57" t="s">
        <v>132</v>
      </c>
      <c r="L102" s="58" t="s">
        <v>0</v>
      </c>
      <c r="M102" s="58" t="s">
        <v>122</v>
      </c>
      <c r="N102" s="55">
        <v>30</v>
      </c>
      <c r="O102" s="58" t="s">
        <v>5</v>
      </c>
      <c r="P102" s="58"/>
      <c r="Q102" s="45">
        <f t="shared" si="3"/>
        <v>81120</v>
      </c>
      <c r="R102" s="45">
        <f t="shared" si="4"/>
        <v>0</v>
      </c>
      <c r="S102" s="58"/>
      <c r="T102" s="45">
        <f t="shared" si="5"/>
        <v>0</v>
      </c>
      <c r="U102" s="45">
        <f t="shared" si="1"/>
        <v>343.82222222222225</v>
      </c>
      <c r="V102" s="47"/>
      <c r="AA102" s="7"/>
    </row>
    <row r="103" spans="2:27" ht="15.75" thickBot="1">
      <c r="B103" s="71">
        <v>34</v>
      </c>
      <c r="C103" s="42" t="s">
        <v>21</v>
      </c>
      <c r="D103" s="42" t="s">
        <v>456</v>
      </c>
      <c r="E103" s="43" t="s">
        <v>457</v>
      </c>
      <c r="F103" s="44">
        <v>45108</v>
      </c>
      <c r="G103" s="44">
        <v>45137</v>
      </c>
      <c r="H103" s="46">
        <f t="shared" si="2"/>
        <v>30</v>
      </c>
      <c r="I103" s="81" t="s">
        <v>224</v>
      </c>
      <c r="J103" s="57" t="s">
        <v>57</v>
      </c>
      <c r="K103" s="57" t="s">
        <v>133</v>
      </c>
      <c r="L103" s="58" t="s">
        <v>5</v>
      </c>
      <c r="M103" s="58"/>
      <c r="N103" s="55"/>
      <c r="O103" s="58" t="s">
        <v>0</v>
      </c>
      <c r="P103" s="58" t="s">
        <v>57</v>
      </c>
      <c r="Q103" s="45">
        <f t="shared" si="3"/>
        <v>0</v>
      </c>
      <c r="R103" s="45">
        <f t="shared" si="4"/>
        <v>307092</v>
      </c>
      <c r="S103" s="58"/>
      <c r="T103" s="45">
        <f t="shared" si="5"/>
        <v>0</v>
      </c>
      <c r="U103" s="45">
        <f t="shared" si="1"/>
        <v>2062.9333333333334</v>
      </c>
      <c r="V103" s="47"/>
      <c r="AA103" s="7"/>
    </row>
    <row r="104" spans="2:27" ht="15.75" thickBot="1">
      <c r="B104" s="71">
        <v>35</v>
      </c>
      <c r="C104" s="42" t="s">
        <v>21</v>
      </c>
      <c r="D104" s="42" t="s">
        <v>458</v>
      </c>
      <c r="E104" s="43" t="s">
        <v>459</v>
      </c>
      <c r="F104" s="44">
        <v>45132</v>
      </c>
      <c r="G104" s="44">
        <v>45137</v>
      </c>
      <c r="H104" s="46">
        <f t="shared" si="2"/>
        <v>6</v>
      </c>
      <c r="I104" s="81" t="s">
        <v>224</v>
      </c>
      <c r="J104" s="57" t="s">
        <v>57</v>
      </c>
      <c r="K104" s="57" t="s">
        <v>132</v>
      </c>
      <c r="L104" s="58" t="s">
        <v>0</v>
      </c>
      <c r="M104" s="58" t="s">
        <v>122</v>
      </c>
      <c r="N104" s="55">
        <v>30</v>
      </c>
      <c r="O104" s="58" t="s">
        <v>5</v>
      </c>
      <c r="P104" s="58"/>
      <c r="Q104" s="45">
        <f t="shared" si="3"/>
        <v>81120</v>
      </c>
      <c r="R104" s="45">
        <f t="shared" si="4"/>
        <v>0</v>
      </c>
      <c r="S104" s="58"/>
      <c r="T104" s="45">
        <f t="shared" si="5"/>
        <v>0</v>
      </c>
      <c r="U104" s="45">
        <f t="shared" si="1"/>
        <v>412.5866666666667</v>
      </c>
      <c r="V104" s="47"/>
      <c r="AA104" s="7"/>
    </row>
    <row r="105" spans="2:27" ht="15.75" thickBot="1">
      <c r="B105" s="71">
        <v>36</v>
      </c>
      <c r="C105" s="42" t="s">
        <v>21</v>
      </c>
      <c r="D105" s="42" t="s">
        <v>460</v>
      </c>
      <c r="E105" s="43" t="s">
        <v>461</v>
      </c>
      <c r="F105" s="44">
        <v>45132</v>
      </c>
      <c r="G105" s="44">
        <v>45137</v>
      </c>
      <c r="H105" s="46">
        <f t="shared" si="2"/>
        <v>6</v>
      </c>
      <c r="I105" s="81" t="s">
        <v>224</v>
      </c>
      <c r="J105" s="57" t="s">
        <v>57</v>
      </c>
      <c r="K105" s="57" t="s">
        <v>132</v>
      </c>
      <c r="L105" s="58" t="s">
        <v>5</v>
      </c>
      <c r="M105" s="58"/>
      <c r="N105" s="55"/>
      <c r="O105" s="58" t="s">
        <v>0</v>
      </c>
      <c r="P105" s="58" t="s">
        <v>57</v>
      </c>
      <c r="Q105" s="45">
        <f t="shared" si="3"/>
        <v>0</v>
      </c>
      <c r="R105" s="45">
        <f t="shared" si="4"/>
        <v>307092</v>
      </c>
      <c r="S105" s="58"/>
      <c r="T105" s="45">
        <f t="shared" si="5"/>
        <v>0</v>
      </c>
      <c r="U105" s="45">
        <f t="shared" si="1"/>
        <v>412.5866666666667</v>
      </c>
      <c r="V105" s="47"/>
      <c r="AA105" s="7"/>
    </row>
    <row r="106" spans="2:27" ht="15.75" thickBot="1">
      <c r="B106" s="71">
        <v>37</v>
      </c>
      <c r="C106" s="42" t="s">
        <v>21</v>
      </c>
      <c r="D106" s="42" t="s">
        <v>462</v>
      </c>
      <c r="E106" s="43" t="s">
        <v>463</v>
      </c>
      <c r="F106" s="44">
        <v>45132</v>
      </c>
      <c r="G106" s="44">
        <v>45137</v>
      </c>
      <c r="H106" s="46">
        <f t="shared" si="2"/>
        <v>6</v>
      </c>
      <c r="I106" s="81" t="s">
        <v>224</v>
      </c>
      <c r="J106" s="57" t="s">
        <v>57</v>
      </c>
      <c r="K106" s="57" t="s">
        <v>132</v>
      </c>
      <c r="L106" s="58" t="s">
        <v>0</v>
      </c>
      <c r="M106" s="58" t="s">
        <v>122</v>
      </c>
      <c r="N106" s="55">
        <v>30</v>
      </c>
      <c r="O106" s="58" t="s">
        <v>5</v>
      </c>
      <c r="P106" s="58"/>
      <c r="Q106" s="45">
        <f t="shared" si="3"/>
        <v>81120</v>
      </c>
      <c r="R106" s="45">
        <f t="shared" si="4"/>
        <v>0</v>
      </c>
      <c r="S106" s="58"/>
      <c r="T106" s="45">
        <f t="shared" si="5"/>
        <v>0</v>
      </c>
      <c r="U106" s="45">
        <f t="shared" si="1"/>
        <v>412.5866666666667</v>
      </c>
      <c r="V106" s="47"/>
      <c r="AA106" s="7"/>
    </row>
    <row r="107" spans="2:27" ht="15.75" thickBot="1">
      <c r="B107" s="71">
        <v>38</v>
      </c>
      <c r="C107" s="42" t="s">
        <v>21</v>
      </c>
      <c r="D107" s="42" t="s">
        <v>464</v>
      </c>
      <c r="E107" s="43" t="s">
        <v>465</v>
      </c>
      <c r="F107" s="44">
        <v>45130</v>
      </c>
      <c r="G107" s="44">
        <v>45137</v>
      </c>
      <c r="H107" s="46">
        <f t="shared" si="2"/>
        <v>8</v>
      </c>
      <c r="I107" s="81" t="s">
        <v>224</v>
      </c>
      <c r="J107" s="57" t="s">
        <v>57</v>
      </c>
      <c r="K107" s="57" t="s">
        <v>132</v>
      </c>
      <c r="L107" s="58" t="s">
        <v>0</v>
      </c>
      <c r="M107" s="58" t="s">
        <v>122</v>
      </c>
      <c r="N107" s="55">
        <v>30</v>
      </c>
      <c r="O107" s="58" t="s">
        <v>5</v>
      </c>
      <c r="P107" s="58"/>
      <c r="Q107" s="45">
        <f t="shared" si="3"/>
        <v>81120</v>
      </c>
      <c r="R107" s="45">
        <f t="shared" si="4"/>
        <v>0</v>
      </c>
      <c r="S107" s="58"/>
      <c r="T107" s="45">
        <f t="shared" si="5"/>
        <v>0</v>
      </c>
      <c r="U107" s="45">
        <f t="shared" si="1"/>
        <v>550.1155555555556</v>
      </c>
      <c r="V107" s="47"/>
      <c r="AA107" s="7"/>
    </row>
    <row r="108" spans="2:27" ht="15.75" thickBot="1">
      <c r="B108" s="71">
        <v>39</v>
      </c>
      <c r="C108" s="42" t="s">
        <v>21</v>
      </c>
      <c r="D108" s="42" t="s">
        <v>356</v>
      </c>
      <c r="E108" s="43" t="s">
        <v>357</v>
      </c>
      <c r="F108" s="44">
        <v>45108</v>
      </c>
      <c r="G108" s="44">
        <v>45137</v>
      </c>
      <c r="H108" s="46">
        <f t="shared" si="2"/>
        <v>30</v>
      </c>
      <c r="I108" s="81" t="s">
        <v>224</v>
      </c>
      <c r="J108" s="57" t="s">
        <v>57</v>
      </c>
      <c r="K108" s="57" t="s">
        <v>133</v>
      </c>
      <c r="L108" s="58" t="s">
        <v>5</v>
      </c>
      <c r="M108" s="58"/>
      <c r="N108" s="55"/>
      <c r="O108" s="58" t="s">
        <v>0</v>
      </c>
      <c r="P108" s="58" t="s">
        <v>57</v>
      </c>
      <c r="Q108" s="45">
        <f t="shared" si="3"/>
        <v>0</v>
      </c>
      <c r="R108" s="45">
        <f t="shared" si="4"/>
        <v>307092</v>
      </c>
      <c r="S108" s="58"/>
      <c r="T108" s="45">
        <f t="shared" si="5"/>
        <v>0</v>
      </c>
      <c r="U108" s="45">
        <f t="shared" si="1"/>
        <v>2062.9333333333334</v>
      </c>
      <c r="V108" s="47"/>
      <c r="AA108" s="7"/>
    </row>
    <row r="109" spans="2:27" ht="15.75" thickBot="1">
      <c r="B109" s="71">
        <v>40</v>
      </c>
      <c r="C109" s="42" t="s">
        <v>25</v>
      </c>
      <c r="D109" s="42" t="s">
        <v>466</v>
      </c>
      <c r="E109" s="43" t="s">
        <v>467</v>
      </c>
      <c r="F109" s="44">
        <v>45129</v>
      </c>
      <c r="G109" s="44">
        <v>45137</v>
      </c>
      <c r="H109" s="46">
        <f t="shared" si="2"/>
        <v>9</v>
      </c>
      <c r="I109" s="81" t="s">
        <v>224</v>
      </c>
      <c r="J109" s="57" t="s">
        <v>57</v>
      </c>
      <c r="K109" s="57" t="s">
        <v>132</v>
      </c>
      <c r="L109" s="58" t="s">
        <v>0</v>
      </c>
      <c r="M109" s="58" t="s">
        <v>122</v>
      </c>
      <c r="N109" s="55">
        <v>30</v>
      </c>
      <c r="O109" s="58" t="s">
        <v>5</v>
      </c>
      <c r="P109" s="58"/>
      <c r="Q109" s="45">
        <f t="shared" si="3"/>
        <v>81120</v>
      </c>
      <c r="R109" s="45">
        <f t="shared" si="4"/>
        <v>0</v>
      </c>
      <c r="S109" s="58"/>
      <c r="T109" s="45">
        <f t="shared" si="5"/>
        <v>0</v>
      </c>
      <c r="U109" s="45">
        <f t="shared" si="1"/>
        <v>618.88000000000011</v>
      </c>
      <c r="V109" s="47"/>
      <c r="AA109" s="7"/>
    </row>
    <row r="110" spans="2:27" ht="15.75" thickBot="1">
      <c r="B110" s="71">
        <v>41</v>
      </c>
      <c r="C110" s="42" t="s">
        <v>21</v>
      </c>
      <c r="D110" s="42" t="s">
        <v>269</v>
      </c>
      <c r="E110" s="43" t="s">
        <v>308</v>
      </c>
      <c r="F110" s="44">
        <v>45108</v>
      </c>
      <c r="G110" s="44">
        <v>45137</v>
      </c>
      <c r="H110" s="46">
        <f t="shared" si="2"/>
        <v>30</v>
      </c>
      <c r="I110" s="81" t="s">
        <v>224</v>
      </c>
      <c r="J110" s="57" t="s">
        <v>57</v>
      </c>
      <c r="K110" s="57" t="s">
        <v>133</v>
      </c>
      <c r="L110" s="58" t="s">
        <v>5</v>
      </c>
      <c r="M110" s="58"/>
      <c r="N110" s="55"/>
      <c r="O110" s="58" t="s">
        <v>0</v>
      </c>
      <c r="P110" s="58" t="s">
        <v>57</v>
      </c>
      <c r="Q110" s="45">
        <f t="shared" si="3"/>
        <v>0</v>
      </c>
      <c r="R110" s="45">
        <f t="shared" si="4"/>
        <v>307092</v>
      </c>
      <c r="S110" s="58"/>
      <c r="T110" s="45">
        <f t="shared" si="5"/>
        <v>0</v>
      </c>
      <c r="U110" s="45">
        <f t="shared" si="1"/>
        <v>2062.9333333333334</v>
      </c>
      <c r="V110" s="47"/>
      <c r="AA110" s="7"/>
    </row>
    <row r="111" spans="2:27" ht="15.75" thickBot="1">
      <c r="B111" s="71">
        <v>42</v>
      </c>
      <c r="C111" s="42" t="s">
        <v>21</v>
      </c>
      <c r="D111" s="42" t="s">
        <v>468</v>
      </c>
      <c r="E111" s="43" t="s">
        <v>469</v>
      </c>
      <c r="F111" s="44">
        <v>45129</v>
      </c>
      <c r="G111" s="44">
        <v>45137</v>
      </c>
      <c r="H111" s="46">
        <f t="shared" si="2"/>
        <v>9</v>
      </c>
      <c r="I111" s="81" t="s">
        <v>224</v>
      </c>
      <c r="J111" s="57" t="s">
        <v>57</v>
      </c>
      <c r="K111" s="57" t="s">
        <v>132</v>
      </c>
      <c r="L111" s="58" t="s">
        <v>0</v>
      </c>
      <c r="M111" s="58" t="s">
        <v>122</v>
      </c>
      <c r="N111" s="55">
        <v>30</v>
      </c>
      <c r="O111" s="58" t="s">
        <v>5</v>
      </c>
      <c r="P111" s="58"/>
      <c r="Q111" s="45">
        <f t="shared" si="3"/>
        <v>81120</v>
      </c>
      <c r="R111" s="45">
        <f t="shared" si="4"/>
        <v>0</v>
      </c>
      <c r="S111" s="58"/>
      <c r="T111" s="45">
        <f t="shared" si="5"/>
        <v>0</v>
      </c>
      <c r="U111" s="45">
        <f t="shared" si="1"/>
        <v>618.88000000000011</v>
      </c>
      <c r="V111" s="47"/>
      <c r="AA111" s="7"/>
    </row>
    <row r="112" spans="2:27" ht="15.75" thickBot="1">
      <c r="B112" s="71">
        <v>43</v>
      </c>
      <c r="C112" s="42" t="s">
        <v>25</v>
      </c>
      <c r="D112" s="42" t="s">
        <v>470</v>
      </c>
      <c r="E112" s="43" t="s">
        <v>471</v>
      </c>
      <c r="F112" s="44">
        <v>45129</v>
      </c>
      <c r="G112" s="44">
        <v>45137</v>
      </c>
      <c r="H112" s="46">
        <f t="shared" si="2"/>
        <v>9</v>
      </c>
      <c r="I112" s="81" t="s">
        <v>224</v>
      </c>
      <c r="J112" s="57" t="s">
        <v>57</v>
      </c>
      <c r="K112" s="57" t="s">
        <v>132</v>
      </c>
      <c r="L112" s="58" t="s">
        <v>0</v>
      </c>
      <c r="M112" s="58" t="s">
        <v>122</v>
      </c>
      <c r="N112" s="55">
        <v>30</v>
      </c>
      <c r="O112" s="58" t="s">
        <v>5</v>
      </c>
      <c r="P112" s="58"/>
      <c r="Q112" s="45">
        <f t="shared" si="3"/>
        <v>81120</v>
      </c>
      <c r="R112" s="45">
        <f t="shared" si="4"/>
        <v>0</v>
      </c>
      <c r="S112" s="58"/>
      <c r="T112" s="45">
        <f t="shared" si="5"/>
        <v>0</v>
      </c>
      <c r="U112" s="45">
        <f t="shared" si="1"/>
        <v>618.88000000000011</v>
      </c>
      <c r="V112" s="47"/>
      <c r="AA112" s="7"/>
    </row>
    <row r="113" spans="2:27" ht="15.75" thickBot="1">
      <c r="B113" s="71">
        <v>44</v>
      </c>
      <c r="C113" s="42" t="s">
        <v>25</v>
      </c>
      <c r="D113" s="42" t="s">
        <v>472</v>
      </c>
      <c r="E113" s="43" t="s">
        <v>473</v>
      </c>
      <c r="F113" s="44">
        <v>45129</v>
      </c>
      <c r="G113" s="44">
        <v>45137</v>
      </c>
      <c r="H113" s="46">
        <f t="shared" si="2"/>
        <v>9</v>
      </c>
      <c r="I113" s="81" t="s">
        <v>224</v>
      </c>
      <c r="J113" s="57" t="s">
        <v>57</v>
      </c>
      <c r="K113" s="57" t="s">
        <v>132</v>
      </c>
      <c r="L113" s="58" t="s">
        <v>0</v>
      </c>
      <c r="M113" s="58" t="s">
        <v>122</v>
      </c>
      <c r="N113" s="55">
        <v>30</v>
      </c>
      <c r="O113" s="58" t="s">
        <v>5</v>
      </c>
      <c r="P113" s="58"/>
      <c r="Q113" s="45">
        <f t="shared" si="3"/>
        <v>81120</v>
      </c>
      <c r="R113" s="45">
        <f t="shared" si="4"/>
        <v>0</v>
      </c>
      <c r="S113" s="58"/>
      <c r="T113" s="45">
        <f t="shared" si="5"/>
        <v>0</v>
      </c>
      <c r="U113" s="45">
        <f t="shared" si="1"/>
        <v>618.88000000000011</v>
      </c>
      <c r="V113" s="47"/>
      <c r="AA113" s="7"/>
    </row>
    <row r="114" spans="2:27" ht="15.75" thickBot="1">
      <c r="B114" s="71">
        <v>45</v>
      </c>
      <c r="C114" s="42" t="s">
        <v>25</v>
      </c>
      <c r="D114" s="42" t="s">
        <v>474</v>
      </c>
      <c r="E114" s="43" t="s">
        <v>475</v>
      </c>
      <c r="F114" s="44">
        <v>45129</v>
      </c>
      <c r="G114" s="44">
        <v>45137</v>
      </c>
      <c r="H114" s="46">
        <f t="shared" si="2"/>
        <v>9</v>
      </c>
      <c r="I114" s="81" t="s">
        <v>224</v>
      </c>
      <c r="J114" s="57" t="s">
        <v>57</v>
      </c>
      <c r="K114" s="57" t="s">
        <v>132</v>
      </c>
      <c r="L114" s="58" t="s">
        <v>0</v>
      </c>
      <c r="M114" s="58" t="s">
        <v>122</v>
      </c>
      <c r="N114" s="55">
        <v>30</v>
      </c>
      <c r="O114" s="58" t="s">
        <v>5</v>
      </c>
      <c r="P114" s="58"/>
      <c r="Q114" s="45">
        <f t="shared" si="3"/>
        <v>81120</v>
      </c>
      <c r="R114" s="45">
        <f t="shared" si="4"/>
        <v>0</v>
      </c>
      <c r="S114" s="58"/>
      <c r="T114" s="45">
        <f t="shared" si="5"/>
        <v>0</v>
      </c>
      <c r="U114" s="45">
        <f t="shared" si="1"/>
        <v>618.88000000000011</v>
      </c>
      <c r="V114" s="47"/>
      <c r="AA114" s="7"/>
    </row>
    <row r="115" spans="2:27" ht="15.75" thickBot="1">
      <c r="B115" s="71">
        <v>46</v>
      </c>
      <c r="C115" s="42" t="s">
        <v>25</v>
      </c>
      <c r="D115" s="42" t="s">
        <v>358</v>
      </c>
      <c r="E115" s="43" t="s">
        <v>359</v>
      </c>
      <c r="F115" s="44">
        <v>45108</v>
      </c>
      <c r="G115" s="44">
        <v>45137</v>
      </c>
      <c r="H115" s="46">
        <f t="shared" si="2"/>
        <v>30</v>
      </c>
      <c r="I115" s="81" t="s">
        <v>224</v>
      </c>
      <c r="J115" s="57" t="s">
        <v>57</v>
      </c>
      <c r="K115" s="57" t="s">
        <v>133</v>
      </c>
      <c r="L115" s="58" t="s">
        <v>5</v>
      </c>
      <c r="M115" s="58"/>
      <c r="N115" s="55"/>
      <c r="O115" s="58" t="s">
        <v>0</v>
      </c>
      <c r="P115" s="58" t="s">
        <v>57</v>
      </c>
      <c r="Q115" s="45">
        <f t="shared" si="3"/>
        <v>0</v>
      </c>
      <c r="R115" s="45">
        <f t="shared" si="4"/>
        <v>307092</v>
      </c>
      <c r="S115" s="58"/>
      <c r="T115" s="45">
        <f t="shared" si="5"/>
        <v>0</v>
      </c>
      <c r="U115" s="45">
        <f t="shared" si="1"/>
        <v>2062.9333333333334</v>
      </c>
      <c r="V115" s="47"/>
      <c r="AA115" s="7"/>
    </row>
    <row r="116" spans="2:27" ht="15.75" thickBot="1">
      <c r="B116" s="71">
        <v>47</v>
      </c>
      <c r="C116" s="42" t="s">
        <v>25</v>
      </c>
      <c r="D116" s="42" t="s">
        <v>476</v>
      </c>
      <c r="E116" s="43" t="s">
        <v>477</v>
      </c>
      <c r="F116" s="44">
        <v>45129</v>
      </c>
      <c r="G116" s="44">
        <v>45137</v>
      </c>
      <c r="H116" s="46">
        <f t="shared" si="2"/>
        <v>9</v>
      </c>
      <c r="I116" s="81" t="s">
        <v>224</v>
      </c>
      <c r="J116" s="57" t="s">
        <v>57</v>
      </c>
      <c r="K116" s="57" t="s">
        <v>132</v>
      </c>
      <c r="L116" s="58" t="s">
        <v>0</v>
      </c>
      <c r="M116" s="58" t="s">
        <v>122</v>
      </c>
      <c r="N116" s="55">
        <v>30</v>
      </c>
      <c r="O116" s="58" t="s">
        <v>5</v>
      </c>
      <c r="P116" s="58"/>
      <c r="Q116" s="45">
        <f t="shared" si="3"/>
        <v>81120</v>
      </c>
      <c r="R116" s="45">
        <f t="shared" si="4"/>
        <v>0</v>
      </c>
      <c r="S116" s="58"/>
      <c r="T116" s="45">
        <f t="shared" si="5"/>
        <v>0</v>
      </c>
      <c r="U116" s="45">
        <f t="shared" si="1"/>
        <v>618.88000000000011</v>
      </c>
      <c r="V116" s="47"/>
      <c r="AA116" s="7"/>
    </row>
    <row r="117" spans="2:27" ht="15.75" thickBot="1">
      <c r="B117" s="71">
        <v>48</v>
      </c>
      <c r="C117" s="42" t="s">
        <v>21</v>
      </c>
      <c r="D117" s="42" t="s">
        <v>354</v>
      </c>
      <c r="E117" s="43" t="s">
        <v>355</v>
      </c>
      <c r="F117" s="44">
        <v>45108</v>
      </c>
      <c r="G117" s="44">
        <v>45137</v>
      </c>
      <c r="H117" s="46">
        <f t="shared" si="2"/>
        <v>30</v>
      </c>
      <c r="I117" s="81" t="s">
        <v>224</v>
      </c>
      <c r="J117" s="57" t="s">
        <v>57</v>
      </c>
      <c r="K117" s="57" t="s">
        <v>133</v>
      </c>
      <c r="L117" s="58" t="s">
        <v>5</v>
      </c>
      <c r="M117" s="58"/>
      <c r="N117" s="55"/>
      <c r="O117" s="58" t="s">
        <v>0</v>
      </c>
      <c r="P117" s="58" t="s">
        <v>57</v>
      </c>
      <c r="Q117" s="45">
        <f t="shared" si="3"/>
        <v>0</v>
      </c>
      <c r="R117" s="45">
        <f t="shared" si="4"/>
        <v>307092</v>
      </c>
      <c r="S117" s="58"/>
      <c r="T117" s="45">
        <f t="shared" si="5"/>
        <v>0</v>
      </c>
      <c r="U117" s="45">
        <f t="shared" si="1"/>
        <v>2062.9333333333334</v>
      </c>
      <c r="V117" s="47"/>
      <c r="AA117" s="7"/>
    </row>
    <row r="118" spans="2:27" ht="15.75" thickBot="1">
      <c r="B118" s="71">
        <v>49</v>
      </c>
      <c r="C118" s="42" t="s">
        <v>21</v>
      </c>
      <c r="D118" s="42" t="s">
        <v>478</v>
      </c>
      <c r="E118" s="43" t="s">
        <v>479</v>
      </c>
      <c r="F118" s="44">
        <v>45128</v>
      </c>
      <c r="G118" s="44">
        <v>45137</v>
      </c>
      <c r="H118" s="46">
        <f t="shared" si="2"/>
        <v>10</v>
      </c>
      <c r="I118" s="81" t="s">
        <v>224</v>
      </c>
      <c r="J118" s="57" t="s">
        <v>57</v>
      </c>
      <c r="K118" s="57" t="s">
        <v>132</v>
      </c>
      <c r="L118" s="58" t="s">
        <v>0</v>
      </c>
      <c r="M118" s="58" t="s">
        <v>122</v>
      </c>
      <c r="N118" s="55">
        <v>30</v>
      </c>
      <c r="O118" s="58" t="s">
        <v>5</v>
      </c>
      <c r="P118" s="58"/>
      <c r="Q118" s="45">
        <f t="shared" si="3"/>
        <v>81120</v>
      </c>
      <c r="R118" s="45">
        <f t="shared" si="4"/>
        <v>0</v>
      </c>
      <c r="S118" s="58"/>
      <c r="T118" s="45">
        <f t="shared" si="5"/>
        <v>0</v>
      </c>
      <c r="U118" s="45">
        <f t="shared" si="1"/>
        <v>687.6444444444445</v>
      </c>
      <c r="V118" s="47"/>
      <c r="AA118" s="7"/>
    </row>
    <row r="119" spans="2:27" ht="15.75" thickBot="1">
      <c r="B119" s="71">
        <v>50</v>
      </c>
      <c r="C119" s="42" t="s">
        <v>25</v>
      </c>
      <c r="D119" s="42" t="s">
        <v>352</v>
      </c>
      <c r="E119" s="43" t="s">
        <v>353</v>
      </c>
      <c r="F119" s="44">
        <v>45108</v>
      </c>
      <c r="G119" s="44">
        <v>45137</v>
      </c>
      <c r="H119" s="46">
        <f t="shared" si="2"/>
        <v>30</v>
      </c>
      <c r="I119" s="81" t="s">
        <v>224</v>
      </c>
      <c r="J119" s="57" t="s">
        <v>57</v>
      </c>
      <c r="K119" s="57" t="s">
        <v>133</v>
      </c>
      <c r="L119" s="58" t="s">
        <v>5</v>
      </c>
      <c r="M119" s="58"/>
      <c r="N119" s="55"/>
      <c r="O119" s="58" t="s">
        <v>0</v>
      </c>
      <c r="P119" s="58" t="s">
        <v>57</v>
      </c>
      <c r="Q119" s="45">
        <f t="shared" si="3"/>
        <v>0</v>
      </c>
      <c r="R119" s="45">
        <f t="shared" si="4"/>
        <v>307092</v>
      </c>
      <c r="S119" s="58"/>
      <c r="T119" s="45">
        <f t="shared" si="5"/>
        <v>0</v>
      </c>
      <c r="U119" s="45">
        <f t="shared" si="1"/>
        <v>2062.9333333333334</v>
      </c>
      <c r="V119" s="47"/>
      <c r="AA119" s="7"/>
    </row>
    <row r="120" spans="2:27" ht="15.75" thickBot="1">
      <c r="B120" s="71">
        <v>51</v>
      </c>
      <c r="C120" s="42" t="s">
        <v>21</v>
      </c>
      <c r="D120" s="42" t="s">
        <v>364</v>
      </c>
      <c r="E120" s="43" t="s">
        <v>365</v>
      </c>
      <c r="F120" s="44">
        <v>45108</v>
      </c>
      <c r="G120" s="44">
        <v>45137</v>
      </c>
      <c r="H120" s="46">
        <f t="shared" si="2"/>
        <v>30</v>
      </c>
      <c r="I120" s="81" t="s">
        <v>224</v>
      </c>
      <c r="J120" s="57" t="s">
        <v>57</v>
      </c>
      <c r="K120" s="57" t="s">
        <v>133</v>
      </c>
      <c r="L120" s="58" t="s">
        <v>5</v>
      </c>
      <c r="M120" s="58"/>
      <c r="N120" s="55"/>
      <c r="O120" s="58" t="s">
        <v>0</v>
      </c>
      <c r="P120" s="58" t="s">
        <v>57</v>
      </c>
      <c r="Q120" s="45">
        <f t="shared" si="3"/>
        <v>0</v>
      </c>
      <c r="R120" s="45">
        <f t="shared" si="4"/>
        <v>307092</v>
      </c>
      <c r="S120" s="58"/>
      <c r="T120" s="45">
        <f t="shared" si="5"/>
        <v>0</v>
      </c>
      <c r="U120" s="45">
        <f t="shared" si="1"/>
        <v>2062.9333333333334</v>
      </c>
      <c r="V120" s="47"/>
      <c r="AA120" s="7"/>
    </row>
    <row r="121" spans="2:27" ht="15.75" thickBot="1">
      <c r="B121" s="71">
        <v>52</v>
      </c>
      <c r="C121" s="42" t="s">
        <v>25</v>
      </c>
      <c r="D121" s="42" t="s">
        <v>366</v>
      </c>
      <c r="E121" s="43" t="s">
        <v>367</v>
      </c>
      <c r="F121" s="44">
        <v>45108</v>
      </c>
      <c r="G121" s="44">
        <v>45137</v>
      </c>
      <c r="H121" s="46">
        <f t="shared" si="2"/>
        <v>30</v>
      </c>
      <c r="I121" s="81" t="s">
        <v>224</v>
      </c>
      <c r="J121" s="57" t="s">
        <v>57</v>
      </c>
      <c r="K121" s="57" t="s">
        <v>133</v>
      </c>
      <c r="L121" s="58" t="s">
        <v>5</v>
      </c>
      <c r="M121" s="58"/>
      <c r="N121" s="55"/>
      <c r="O121" s="58" t="s">
        <v>0</v>
      </c>
      <c r="P121" s="58" t="s">
        <v>57</v>
      </c>
      <c r="Q121" s="45">
        <f t="shared" si="3"/>
        <v>0</v>
      </c>
      <c r="R121" s="45">
        <f t="shared" si="4"/>
        <v>307092</v>
      </c>
      <c r="S121" s="58"/>
      <c r="T121" s="45">
        <f t="shared" si="5"/>
        <v>0</v>
      </c>
      <c r="U121" s="45">
        <f t="shared" si="1"/>
        <v>2062.9333333333334</v>
      </c>
      <c r="V121" s="47"/>
      <c r="AA121" s="7"/>
    </row>
    <row r="122" spans="2:27" ht="15.75" thickBot="1">
      <c r="B122" s="71">
        <v>53</v>
      </c>
      <c r="C122" s="42" t="s">
        <v>21</v>
      </c>
      <c r="D122" s="42" t="s">
        <v>370</v>
      </c>
      <c r="E122" s="43" t="s">
        <v>371</v>
      </c>
      <c r="F122" s="44">
        <v>45108</v>
      </c>
      <c r="G122" s="44">
        <v>45137</v>
      </c>
      <c r="H122" s="46">
        <f t="shared" si="2"/>
        <v>30</v>
      </c>
      <c r="I122" s="81" t="s">
        <v>224</v>
      </c>
      <c r="J122" s="57" t="s">
        <v>57</v>
      </c>
      <c r="K122" s="57" t="s">
        <v>133</v>
      </c>
      <c r="L122" s="58" t="s">
        <v>5</v>
      </c>
      <c r="M122" s="58"/>
      <c r="N122" s="55"/>
      <c r="O122" s="58" t="s">
        <v>0</v>
      </c>
      <c r="P122" s="58" t="s">
        <v>57</v>
      </c>
      <c r="Q122" s="45">
        <f t="shared" si="3"/>
        <v>0</v>
      </c>
      <c r="R122" s="45">
        <f t="shared" si="4"/>
        <v>307092</v>
      </c>
      <c r="S122" s="58"/>
      <c r="T122" s="45">
        <f t="shared" si="5"/>
        <v>0</v>
      </c>
      <c r="U122" s="45">
        <f t="shared" si="1"/>
        <v>2062.9333333333334</v>
      </c>
      <c r="V122" s="47"/>
      <c r="AA122" s="7"/>
    </row>
    <row r="123" spans="2:27" ht="15.75" thickBot="1">
      <c r="B123" s="71">
        <v>54</v>
      </c>
      <c r="C123" s="42" t="s">
        <v>21</v>
      </c>
      <c r="D123" s="42" t="s">
        <v>480</v>
      </c>
      <c r="E123" s="43" t="s">
        <v>481</v>
      </c>
      <c r="F123" s="44">
        <v>45126</v>
      </c>
      <c r="G123" s="44">
        <v>45137</v>
      </c>
      <c r="H123" s="46">
        <f t="shared" si="2"/>
        <v>12</v>
      </c>
      <c r="I123" s="81" t="s">
        <v>224</v>
      </c>
      <c r="J123" s="57" t="s">
        <v>57</v>
      </c>
      <c r="K123" s="57" t="s">
        <v>133</v>
      </c>
      <c r="L123" s="58" t="s">
        <v>0</v>
      </c>
      <c r="M123" s="58" t="s">
        <v>122</v>
      </c>
      <c r="N123" s="55">
        <v>30</v>
      </c>
      <c r="O123" s="58" t="s">
        <v>5</v>
      </c>
      <c r="P123" s="58"/>
      <c r="Q123" s="45">
        <f t="shared" si="3"/>
        <v>81120</v>
      </c>
      <c r="R123" s="45">
        <f t="shared" si="4"/>
        <v>0</v>
      </c>
      <c r="S123" s="58"/>
      <c r="T123" s="45">
        <f t="shared" si="5"/>
        <v>0</v>
      </c>
      <c r="U123" s="45">
        <f t="shared" si="1"/>
        <v>825.1733333333334</v>
      </c>
      <c r="V123" s="47"/>
      <c r="AA123" s="7"/>
    </row>
    <row r="124" spans="2:27" ht="15.75" thickBot="1">
      <c r="B124" s="71">
        <v>55</v>
      </c>
      <c r="C124" s="42" t="s">
        <v>21</v>
      </c>
      <c r="D124" s="42" t="s">
        <v>362</v>
      </c>
      <c r="E124" s="43" t="s">
        <v>363</v>
      </c>
      <c r="F124" s="44">
        <v>45108</v>
      </c>
      <c r="G124" s="44">
        <v>45137</v>
      </c>
      <c r="H124" s="46">
        <f t="shared" si="2"/>
        <v>30</v>
      </c>
      <c r="I124" s="81" t="s">
        <v>224</v>
      </c>
      <c r="J124" s="57" t="s">
        <v>57</v>
      </c>
      <c r="K124" s="57" t="s">
        <v>133</v>
      </c>
      <c r="L124" s="58" t="s">
        <v>5</v>
      </c>
      <c r="M124" s="58"/>
      <c r="N124" s="55"/>
      <c r="O124" s="58" t="s">
        <v>0</v>
      </c>
      <c r="P124" s="58" t="s">
        <v>57</v>
      </c>
      <c r="Q124" s="45">
        <f t="shared" si="3"/>
        <v>0</v>
      </c>
      <c r="R124" s="45">
        <f t="shared" si="4"/>
        <v>307092</v>
      </c>
      <c r="S124" s="58"/>
      <c r="T124" s="45">
        <f t="shared" si="5"/>
        <v>0</v>
      </c>
      <c r="U124" s="45">
        <f t="shared" si="1"/>
        <v>2062.9333333333334</v>
      </c>
      <c r="V124" s="47"/>
      <c r="AA124" s="7"/>
    </row>
    <row r="125" spans="2:27" ht="15.75" thickBot="1">
      <c r="B125" s="71">
        <v>56</v>
      </c>
      <c r="C125" s="42" t="s">
        <v>21</v>
      </c>
      <c r="D125" s="42" t="s">
        <v>482</v>
      </c>
      <c r="E125" s="43" t="s">
        <v>483</v>
      </c>
      <c r="F125" s="44">
        <v>45126</v>
      </c>
      <c r="G125" s="44">
        <v>45137</v>
      </c>
      <c r="H125" s="46">
        <f t="shared" si="2"/>
        <v>12</v>
      </c>
      <c r="I125" s="81" t="s">
        <v>224</v>
      </c>
      <c r="J125" s="57" t="s">
        <v>57</v>
      </c>
      <c r="K125" s="57" t="s">
        <v>132</v>
      </c>
      <c r="L125" s="58" t="s">
        <v>0</v>
      </c>
      <c r="M125" s="58" t="s">
        <v>122</v>
      </c>
      <c r="N125" s="55">
        <v>30</v>
      </c>
      <c r="O125" s="58" t="s">
        <v>5</v>
      </c>
      <c r="P125" s="58"/>
      <c r="Q125" s="45">
        <f t="shared" si="3"/>
        <v>81120</v>
      </c>
      <c r="R125" s="45">
        <f t="shared" si="4"/>
        <v>0</v>
      </c>
      <c r="S125" s="58"/>
      <c r="T125" s="45">
        <f t="shared" si="5"/>
        <v>0</v>
      </c>
      <c r="U125" s="45">
        <f t="shared" si="1"/>
        <v>825.1733333333334</v>
      </c>
      <c r="V125" s="47"/>
      <c r="AA125" s="7"/>
    </row>
    <row r="126" spans="2:27" ht="15.75" thickBot="1">
      <c r="B126" s="71">
        <v>57</v>
      </c>
      <c r="C126" s="42" t="s">
        <v>21</v>
      </c>
      <c r="D126" s="42" t="s">
        <v>245</v>
      </c>
      <c r="E126" s="43" t="s">
        <v>283</v>
      </c>
      <c r="F126" s="44">
        <v>45108</v>
      </c>
      <c r="G126" s="44">
        <v>45137</v>
      </c>
      <c r="H126" s="46">
        <f t="shared" si="2"/>
        <v>30</v>
      </c>
      <c r="I126" s="81" t="s">
        <v>224</v>
      </c>
      <c r="J126" s="57" t="s">
        <v>57</v>
      </c>
      <c r="K126" s="57" t="s">
        <v>133</v>
      </c>
      <c r="L126" s="58" t="s">
        <v>5</v>
      </c>
      <c r="M126" s="58"/>
      <c r="N126" s="55"/>
      <c r="O126" s="58" t="s">
        <v>0</v>
      </c>
      <c r="P126" s="58" t="s">
        <v>57</v>
      </c>
      <c r="Q126" s="45">
        <f t="shared" si="3"/>
        <v>0</v>
      </c>
      <c r="R126" s="45">
        <f t="shared" si="4"/>
        <v>307092</v>
      </c>
      <c r="S126" s="58"/>
      <c r="T126" s="45">
        <f t="shared" si="5"/>
        <v>0</v>
      </c>
      <c r="U126" s="45">
        <f t="shared" si="1"/>
        <v>2062.9333333333334</v>
      </c>
      <c r="V126" s="47"/>
      <c r="AA126" s="7"/>
    </row>
    <row r="127" spans="2:27" ht="15.75" thickBot="1">
      <c r="B127" s="71">
        <v>58</v>
      </c>
      <c r="C127" s="42" t="s">
        <v>25</v>
      </c>
      <c r="D127" s="42" t="s">
        <v>251</v>
      </c>
      <c r="E127" s="43" t="s">
        <v>290</v>
      </c>
      <c r="F127" s="44">
        <v>45108</v>
      </c>
      <c r="G127" s="44">
        <v>45137</v>
      </c>
      <c r="H127" s="46">
        <f t="shared" si="2"/>
        <v>30</v>
      </c>
      <c r="I127" s="81" t="s">
        <v>224</v>
      </c>
      <c r="J127" s="57" t="s">
        <v>57</v>
      </c>
      <c r="K127" s="57" t="s">
        <v>133</v>
      </c>
      <c r="L127" s="58" t="s">
        <v>5</v>
      </c>
      <c r="M127" s="58"/>
      <c r="N127" s="55"/>
      <c r="O127" s="58" t="s">
        <v>0</v>
      </c>
      <c r="P127" s="58" t="s">
        <v>57</v>
      </c>
      <c r="Q127" s="45">
        <f t="shared" si="3"/>
        <v>0</v>
      </c>
      <c r="R127" s="45">
        <f t="shared" si="4"/>
        <v>307092</v>
      </c>
      <c r="S127" s="58"/>
      <c r="T127" s="45">
        <f t="shared" si="5"/>
        <v>0</v>
      </c>
      <c r="U127" s="45">
        <f t="shared" si="1"/>
        <v>2062.9333333333334</v>
      </c>
      <c r="V127" s="47"/>
      <c r="AA127" s="7"/>
    </row>
    <row r="128" spans="2:27" ht="15.75" thickBot="1">
      <c r="B128" s="71">
        <v>59</v>
      </c>
      <c r="C128" s="42" t="s">
        <v>21</v>
      </c>
      <c r="D128" s="42" t="s">
        <v>368</v>
      </c>
      <c r="E128" s="43" t="s">
        <v>369</v>
      </c>
      <c r="F128" s="44">
        <v>45108</v>
      </c>
      <c r="G128" s="44">
        <v>45137</v>
      </c>
      <c r="H128" s="46">
        <f t="shared" si="2"/>
        <v>30</v>
      </c>
      <c r="I128" s="81" t="s">
        <v>224</v>
      </c>
      <c r="J128" s="57" t="s">
        <v>57</v>
      </c>
      <c r="K128" s="57" t="s">
        <v>133</v>
      </c>
      <c r="L128" s="58" t="s">
        <v>5</v>
      </c>
      <c r="M128" s="58"/>
      <c r="N128" s="55"/>
      <c r="O128" s="58" t="s">
        <v>0</v>
      </c>
      <c r="P128" s="58" t="s">
        <v>57</v>
      </c>
      <c r="Q128" s="45">
        <f t="shared" si="3"/>
        <v>0</v>
      </c>
      <c r="R128" s="45">
        <f t="shared" si="4"/>
        <v>307092</v>
      </c>
      <c r="S128" s="58"/>
      <c r="T128" s="45">
        <f t="shared" si="5"/>
        <v>0</v>
      </c>
      <c r="U128" s="45">
        <f t="shared" si="1"/>
        <v>2062.9333333333334</v>
      </c>
      <c r="V128" s="47"/>
      <c r="AA128" s="7"/>
    </row>
    <row r="129" spans="2:27" ht="15.75" thickBot="1">
      <c r="B129" s="71">
        <v>60</v>
      </c>
      <c r="C129" s="42" t="s">
        <v>21</v>
      </c>
      <c r="D129" s="42" t="s">
        <v>372</v>
      </c>
      <c r="E129" s="43" t="s">
        <v>373</v>
      </c>
      <c r="F129" s="44">
        <v>45108</v>
      </c>
      <c r="G129" s="44">
        <v>45137</v>
      </c>
      <c r="H129" s="46">
        <f t="shared" si="2"/>
        <v>30</v>
      </c>
      <c r="I129" s="81" t="s">
        <v>224</v>
      </c>
      <c r="J129" s="57" t="s">
        <v>57</v>
      </c>
      <c r="K129" s="57" t="s">
        <v>133</v>
      </c>
      <c r="L129" s="58" t="s">
        <v>5</v>
      </c>
      <c r="M129" s="58"/>
      <c r="N129" s="55"/>
      <c r="O129" s="58" t="s">
        <v>0</v>
      </c>
      <c r="P129" s="58" t="s">
        <v>57</v>
      </c>
      <c r="Q129" s="45">
        <f t="shared" si="3"/>
        <v>0</v>
      </c>
      <c r="R129" s="45">
        <f t="shared" si="4"/>
        <v>307092</v>
      </c>
      <c r="S129" s="58"/>
      <c r="T129" s="45">
        <f t="shared" si="5"/>
        <v>0</v>
      </c>
      <c r="U129" s="45">
        <f t="shared" si="1"/>
        <v>2062.9333333333334</v>
      </c>
      <c r="V129" s="47"/>
      <c r="AA129" s="7"/>
    </row>
    <row r="130" spans="2:27" ht="15.75" thickBot="1">
      <c r="B130" s="71">
        <v>61</v>
      </c>
      <c r="C130" s="42" t="s">
        <v>21</v>
      </c>
      <c r="D130" s="42" t="s">
        <v>260</v>
      </c>
      <c r="E130" s="43" t="s">
        <v>299</v>
      </c>
      <c r="F130" s="44">
        <v>45108</v>
      </c>
      <c r="G130" s="44">
        <v>45137</v>
      </c>
      <c r="H130" s="46">
        <f t="shared" si="2"/>
        <v>30</v>
      </c>
      <c r="I130" s="81" t="s">
        <v>224</v>
      </c>
      <c r="J130" s="57" t="s">
        <v>57</v>
      </c>
      <c r="K130" s="57" t="s">
        <v>133</v>
      </c>
      <c r="L130" s="58" t="s">
        <v>5</v>
      </c>
      <c r="M130" s="58"/>
      <c r="N130" s="55"/>
      <c r="O130" s="58" t="s">
        <v>0</v>
      </c>
      <c r="P130" s="58" t="s">
        <v>57</v>
      </c>
      <c r="Q130" s="45">
        <f t="shared" si="3"/>
        <v>0</v>
      </c>
      <c r="R130" s="45">
        <f t="shared" si="4"/>
        <v>307092</v>
      </c>
      <c r="S130" s="58"/>
      <c r="T130" s="45">
        <f t="shared" si="5"/>
        <v>0</v>
      </c>
      <c r="U130" s="45">
        <f t="shared" si="1"/>
        <v>2062.9333333333334</v>
      </c>
      <c r="V130" s="47"/>
      <c r="AA130" s="7"/>
    </row>
    <row r="131" spans="2:27" ht="15.75" thickBot="1">
      <c r="B131" s="71">
        <v>62</v>
      </c>
      <c r="C131" s="42" t="s">
        <v>21</v>
      </c>
      <c r="D131" s="42" t="s">
        <v>268</v>
      </c>
      <c r="E131" s="43" t="s">
        <v>307</v>
      </c>
      <c r="F131" s="44">
        <v>45108</v>
      </c>
      <c r="G131" s="44">
        <v>45137</v>
      </c>
      <c r="H131" s="46">
        <f t="shared" si="2"/>
        <v>30</v>
      </c>
      <c r="I131" s="81" t="s">
        <v>224</v>
      </c>
      <c r="J131" s="57" t="s">
        <v>57</v>
      </c>
      <c r="K131" s="57" t="s">
        <v>133</v>
      </c>
      <c r="L131" s="58" t="s">
        <v>5</v>
      </c>
      <c r="M131" s="58"/>
      <c r="N131" s="55"/>
      <c r="O131" s="58" t="s">
        <v>0</v>
      </c>
      <c r="P131" s="58" t="s">
        <v>57</v>
      </c>
      <c r="Q131" s="45">
        <f t="shared" si="3"/>
        <v>0</v>
      </c>
      <c r="R131" s="45">
        <f t="shared" si="4"/>
        <v>307092</v>
      </c>
      <c r="S131" s="58"/>
      <c r="T131" s="45">
        <f t="shared" si="5"/>
        <v>0</v>
      </c>
      <c r="U131" s="45">
        <f t="shared" si="1"/>
        <v>2062.9333333333334</v>
      </c>
      <c r="V131" s="47"/>
      <c r="AA131" s="7"/>
    </row>
    <row r="132" spans="2:27" ht="15.75" thickBot="1">
      <c r="B132" s="71">
        <v>63</v>
      </c>
      <c r="C132" s="42" t="s">
        <v>21</v>
      </c>
      <c r="D132" s="42" t="s">
        <v>262</v>
      </c>
      <c r="E132" s="43" t="s">
        <v>301</v>
      </c>
      <c r="F132" s="44">
        <v>45108</v>
      </c>
      <c r="G132" s="44">
        <v>45137</v>
      </c>
      <c r="H132" s="46">
        <f t="shared" si="2"/>
        <v>30</v>
      </c>
      <c r="I132" s="81" t="s">
        <v>224</v>
      </c>
      <c r="J132" s="57" t="s">
        <v>57</v>
      </c>
      <c r="K132" s="57" t="s">
        <v>133</v>
      </c>
      <c r="L132" s="58" t="s">
        <v>5</v>
      </c>
      <c r="M132" s="58"/>
      <c r="N132" s="55"/>
      <c r="O132" s="58" t="s">
        <v>0</v>
      </c>
      <c r="P132" s="58" t="s">
        <v>57</v>
      </c>
      <c r="Q132" s="45">
        <f t="shared" si="3"/>
        <v>0</v>
      </c>
      <c r="R132" s="45">
        <f t="shared" si="4"/>
        <v>307092</v>
      </c>
      <c r="S132" s="58"/>
      <c r="T132" s="45">
        <f t="shared" si="5"/>
        <v>0</v>
      </c>
      <c r="U132" s="45">
        <f t="shared" si="1"/>
        <v>2062.9333333333334</v>
      </c>
      <c r="V132" s="47"/>
      <c r="AA132" s="7"/>
    </row>
    <row r="133" spans="2:27" ht="15.75" thickBot="1">
      <c r="B133" s="71">
        <v>64</v>
      </c>
      <c r="C133" s="42" t="s">
        <v>21</v>
      </c>
      <c r="D133" s="42" t="s">
        <v>484</v>
      </c>
      <c r="E133" s="43" t="s">
        <v>485</v>
      </c>
      <c r="F133" s="44">
        <v>45125</v>
      </c>
      <c r="G133" s="44">
        <v>45137</v>
      </c>
      <c r="H133" s="46">
        <f t="shared" si="2"/>
        <v>13</v>
      </c>
      <c r="I133" s="81" t="s">
        <v>224</v>
      </c>
      <c r="J133" s="57" t="s">
        <v>57</v>
      </c>
      <c r="K133" s="57" t="s">
        <v>132</v>
      </c>
      <c r="L133" s="58" t="s">
        <v>0</v>
      </c>
      <c r="M133" s="58" t="s">
        <v>122</v>
      </c>
      <c r="N133" s="55">
        <v>30</v>
      </c>
      <c r="O133" s="58" t="s">
        <v>5</v>
      </c>
      <c r="P133" s="58"/>
      <c r="Q133" s="45">
        <f t="shared" si="3"/>
        <v>81120</v>
      </c>
      <c r="R133" s="45">
        <f t="shared" si="4"/>
        <v>0</v>
      </c>
      <c r="S133" s="58"/>
      <c r="T133" s="45">
        <f t="shared" si="5"/>
        <v>0</v>
      </c>
      <c r="U133" s="45">
        <f t="shared" si="1"/>
        <v>893.93777777777791</v>
      </c>
      <c r="V133" s="47"/>
      <c r="AA133" s="7"/>
    </row>
    <row r="134" spans="2:27" ht="15.75" thickBot="1">
      <c r="B134" s="71">
        <v>65</v>
      </c>
      <c r="C134" s="42" t="s">
        <v>21</v>
      </c>
      <c r="D134" s="42" t="s">
        <v>486</v>
      </c>
      <c r="E134" s="43" t="s">
        <v>487</v>
      </c>
      <c r="F134" s="44">
        <v>45125</v>
      </c>
      <c r="G134" s="44">
        <v>45137</v>
      </c>
      <c r="H134" s="46">
        <f t="shared" si="2"/>
        <v>13</v>
      </c>
      <c r="I134" s="81" t="s">
        <v>224</v>
      </c>
      <c r="J134" s="57" t="s">
        <v>57</v>
      </c>
      <c r="K134" s="57" t="s">
        <v>132</v>
      </c>
      <c r="L134" s="58" t="s">
        <v>0</v>
      </c>
      <c r="M134" s="58" t="s">
        <v>122</v>
      </c>
      <c r="N134" s="55">
        <v>30</v>
      </c>
      <c r="O134" s="58" t="s">
        <v>5</v>
      </c>
      <c r="P134" s="58"/>
      <c r="Q134" s="45">
        <f t="shared" si="3"/>
        <v>81120</v>
      </c>
      <c r="R134" s="45">
        <f t="shared" si="4"/>
        <v>0</v>
      </c>
      <c r="S134" s="58"/>
      <c r="T134" s="45">
        <f t="shared" si="5"/>
        <v>0</v>
      </c>
      <c r="U134" s="45">
        <f t="shared" ref="U134:U197" si="6">+H134*$F$44</f>
        <v>893.93777777777791</v>
      </c>
      <c r="V134" s="47"/>
      <c r="AA134" s="7"/>
    </row>
    <row r="135" spans="2:27" ht="15.75" thickBot="1">
      <c r="B135" s="71">
        <v>66</v>
      </c>
      <c r="C135" s="42" t="s">
        <v>21</v>
      </c>
      <c r="D135" s="42" t="s">
        <v>488</v>
      </c>
      <c r="E135" s="43" t="s">
        <v>489</v>
      </c>
      <c r="F135" s="44">
        <v>45125</v>
      </c>
      <c r="G135" s="44">
        <v>45137</v>
      </c>
      <c r="H135" s="46">
        <f t="shared" ref="H135:H198" si="7">IF(F135&lt;&gt;0,IF((G135-F135)+1=31,30,(G135-F135)+1),0)</f>
        <v>13</v>
      </c>
      <c r="I135" s="81" t="s">
        <v>224</v>
      </c>
      <c r="J135" s="57" t="s">
        <v>57</v>
      </c>
      <c r="K135" s="57" t="s">
        <v>132</v>
      </c>
      <c r="L135" s="58" t="s">
        <v>0</v>
      </c>
      <c r="M135" s="58" t="s">
        <v>122</v>
      </c>
      <c r="N135" s="55">
        <v>30</v>
      </c>
      <c r="O135" s="58" t="s">
        <v>5</v>
      </c>
      <c r="P135" s="58"/>
      <c r="Q135" s="45">
        <f t="shared" ref="Q135:Q198" si="8">+IF(M135="20 gramos",N135*$F$47,+IF(M135="50 gramos",N135*$G$47,0))</f>
        <v>81120</v>
      </c>
      <c r="R135" s="45">
        <f t="shared" ref="R135:R198" si="9">+IF(P135="MUJER GESTANTE",$F$42,+IF(P135="NIÑO O NIÑA MAYOR DE 6 MESES",$F$43,0))</f>
        <v>0</v>
      </c>
      <c r="S135" s="58"/>
      <c r="T135" s="45">
        <f t="shared" ref="T135:T198" si="10">+IF(S135="SI",$F$49,0)</f>
        <v>0</v>
      </c>
      <c r="U135" s="45">
        <f t="shared" si="6"/>
        <v>893.93777777777791</v>
      </c>
      <c r="V135" s="47"/>
      <c r="AA135" s="7"/>
    </row>
    <row r="136" spans="2:27" ht="15.75" thickBot="1">
      <c r="B136" s="71">
        <v>67</v>
      </c>
      <c r="C136" s="42" t="s">
        <v>21</v>
      </c>
      <c r="D136" s="42" t="s">
        <v>378</v>
      </c>
      <c r="E136" s="43" t="s">
        <v>379</v>
      </c>
      <c r="F136" s="44">
        <v>45108</v>
      </c>
      <c r="G136" s="44">
        <v>45137</v>
      </c>
      <c r="H136" s="46">
        <f t="shared" si="7"/>
        <v>30</v>
      </c>
      <c r="I136" s="81" t="s">
        <v>224</v>
      </c>
      <c r="J136" s="57" t="s">
        <v>57</v>
      </c>
      <c r="K136" s="57" t="s">
        <v>133</v>
      </c>
      <c r="L136" s="58" t="s">
        <v>5</v>
      </c>
      <c r="M136" s="58"/>
      <c r="N136" s="55"/>
      <c r="O136" s="58" t="s">
        <v>0</v>
      </c>
      <c r="P136" s="58" t="s">
        <v>57</v>
      </c>
      <c r="Q136" s="45">
        <f t="shared" si="8"/>
        <v>0</v>
      </c>
      <c r="R136" s="45">
        <f t="shared" si="9"/>
        <v>307092</v>
      </c>
      <c r="S136" s="58"/>
      <c r="T136" s="45">
        <f t="shared" si="10"/>
        <v>0</v>
      </c>
      <c r="U136" s="45">
        <f t="shared" si="6"/>
        <v>2062.9333333333334</v>
      </c>
      <c r="V136" s="47"/>
      <c r="AA136" s="7"/>
    </row>
    <row r="137" spans="2:27" ht="15.75" thickBot="1">
      <c r="B137" s="71">
        <v>68</v>
      </c>
      <c r="C137" s="42" t="s">
        <v>21</v>
      </c>
      <c r="D137" s="42" t="s">
        <v>259</v>
      </c>
      <c r="E137" s="43" t="s">
        <v>298</v>
      </c>
      <c r="F137" s="44">
        <v>45108</v>
      </c>
      <c r="G137" s="44">
        <v>45137</v>
      </c>
      <c r="H137" s="46">
        <f t="shared" si="7"/>
        <v>30</v>
      </c>
      <c r="I137" s="81" t="s">
        <v>224</v>
      </c>
      <c r="J137" s="57" t="s">
        <v>57</v>
      </c>
      <c r="K137" s="57" t="s">
        <v>133</v>
      </c>
      <c r="L137" s="58" t="s">
        <v>5</v>
      </c>
      <c r="M137" s="58"/>
      <c r="N137" s="55"/>
      <c r="O137" s="58" t="s">
        <v>0</v>
      </c>
      <c r="P137" s="58" t="s">
        <v>57</v>
      </c>
      <c r="Q137" s="45">
        <f t="shared" si="8"/>
        <v>0</v>
      </c>
      <c r="R137" s="45">
        <f t="shared" si="9"/>
        <v>307092</v>
      </c>
      <c r="S137" s="58"/>
      <c r="T137" s="45">
        <f t="shared" si="10"/>
        <v>0</v>
      </c>
      <c r="U137" s="45">
        <f t="shared" si="6"/>
        <v>2062.9333333333334</v>
      </c>
      <c r="V137" s="47"/>
      <c r="AA137" s="7"/>
    </row>
    <row r="138" spans="2:27" ht="15.75" thickBot="1">
      <c r="B138" s="71">
        <v>69</v>
      </c>
      <c r="C138" s="42" t="s">
        <v>21</v>
      </c>
      <c r="D138" s="42" t="s">
        <v>374</v>
      </c>
      <c r="E138" s="43" t="s">
        <v>375</v>
      </c>
      <c r="F138" s="44">
        <v>45108</v>
      </c>
      <c r="G138" s="44">
        <v>45137</v>
      </c>
      <c r="H138" s="46">
        <f t="shared" si="7"/>
        <v>30</v>
      </c>
      <c r="I138" s="81" t="s">
        <v>224</v>
      </c>
      <c r="J138" s="57" t="s">
        <v>57</v>
      </c>
      <c r="K138" s="57" t="s">
        <v>133</v>
      </c>
      <c r="L138" s="58" t="s">
        <v>5</v>
      </c>
      <c r="M138" s="58"/>
      <c r="N138" s="55"/>
      <c r="O138" s="58" t="s">
        <v>0</v>
      </c>
      <c r="P138" s="58" t="s">
        <v>57</v>
      </c>
      <c r="Q138" s="45">
        <f t="shared" si="8"/>
        <v>0</v>
      </c>
      <c r="R138" s="45">
        <f t="shared" si="9"/>
        <v>307092</v>
      </c>
      <c r="S138" s="58"/>
      <c r="T138" s="45">
        <f t="shared" si="10"/>
        <v>0</v>
      </c>
      <c r="U138" s="45">
        <f t="shared" si="6"/>
        <v>2062.9333333333334</v>
      </c>
      <c r="V138" s="47"/>
      <c r="AA138" s="7"/>
    </row>
    <row r="139" spans="2:27" ht="15.75" thickBot="1">
      <c r="B139" s="71">
        <v>70</v>
      </c>
      <c r="C139" s="42" t="s">
        <v>21</v>
      </c>
      <c r="D139" s="42" t="s">
        <v>490</v>
      </c>
      <c r="E139" s="43" t="s">
        <v>491</v>
      </c>
      <c r="F139" s="44">
        <v>45125</v>
      </c>
      <c r="G139" s="44">
        <v>45137</v>
      </c>
      <c r="H139" s="46">
        <f t="shared" si="7"/>
        <v>13</v>
      </c>
      <c r="I139" s="81" t="s">
        <v>224</v>
      </c>
      <c r="J139" s="57" t="s">
        <v>57</v>
      </c>
      <c r="K139" s="57" t="s">
        <v>132</v>
      </c>
      <c r="L139" s="58" t="s">
        <v>0</v>
      </c>
      <c r="M139" s="58" t="s">
        <v>122</v>
      </c>
      <c r="N139" s="55">
        <v>30</v>
      </c>
      <c r="O139" s="58" t="s">
        <v>5</v>
      </c>
      <c r="P139" s="58"/>
      <c r="Q139" s="45">
        <f t="shared" si="8"/>
        <v>81120</v>
      </c>
      <c r="R139" s="45">
        <f t="shared" si="9"/>
        <v>0</v>
      </c>
      <c r="S139" s="58"/>
      <c r="T139" s="45">
        <f t="shared" si="10"/>
        <v>0</v>
      </c>
      <c r="U139" s="45">
        <f t="shared" si="6"/>
        <v>893.93777777777791</v>
      </c>
      <c r="V139" s="47"/>
      <c r="AA139" s="7"/>
    </row>
    <row r="140" spans="2:27" ht="15.75" thickBot="1">
      <c r="B140" s="71">
        <v>71</v>
      </c>
      <c r="C140" s="42" t="s">
        <v>21</v>
      </c>
      <c r="D140" s="42" t="s">
        <v>492</v>
      </c>
      <c r="E140" s="43" t="s">
        <v>288</v>
      </c>
      <c r="F140" s="44">
        <v>45108</v>
      </c>
      <c r="G140" s="44">
        <v>45137</v>
      </c>
      <c r="H140" s="46">
        <f t="shared" si="7"/>
        <v>30</v>
      </c>
      <c r="I140" s="81" t="s">
        <v>224</v>
      </c>
      <c r="J140" s="57" t="s">
        <v>57</v>
      </c>
      <c r="K140" s="57" t="s">
        <v>133</v>
      </c>
      <c r="L140" s="58" t="s">
        <v>5</v>
      </c>
      <c r="M140" s="58"/>
      <c r="N140" s="55"/>
      <c r="O140" s="58" t="s">
        <v>0</v>
      </c>
      <c r="P140" s="58" t="s">
        <v>57</v>
      </c>
      <c r="Q140" s="45">
        <f t="shared" si="8"/>
        <v>0</v>
      </c>
      <c r="R140" s="45">
        <f t="shared" si="9"/>
        <v>307092</v>
      </c>
      <c r="S140" s="58"/>
      <c r="T140" s="45">
        <f t="shared" si="10"/>
        <v>0</v>
      </c>
      <c r="U140" s="45">
        <f t="shared" si="6"/>
        <v>2062.9333333333334</v>
      </c>
      <c r="V140" s="47"/>
      <c r="AA140" s="7"/>
    </row>
    <row r="141" spans="2:27" ht="15.75" thickBot="1">
      <c r="B141" s="71">
        <v>72</v>
      </c>
      <c r="C141" s="42" t="s">
        <v>21</v>
      </c>
      <c r="D141" s="42" t="s">
        <v>261</v>
      </c>
      <c r="E141" s="43" t="s">
        <v>300</v>
      </c>
      <c r="F141" s="44">
        <v>45108</v>
      </c>
      <c r="G141" s="44">
        <v>45137</v>
      </c>
      <c r="H141" s="46">
        <f t="shared" si="7"/>
        <v>30</v>
      </c>
      <c r="I141" s="81" t="s">
        <v>224</v>
      </c>
      <c r="J141" s="57" t="s">
        <v>57</v>
      </c>
      <c r="K141" s="57" t="s">
        <v>133</v>
      </c>
      <c r="L141" s="58" t="s">
        <v>5</v>
      </c>
      <c r="M141" s="58"/>
      <c r="N141" s="55"/>
      <c r="O141" s="58" t="s">
        <v>0</v>
      </c>
      <c r="P141" s="58" t="s">
        <v>57</v>
      </c>
      <c r="Q141" s="45">
        <f t="shared" si="8"/>
        <v>0</v>
      </c>
      <c r="R141" s="45">
        <f t="shared" si="9"/>
        <v>307092</v>
      </c>
      <c r="S141" s="58"/>
      <c r="T141" s="45">
        <f t="shared" si="10"/>
        <v>0</v>
      </c>
      <c r="U141" s="45">
        <f t="shared" si="6"/>
        <v>2062.9333333333334</v>
      </c>
      <c r="V141" s="47"/>
      <c r="AA141" s="7"/>
    </row>
    <row r="142" spans="2:27" ht="15.75" thickBot="1">
      <c r="B142" s="71">
        <v>73</v>
      </c>
      <c r="C142" s="42" t="s">
        <v>21</v>
      </c>
      <c r="D142" s="42" t="s">
        <v>240</v>
      </c>
      <c r="E142" s="43" t="s">
        <v>278</v>
      </c>
      <c r="F142" s="44">
        <v>45108</v>
      </c>
      <c r="G142" s="44">
        <v>45137</v>
      </c>
      <c r="H142" s="46">
        <f t="shared" si="7"/>
        <v>30</v>
      </c>
      <c r="I142" s="81" t="s">
        <v>224</v>
      </c>
      <c r="J142" s="57" t="s">
        <v>57</v>
      </c>
      <c r="K142" s="57" t="s">
        <v>133</v>
      </c>
      <c r="L142" s="58" t="s">
        <v>5</v>
      </c>
      <c r="M142" s="58"/>
      <c r="N142" s="55"/>
      <c r="O142" s="58" t="s">
        <v>0</v>
      </c>
      <c r="P142" s="58" t="s">
        <v>57</v>
      </c>
      <c r="Q142" s="45">
        <f t="shared" si="8"/>
        <v>0</v>
      </c>
      <c r="R142" s="45">
        <f t="shared" si="9"/>
        <v>307092</v>
      </c>
      <c r="S142" s="58"/>
      <c r="T142" s="45">
        <f t="shared" si="10"/>
        <v>0</v>
      </c>
      <c r="U142" s="45">
        <f t="shared" si="6"/>
        <v>2062.9333333333334</v>
      </c>
      <c r="V142" s="47"/>
      <c r="AA142" s="7"/>
    </row>
    <row r="143" spans="2:27" ht="15.75" thickBot="1">
      <c r="B143" s="71">
        <v>74</v>
      </c>
      <c r="C143" s="42" t="s">
        <v>21</v>
      </c>
      <c r="D143" s="42" t="s">
        <v>258</v>
      </c>
      <c r="E143" s="43" t="s">
        <v>297</v>
      </c>
      <c r="F143" s="44">
        <v>45108</v>
      </c>
      <c r="G143" s="44">
        <v>45137</v>
      </c>
      <c r="H143" s="46">
        <f t="shared" si="7"/>
        <v>30</v>
      </c>
      <c r="I143" s="81" t="s">
        <v>224</v>
      </c>
      <c r="J143" s="57" t="s">
        <v>57</v>
      </c>
      <c r="K143" s="57" t="s">
        <v>133</v>
      </c>
      <c r="L143" s="58" t="s">
        <v>5</v>
      </c>
      <c r="M143" s="58"/>
      <c r="N143" s="55"/>
      <c r="O143" s="58" t="s">
        <v>0</v>
      </c>
      <c r="P143" s="58" t="s">
        <v>57</v>
      </c>
      <c r="Q143" s="45">
        <f t="shared" si="8"/>
        <v>0</v>
      </c>
      <c r="R143" s="45">
        <f t="shared" si="9"/>
        <v>307092</v>
      </c>
      <c r="S143" s="58"/>
      <c r="T143" s="45">
        <f t="shared" si="10"/>
        <v>0</v>
      </c>
      <c r="U143" s="45">
        <f t="shared" si="6"/>
        <v>2062.9333333333334</v>
      </c>
      <c r="V143" s="47"/>
      <c r="AA143" s="7"/>
    </row>
    <row r="144" spans="2:27" ht="15.75" thickBot="1">
      <c r="B144" s="71">
        <v>75</v>
      </c>
      <c r="C144" s="42" t="s">
        <v>21</v>
      </c>
      <c r="D144" s="42" t="s">
        <v>249</v>
      </c>
      <c r="E144" s="43" t="s">
        <v>287</v>
      </c>
      <c r="F144" s="44">
        <v>45108</v>
      </c>
      <c r="G144" s="44">
        <v>45137</v>
      </c>
      <c r="H144" s="46">
        <f t="shared" si="7"/>
        <v>30</v>
      </c>
      <c r="I144" s="81" t="s">
        <v>224</v>
      </c>
      <c r="J144" s="57" t="s">
        <v>57</v>
      </c>
      <c r="K144" s="57" t="s">
        <v>133</v>
      </c>
      <c r="L144" s="58" t="s">
        <v>5</v>
      </c>
      <c r="M144" s="58"/>
      <c r="N144" s="55"/>
      <c r="O144" s="58" t="s">
        <v>0</v>
      </c>
      <c r="P144" s="58" t="s">
        <v>57</v>
      </c>
      <c r="Q144" s="45">
        <f t="shared" si="8"/>
        <v>0</v>
      </c>
      <c r="R144" s="45">
        <f t="shared" si="9"/>
        <v>307092</v>
      </c>
      <c r="S144" s="58"/>
      <c r="T144" s="45">
        <f t="shared" si="10"/>
        <v>0</v>
      </c>
      <c r="U144" s="45">
        <f t="shared" si="6"/>
        <v>2062.9333333333334</v>
      </c>
      <c r="V144" s="47"/>
      <c r="AA144" s="7"/>
    </row>
    <row r="145" spans="2:27" ht="15.75" thickBot="1">
      <c r="B145" s="71">
        <v>76</v>
      </c>
      <c r="C145" s="42" t="s">
        <v>21</v>
      </c>
      <c r="D145" s="42" t="s">
        <v>252</v>
      </c>
      <c r="E145" s="43" t="s">
        <v>291</v>
      </c>
      <c r="F145" s="44">
        <v>45108</v>
      </c>
      <c r="G145" s="44">
        <v>45137</v>
      </c>
      <c r="H145" s="46">
        <f t="shared" si="7"/>
        <v>30</v>
      </c>
      <c r="I145" s="81" t="s">
        <v>224</v>
      </c>
      <c r="J145" s="57" t="s">
        <v>57</v>
      </c>
      <c r="K145" s="57" t="s">
        <v>133</v>
      </c>
      <c r="L145" s="58" t="s">
        <v>5</v>
      </c>
      <c r="M145" s="58"/>
      <c r="N145" s="55"/>
      <c r="O145" s="58" t="s">
        <v>0</v>
      </c>
      <c r="P145" s="58" t="s">
        <v>57</v>
      </c>
      <c r="Q145" s="45">
        <f t="shared" si="8"/>
        <v>0</v>
      </c>
      <c r="R145" s="45">
        <f t="shared" si="9"/>
        <v>307092</v>
      </c>
      <c r="S145" s="58"/>
      <c r="T145" s="45">
        <f t="shared" si="10"/>
        <v>0</v>
      </c>
      <c r="U145" s="45">
        <f t="shared" si="6"/>
        <v>2062.9333333333334</v>
      </c>
      <c r="V145" s="47"/>
      <c r="AA145" s="7"/>
    </row>
    <row r="146" spans="2:27" ht="15.75" thickBot="1">
      <c r="B146" s="71">
        <v>77</v>
      </c>
      <c r="C146" s="42" t="s">
        <v>25</v>
      </c>
      <c r="D146" s="42" t="s">
        <v>238</v>
      </c>
      <c r="E146" s="43" t="s">
        <v>276</v>
      </c>
      <c r="F146" s="44">
        <v>45108</v>
      </c>
      <c r="G146" s="44">
        <v>45137</v>
      </c>
      <c r="H146" s="46">
        <f t="shared" si="7"/>
        <v>30</v>
      </c>
      <c r="I146" s="81" t="s">
        <v>224</v>
      </c>
      <c r="J146" s="57" t="s">
        <v>57</v>
      </c>
      <c r="K146" s="57" t="s">
        <v>133</v>
      </c>
      <c r="L146" s="58" t="s">
        <v>5</v>
      </c>
      <c r="M146" s="58"/>
      <c r="N146" s="55"/>
      <c r="O146" s="58" t="s">
        <v>0</v>
      </c>
      <c r="P146" s="58" t="s">
        <v>57</v>
      </c>
      <c r="Q146" s="45">
        <f t="shared" si="8"/>
        <v>0</v>
      </c>
      <c r="R146" s="45">
        <f t="shared" si="9"/>
        <v>307092</v>
      </c>
      <c r="S146" s="58"/>
      <c r="T146" s="45">
        <f t="shared" si="10"/>
        <v>0</v>
      </c>
      <c r="U146" s="45">
        <f t="shared" si="6"/>
        <v>2062.9333333333334</v>
      </c>
      <c r="V146" s="47"/>
      <c r="AA146" s="7"/>
    </row>
    <row r="147" spans="2:27" ht="15.75" thickBot="1">
      <c r="B147" s="71">
        <v>78</v>
      </c>
      <c r="C147" s="42" t="s">
        <v>25</v>
      </c>
      <c r="D147" s="42" t="s">
        <v>246</v>
      </c>
      <c r="E147" s="43" t="s">
        <v>284</v>
      </c>
      <c r="F147" s="44">
        <v>45108</v>
      </c>
      <c r="G147" s="44">
        <v>45137</v>
      </c>
      <c r="H147" s="46">
        <f t="shared" si="7"/>
        <v>30</v>
      </c>
      <c r="I147" s="81" t="s">
        <v>224</v>
      </c>
      <c r="J147" s="57" t="s">
        <v>57</v>
      </c>
      <c r="K147" s="57" t="s">
        <v>133</v>
      </c>
      <c r="L147" s="58" t="s">
        <v>5</v>
      </c>
      <c r="M147" s="58"/>
      <c r="N147" s="55"/>
      <c r="O147" s="58" t="s">
        <v>0</v>
      </c>
      <c r="P147" s="58" t="s">
        <v>57</v>
      </c>
      <c r="Q147" s="45">
        <f t="shared" si="8"/>
        <v>0</v>
      </c>
      <c r="R147" s="45">
        <f t="shared" si="9"/>
        <v>307092</v>
      </c>
      <c r="S147" s="58"/>
      <c r="T147" s="45">
        <f t="shared" si="10"/>
        <v>0</v>
      </c>
      <c r="U147" s="45">
        <f t="shared" si="6"/>
        <v>2062.9333333333334</v>
      </c>
      <c r="V147" s="47"/>
      <c r="AA147" s="7"/>
    </row>
    <row r="148" spans="2:27" ht="15.75" thickBot="1">
      <c r="B148" s="71">
        <v>79</v>
      </c>
      <c r="C148" s="42" t="s">
        <v>25</v>
      </c>
      <c r="D148" s="42" t="s">
        <v>493</v>
      </c>
      <c r="E148" s="43" t="s">
        <v>494</v>
      </c>
      <c r="F148" s="44">
        <v>45125</v>
      </c>
      <c r="G148" s="44">
        <v>45137</v>
      </c>
      <c r="H148" s="46">
        <f t="shared" si="7"/>
        <v>13</v>
      </c>
      <c r="I148" s="81" t="s">
        <v>224</v>
      </c>
      <c r="J148" s="57" t="s">
        <v>57</v>
      </c>
      <c r="K148" s="57" t="s">
        <v>132</v>
      </c>
      <c r="L148" s="58" t="s">
        <v>0</v>
      </c>
      <c r="M148" s="58" t="s">
        <v>122</v>
      </c>
      <c r="N148" s="55">
        <v>30</v>
      </c>
      <c r="O148" s="58" t="s">
        <v>5</v>
      </c>
      <c r="P148" s="58"/>
      <c r="Q148" s="45">
        <f t="shared" si="8"/>
        <v>81120</v>
      </c>
      <c r="R148" s="45">
        <f t="shared" si="9"/>
        <v>0</v>
      </c>
      <c r="S148" s="58"/>
      <c r="T148" s="45">
        <f t="shared" si="10"/>
        <v>0</v>
      </c>
      <c r="U148" s="45">
        <f t="shared" si="6"/>
        <v>893.93777777777791</v>
      </c>
      <c r="V148" s="47"/>
      <c r="AA148" s="7"/>
    </row>
    <row r="149" spans="2:27" ht="15.75" thickBot="1">
      <c r="B149" s="71">
        <v>80</v>
      </c>
      <c r="C149" s="42" t="s">
        <v>21</v>
      </c>
      <c r="D149" s="42" t="s">
        <v>360</v>
      </c>
      <c r="E149" s="43" t="s">
        <v>361</v>
      </c>
      <c r="F149" s="44">
        <v>45108</v>
      </c>
      <c r="G149" s="44">
        <v>45137</v>
      </c>
      <c r="H149" s="46">
        <f t="shared" si="7"/>
        <v>30</v>
      </c>
      <c r="I149" s="81" t="s">
        <v>224</v>
      </c>
      <c r="J149" s="57" t="s">
        <v>57</v>
      </c>
      <c r="K149" s="57" t="s">
        <v>133</v>
      </c>
      <c r="L149" s="58" t="s">
        <v>5</v>
      </c>
      <c r="M149" s="58"/>
      <c r="N149" s="55"/>
      <c r="O149" s="58" t="s">
        <v>0</v>
      </c>
      <c r="P149" s="58" t="s">
        <v>57</v>
      </c>
      <c r="Q149" s="45">
        <f t="shared" si="8"/>
        <v>0</v>
      </c>
      <c r="R149" s="45">
        <f t="shared" si="9"/>
        <v>307092</v>
      </c>
      <c r="S149" s="58"/>
      <c r="T149" s="45">
        <f t="shared" si="10"/>
        <v>0</v>
      </c>
      <c r="U149" s="45">
        <f t="shared" si="6"/>
        <v>2062.9333333333334</v>
      </c>
      <c r="V149" s="47"/>
      <c r="AA149" s="7"/>
    </row>
    <row r="150" spans="2:27" ht="15.75" thickBot="1">
      <c r="B150" s="71">
        <v>81</v>
      </c>
      <c r="C150" s="42" t="s">
        <v>21</v>
      </c>
      <c r="D150" s="42" t="s">
        <v>253</v>
      </c>
      <c r="E150" s="43" t="s">
        <v>292</v>
      </c>
      <c r="F150" s="44">
        <v>45108</v>
      </c>
      <c r="G150" s="44">
        <v>45137</v>
      </c>
      <c r="H150" s="46">
        <f t="shared" si="7"/>
        <v>30</v>
      </c>
      <c r="I150" s="81" t="s">
        <v>224</v>
      </c>
      <c r="J150" s="57" t="s">
        <v>57</v>
      </c>
      <c r="K150" s="57" t="s">
        <v>133</v>
      </c>
      <c r="L150" s="58" t="s">
        <v>5</v>
      </c>
      <c r="M150" s="58"/>
      <c r="N150" s="55"/>
      <c r="O150" s="58" t="s">
        <v>0</v>
      </c>
      <c r="P150" s="58" t="s">
        <v>57</v>
      </c>
      <c r="Q150" s="45">
        <f t="shared" si="8"/>
        <v>0</v>
      </c>
      <c r="R150" s="45">
        <f t="shared" si="9"/>
        <v>307092</v>
      </c>
      <c r="S150" s="58"/>
      <c r="T150" s="45">
        <f t="shared" si="10"/>
        <v>0</v>
      </c>
      <c r="U150" s="45">
        <f t="shared" si="6"/>
        <v>2062.9333333333334</v>
      </c>
      <c r="V150" s="47"/>
      <c r="AA150" s="7"/>
    </row>
    <row r="151" spans="2:27" ht="15.75" thickBot="1">
      <c r="B151" s="71">
        <v>82</v>
      </c>
      <c r="C151" s="42" t="s">
        <v>21</v>
      </c>
      <c r="D151" s="42" t="s">
        <v>250</v>
      </c>
      <c r="E151" s="43" t="s">
        <v>289</v>
      </c>
      <c r="F151" s="44">
        <v>45108</v>
      </c>
      <c r="G151" s="44">
        <v>45137</v>
      </c>
      <c r="H151" s="46">
        <f t="shared" si="7"/>
        <v>30</v>
      </c>
      <c r="I151" s="81" t="s">
        <v>224</v>
      </c>
      <c r="J151" s="57" t="s">
        <v>57</v>
      </c>
      <c r="K151" s="57" t="s">
        <v>133</v>
      </c>
      <c r="L151" s="58" t="s">
        <v>5</v>
      </c>
      <c r="M151" s="58"/>
      <c r="N151" s="55"/>
      <c r="O151" s="58" t="s">
        <v>0</v>
      </c>
      <c r="P151" s="58" t="s">
        <v>57</v>
      </c>
      <c r="Q151" s="45">
        <f t="shared" si="8"/>
        <v>0</v>
      </c>
      <c r="R151" s="45">
        <f t="shared" si="9"/>
        <v>307092</v>
      </c>
      <c r="S151" s="58"/>
      <c r="T151" s="45">
        <f t="shared" si="10"/>
        <v>0</v>
      </c>
      <c r="U151" s="45">
        <f t="shared" si="6"/>
        <v>2062.9333333333334</v>
      </c>
      <c r="V151" s="47"/>
      <c r="AA151" s="7"/>
    </row>
    <row r="152" spans="2:27" ht="15.75" thickBot="1">
      <c r="B152" s="71">
        <v>83</v>
      </c>
      <c r="C152" s="42" t="s">
        <v>21</v>
      </c>
      <c r="D152" s="42" t="s">
        <v>247</v>
      </c>
      <c r="E152" s="43" t="s">
        <v>285</v>
      </c>
      <c r="F152" s="44">
        <v>45108</v>
      </c>
      <c r="G152" s="44">
        <v>45137</v>
      </c>
      <c r="H152" s="46">
        <f t="shared" si="7"/>
        <v>30</v>
      </c>
      <c r="I152" s="81" t="s">
        <v>224</v>
      </c>
      <c r="J152" s="57" t="s">
        <v>57</v>
      </c>
      <c r="K152" s="57" t="s">
        <v>133</v>
      </c>
      <c r="L152" s="58" t="s">
        <v>5</v>
      </c>
      <c r="M152" s="58"/>
      <c r="N152" s="55"/>
      <c r="O152" s="58" t="s">
        <v>0</v>
      </c>
      <c r="P152" s="58" t="s">
        <v>57</v>
      </c>
      <c r="Q152" s="45">
        <f t="shared" si="8"/>
        <v>0</v>
      </c>
      <c r="R152" s="45">
        <f t="shared" si="9"/>
        <v>307092</v>
      </c>
      <c r="S152" s="58"/>
      <c r="T152" s="45">
        <f t="shared" si="10"/>
        <v>0</v>
      </c>
      <c r="U152" s="45">
        <f t="shared" si="6"/>
        <v>2062.9333333333334</v>
      </c>
      <c r="V152" s="47"/>
      <c r="AA152" s="7"/>
    </row>
    <row r="153" spans="2:27" ht="15.75" thickBot="1">
      <c r="B153" s="71">
        <v>84</v>
      </c>
      <c r="C153" s="42" t="s">
        <v>21</v>
      </c>
      <c r="D153" s="42" t="s">
        <v>380</v>
      </c>
      <c r="E153" s="43" t="s">
        <v>381</v>
      </c>
      <c r="F153" s="44">
        <v>45108</v>
      </c>
      <c r="G153" s="44">
        <v>45137</v>
      </c>
      <c r="H153" s="46">
        <f t="shared" si="7"/>
        <v>30</v>
      </c>
      <c r="I153" s="81" t="s">
        <v>224</v>
      </c>
      <c r="J153" s="57" t="s">
        <v>57</v>
      </c>
      <c r="K153" s="57" t="s">
        <v>133</v>
      </c>
      <c r="L153" s="58" t="s">
        <v>5</v>
      </c>
      <c r="M153" s="58"/>
      <c r="N153" s="55"/>
      <c r="O153" s="58" t="s">
        <v>0</v>
      </c>
      <c r="P153" s="58" t="s">
        <v>57</v>
      </c>
      <c r="Q153" s="45">
        <f t="shared" si="8"/>
        <v>0</v>
      </c>
      <c r="R153" s="45">
        <f t="shared" si="9"/>
        <v>307092</v>
      </c>
      <c r="S153" s="58"/>
      <c r="T153" s="45">
        <f t="shared" si="10"/>
        <v>0</v>
      </c>
      <c r="U153" s="45">
        <f t="shared" si="6"/>
        <v>2062.9333333333334</v>
      </c>
      <c r="V153" s="47"/>
      <c r="AA153" s="7"/>
    </row>
    <row r="154" spans="2:27" ht="15.75" thickBot="1">
      <c r="B154" s="71">
        <v>85</v>
      </c>
      <c r="C154" s="42" t="s">
        <v>21</v>
      </c>
      <c r="D154" s="42" t="s">
        <v>270</v>
      </c>
      <c r="E154" s="43" t="s">
        <v>309</v>
      </c>
      <c r="F154" s="44">
        <v>45108</v>
      </c>
      <c r="G154" s="44">
        <v>45137</v>
      </c>
      <c r="H154" s="46">
        <f t="shared" si="7"/>
        <v>30</v>
      </c>
      <c r="I154" s="81" t="s">
        <v>224</v>
      </c>
      <c r="J154" s="57" t="s">
        <v>57</v>
      </c>
      <c r="K154" s="57" t="s">
        <v>133</v>
      </c>
      <c r="L154" s="58" t="s">
        <v>5</v>
      </c>
      <c r="M154" s="58"/>
      <c r="N154" s="55"/>
      <c r="O154" s="58" t="s">
        <v>0</v>
      </c>
      <c r="P154" s="58" t="s">
        <v>57</v>
      </c>
      <c r="Q154" s="45">
        <f t="shared" si="8"/>
        <v>0</v>
      </c>
      <c r="R154" s="45">
        <f t="shared" si="9"/>
        <v>307092</v>
      </c>
      <c r="S154" s="58"/>
      <c r="T154" s="45">
        <f t="shared" si="10"/>
        <v>0</v>
      </c>
      <c r="U154" s="45">
        <f t="shared" si="6"/>
        <v>2062.9333333333334</v>
      </c>
      <c r="V154" s="47"/>
      <c r="AA154" s="7"/>
    </row>
    <row r="155" spans="2:27" ht="15.75" thickBot="1">
      <c r="B155" s="71">
        <v>86</v>
      </c>
      <c r="C155" s="42" t="s">
        <v>21</v>
      </c>
      <c r="D155" s="42" t="s">
        <v>263</v>
      </c>
      <c r="E155" s="43" t="s">
        <v>302</v>
      </c>
      <c r="F155" s="44">
        <v>45108</v>
      </c>
      <c r="G155" s="44">
        <v>45137</v>
      </c>
      <c r="H155" s="46">
        <f t="shared" si="7"/>
        <v>30</v>
      </c>
      <c r="I155" s="81" t="s">
        <v>224</v>
      </c>
      <c r="J155" s="57" t="s">
        <v>57</v>
      </c>
      <c r="K155" s="57" t="s">
        <v>133</v>
      </c>
      <c r="L155" s="58" t="s">
        <v>5</v>
      </c>
      <c r="M155" s="58"/>
      <c r="N155" s="55"/>
      <c r="O155" s="58" t="s">
        <v>0</v>
      </c>
      <c r="P155" s="58" t="s">
        <v>57</v>
      </c>
      <c r="Q155" s="45">
        <f t="shared" si="8"/>
        <v>0</v>
      </c>
      <c r="R155" s="45">
        <f t="shared" si="9"/>
        <v>307092</v>
      </c>
      <c r="S155" s="58"/>
      <c r="T155" s="45">
        <f t="shared" si="10"/>
        <v>0</v>
      </c>
      <c r="U155" s="45">
        <f t="shared" si="6"/>
        <v>2062.9333333333334</v>
      </c>
      <c r="V155" s="47"/>
      <c r="AA155" s="7"/>
    </row>
    <row r="156" spans="2:27" ht="15.75" thickBot="1">
      <c r="B156" s="71">
        <v>87</v>
      </c>
      <c r="C156" s="42" t="s">
        <v>21</v>
      </c>
      <c r="D156" s="42" t="s">
        <v>350</v>
      </c>
      <c r="E156" s="43" t="s">
        <v>351</v>
      </c>
      <c r="F156" s="44">
        <v>45108</v>
      </c>
      <c r="G156" s="44">
        <v>45137</v>
      </c>
      <c r="H156" s="46">
        <f t="shared" si="7"/>
        <v>30</v>
      </c>
      <c r="I156" s="81" t="s">
        <v>224</v>
      </c>
      <c r="J156" s="57" t="s">
        <v>57</v>
      </c>
      <c r="K156" s="57" t="s">
        <v>133</v>
      </c>
      <c r="L156" s="58" t="s">
        <v>5</v>
      </c>
      <c r="M156" s="58"/>
      <c r="N156" s="55"/>
      <c r="O156" s="58" t="s">
        <v>0</v>
      </c>
      <c r="P156" s="58" t="s">
        <v>57</v>
      </c>
      <c r="Q156" s="45">
        <f t="shared" si="8"/>
        <v>0</v>
      </c>
      <c r="R156" s="45">
        <f t="shared" si="9"/>
        <v>307092</v>
      </c>
      <c r="S156" s="58"/>
      <c r="T156" s="45">
        <f t="shared" si="10"/>
        <v>0</v>
      </c>
      <c r="U156" s="45">
        <f t="shared" si="6"/>
        <v>2062.9333333333334</v>
      </c>
      <c r="V156" s="47"/>
      <c r="AA156" s="7"/>
    </row>
    <row r="157" spans="2:27" ht="15.75" thickBot="1">
      <c r="B157" s="71">
        <v>88</v>
      </c>
      <c r="C157" s="42" t="s">
        <v>21</v>
      </c>
      <c r="D157" s="42" t="s">
        <v>495</v>
      </c>
      <c r="E157" s="43" t="s">
        <v>496</v>
      </c>
      <c r="F157" s="44">
        <v>45124</v>
      </c>
      <c r="G157" s="44">
        <v>45137</v>
      </c>
      <c r="H157" s="46">
        <f t="shared" si="7"/>
        <v>14</v>
      </c>
      <c r="I157" s="81" t="s">
        <v>224</v>
      </c>
      <c r="J157" s="57" t="s">
        <v>57</v>
      </c>
      <c r="K157" s="57" t="s">
        <v>132</v>
      </c>
      <c r="L157" s="58" t="s">
        <v>0</v>
      </c>
      <c r="M157" s="58" t="s">
        <v>122</v>
      </c>
      <c r="N157" s="55">
        <v>30</v>
      </c>
      <c r="O157" s="58" t="s">
        <v>5</v>
      </c>
      <c r="P157" s="58"/>
      <c r="Q157" s="45">
        <f t="shared" si="8"/>
        <v>81120</v>
      </c>
      <c r="R157" s="45">
        <f t="shared" si="9"/>
        <v>0</v>
      </c>
      <c r="S157" s="58"/>
      <c r="T157" s="45">
        <f t="shared" si="10"/>
        <v>0</v>
      </c>
      <c r="U157" s="45">
        <f t="shared" si="6"/>
        <v>962.7022222222223</v>
      </c>
      <c r="V157" s="47"/>
      <c r="AA157" s="7"/>
    </row>
    <row r="158" spans="2:27" ht="15.75" thickBot="1">
      <c r="B158" s="71">
        <v>89</v>
      </c>
      <c r="C158" s="42" t="s">
        <v>21</v>
      </c>
      <c r="D158" s="42" t="s">
        <v>376</v>
      </c>
      <c r="E158" s="43" t="s">
        <v>377</v>
      </c>
      <c r="F158" s="44">
        <v>45108</v>
      </c>
      <c r="G158" s="44">
        <v>45137</v>
      </c>
      <c r="H158" s="46">
        <f t="shared" si="7"/>
        <v>30</v>
      </c>
      <c r="I158" s="81" t="s">
        <v>224</v>
      </c>
      <c r="J158" s="57" t="s">
        <v>57</v>
      </c>
      <c r="K158" s="57" t="s">
        <v>133</v>
      </c>
      <c r="L158" s="58" t="s">
        <v>5</v>
      </c>
      <c r="M158" s="58"/>
      <c r="N158" s="55"/>
      <c r="O158" s="58" t="s">
        <v>0</v>
      </c>
      <c r="P158" s="58" t="s">
        <v>57</v>
      </c>
      <c r="Q158" s="45">
        <f t="shared" si="8"/>
        <v>0</v>
      </c>
      <c r="R158" s="45">
        <f t="shared" si="9"/>
        <v>307092</v>
      </c>
      <c r="S158" s="58"/>
      <c r="T158" s="45">
        <f t="shared" si="10"/>
        <v>0</v>
      </c>
      <c r="U158" s="45">
        <f t="shared" si="6"/>
        <v>2062.9333333333334</v>
      </c>
      <c r="V158" s="47"/>
    </row>
    <row r="159" spans="2:27" ht="15.75" thickBot="1">
      <c r="B159" s="71">
        <v>90</v>
      </c>
      <c r="C159" s="42" t="s">
        <v>21</v>
      </c>
      <c r="D159" s="42" t="s">
        <v>267</v>
      </c>
      <c r="E159" s="43" t="s">
        <v>306</v>
      </c>
      <c r="F159" s="44">
        <v>45108</v>
      </c>
      <c r="G159" s="44">
        <v>45137</v>
      </c>
      <c r="H159" s="46">
        <f t="shared" si="7"/>
        <v>30</v>
      </c>
      <c r="I159" s="81" t="s">
        <v>224</v>
      </c>
      <c r="J159" s="57" t="s">
        <v>57</v>
      </c>
      <c r="K159" s="57" t="s">
        <v>133</v>
      </c>
      <c r="L159" s="58" t="s">
        <v>5</v>
      </c>
      <c r="M159" s="58"/>
      <c r="N159" s="55"/>
      <c r="O159" s="58" t="s">
        <v>0</v>
      </c>
      <c r="P159" s="58" t="s">
        <v>57</v>
      </c>
      <c r="Q159" s="45">
        <f t="shared" si="8"/>
        <v>0</v>
      </c>
      <c r="R159" s="45">
        <f t="shared" si="9"/>
        <v>307092</v>
      </c>
      <c r="S159" s="58"/>
      <c r="T159" s="45">
        <f t="shared" si="10"/>
        <v>0</v>
      </c>
      <c r="U159" s="45">
        <f t="shared" si="6"/>
        <v>2062.9333333333334</v>
      </c>
      <c r="V159" s="47"/>
    </row>
    <row r="160" spans="2:27" ht="15.75" thickBot="1">
      <c r="B160" s="71">
        <v>91</v>
      </c>
      <c r="C160" s="42" t="s">
        <v>21</v>
      </c>
      <c r="D160" s="42" t="s">
        <v>255</v>
      </c>
      <c r="E160" s="43" t="s">
        <v>294</v>
      </c>
      <c r="F160" s="44">
        <v>45108</v>
      </c>
      <c r="G160" s="44">
        <v>45137</v>
      </c>
      <c r="H160" s="46">
        <f t="shared" si="7"/>
        <v>30</v>
      </c>
      <c r="I160" s="81" t="s">
        <v>224</v>
      </c>
      <c r="J160" s="57" t="s">
        <v>57</v>
      </c>
      <c r="K160" s="57" t="s">
        <v>133</v>
      </c>
      <c r="L160" s="58" t="s">
        <v>5</v>
      </c>
      <c r="M160" s="58"/>
      <c r="N160" s="55"/>
      <c r="O160" s="58" t="s">
        <v>0</v>
      </c>
      <c r="P160" s="58" t="s">
        <v>57</v>
      </c>
      <c r="Q160" s="45">
        <f t="shared" si="8"/>
        <v>0</v>
      </c>
      <c r="R160" s="45">
        <f t="shared" si="9"/>
        <v>307092</v>
      </c>
      <c r="S160" s="58"/>
      <c r="T160" s="45">
        <f t="shared" si="10"/>
        <v>0</v>
      </c>
      <c r="U160" s="45">
        <f t="shared" si="6"/>
        <v>2062.9333333333334</v>
      </c>
      <c r="V160" s="47"/>
    </row>
    <row r="161" spans="2:22" ht="15.75" thickBot="1">
      <c r="B161" s="71">
        <v>92</v>
      </c>
      <c r="C161" s="42" t="s">
        <v>21</v>
      </c>
      <c r="D161" s="42" t="s">
        <v>257</v>
      </c>
      <c r="E161" s="43" t="s">
        <v>296</v>
      </c>
      <c r="F161" s="44">
        <v>45108</v>
      </c>
      <c r="G161" s="44">
        <v>45137</v>
      </c>
      <c r="H161" s="46">
        <f t="shared" si="7"/>
        <v>30</v>
      </c>
      <c r="I161" s="81" t="s">
        <v>224</v>
      </c>
      <c r="J161" s="57" t="s">
        <v>57</v>
      </c>
      <c r="K161" s="57" t="s">
        <v>133</v>
      </c>
      <c r="L161" s="58" t="s">
        <v>5</v>
      </c>
      <c r="M161" s="58"/>
      <c r="N161" s="55"/>
      <c r="O161" s="58" t="s">
        <v>0</v>
      </c>
      <c r="P161" s="58" t="s">
        <v>57</v>
      </c>
      <c r="Q161" s="45">
        <f t="shared" si="8"/>
        <v>0</v>
      </c>
      <c r="R161" s="45">
        <f t="shared" si="9"/>
        <v>307092</v>
      </c>
      <c r="S161" s="58"/>
      <c r="T161" s="45">
        <f t="shared" si="10"/>
        <v>0</v>
      </c>
      <c r="U161" s="45">
        <f t="shared" si="6"/>
        <v>2062.9333333333334</v>
      </c>
      <c r="V161" s="47"/>
    </row>
    <row r="162" spans="2:22" ht="15.75" thickBot="1">
      <c r="B162" s="71">
        <v>93</v>
      </c>
      <c r="C162" s="42" t="s">
        <v>21</v>
      </c>
      <c r="D162" s="42" t="s">
        <v>244</v>
      </c>
      <c r="E162" s="43" t="s">
        <v>282</v>
      </c>
      <c r="F162" s="44">
        <v>45108</v>
      </c>
      <c r="G162" s="44">
        <v>45137</v>
      </c>
      <c r="H162" s="46">
        <f t="shared" si="7"/>
        <v>30</v>
      </c>
      <c r="I162" s="81" t="s">
        <v>224</v>
      </c>
      <c r="J162" s="57" t="s">
        <v>57</v>
      </c>
      <c r="K162" s="57" t="s">
        <v>133</v>
      </c>
      <c r="L162" s="58" t="s">
        <v>5</v>
      </c>
      <c r="M162" s="58"/>
      <c r="N162" s="55"/>
      <c r="O162" s="58" t="s">
        <v>0</v>
      </c>
      <c r="P162" s="58" t="s">
        <v>57</v>
      </c>
      <c r="Q162" s="45">
        <f t="shared" si="8"/>
        <v>0</v>
      </c>
      <c r="R162" s="45">
        <f t="shared" si="9"/>
        <v>307092</v>
      </c>
      <c r="S162" s="58"/>
      <c r="T162" s="45">
        <f t="shared" si="10"/>
        <v>0</v>
      </c>
      <c r="U162" s="45">
        <f t="shared" si="6"/>
        <v>2062.9333333333334</v>
      </c>
      <c r="V162" s="47"/>
    </row>
    <row r="163" spans="2:22" ht="15.75" thickBot="1">
      <c r="B163" s="71">
        <v>94</v>
      </c>
      <c r="C163" s="42" t="s">
        <v>21</v>
      </c>
      <c r="D163" s="42" t="s">
        <v>382</v>
      </c>
      <c r="E163" s="43" t="s">
        <v>383</v>
      </c>
      <c r="F163" s="44">
        <v>45108</v>
      </c>
      <c r="G163" s="44">
        <v>45137</v>
      </c>
      <c r="H163" s="46">
        <f t="shared" si="7"/>
        <v>30</v>
      </c>
      <c r="I163" s="81" t="s">
        <v>224</v>
      </c>
      <c r="J163" s="57" t="s">
        <v>57</v>
      </c>
      <c r="K163" s="57" t="s">
        <v>133</v>
      </c>
      <c r="L163" s="58" t="s">
        <v>5</v>
      </c>
      <c r="M163" s="58"/>
      <c r="N163" s="55"/>
      <c r="O163" s="58" t="s">
        <v>0</v>
      </c>
      <c r="P163" s="58" t="s">
        <v>57</v>
      </c>
      <c r="Q163" s="45">
        <f t="shared" si="8"/>
        <v>0</v>
      </c>
      <c r="R163" s="45">
        <f t="shared" si="9"/>
        <v>307092</v>
      </c>
      <c r="S163" s="58"/>
      <c r="T163" s="45">
        <f t="shared" si="10"/>
        <v>0</v>
      </c>
      <c r="U163" s="45">
        <f t="shared" si="6"/>
        <v>2062.9333333333334</v>
      </c>
      <c r="V163" s="47"/>
    </row>
    <row r="164" spans="2:22" ht="15.75" thickBot="1">
      <c r="B164" s="71">
        <v>95</v>
      </c>
      <c r="C164" s="42" t="s">
        <v>25</v>
      </c>
      <c r="D164" s="42" t="s">
        <v>497</v>
      </c>
      <c r="E164" s="43" t="s">
        <v>498</v>
      </c>
      <c r="F164" s="44">
        <v>45124</v>
      </c>
      <c r="G164" s="44">
        <v>45137</v>
      </c>
      <c r="H164" s="46">
        <f t="shared" si="7"/>
        <v>14</v>
      </c>
      <c r="I164" s="81" t="s">
        <v>224</v>
      </c>
      <c r="J164" s="57" t="s">
        <v>57</v>
      </c>
      <c r="K164" s="57" t="s">
        <v>132</v>
      </c>
      <c r="L164" s="58" t="s">
        <v>0</v>
      </c>
      <c r="M164" s="58" t="s">
        <v>122</v>
      </c>
      <c r="N164" s="55">
        <v>30</v>
      </c>
      <c r="O164" s="58" t="s">
        <v>5</v>
      </c>
      <c r="P164" s="58"/>
      <c r="Q164" s="45">
        <f t="shared" si="8"/>
        <v>81120</v>
      </c>
      <c r="R164" s="45">
        <f t="shared" si="9"/>
        <v>0</v>
      </c>
      <c r="S164" s="58"/>
      <c r="T164" s="45">
        <f t="shared" si="10"/>
        <v>0</v>
      </c>
      <c r="U164" s="45">
        <f t="shared" si="6"/>
        <v>962.7022222222223</v>
      </c>
      <c r="V164" s="47"/>
    </row>
    <row r="165" spans="2:22" ht="15.75" thickBot="1">
      <c r="B165" s="71">
        <v>96</v>
      </c>
      <c r="C165" s="42" t="s">
        <v>25</v>
      </c>
      <c r="D165" s="42" t="s">
        <v>384</v>
      </c>
      <c r="E165" s="43" t="s">
        <v>385</v>
      </c>
      <c r="F165" s="44">
        <v>45108</v>
      </c>
      <c r="G165" s="44">
        <v>45137</v>
      </c>
      <c r="H165" s="46">
        <f t="shared" si="7"/>
        <v>30</v>
      </c>
      <c r="I165" s="81" t="s">
        <v>224</v>
      </c>
      <c r="J165" s="57" t="s">
        <v>57</v>
      </c>
      <c r="K165" s="57" t="s">
        <v>133</v>
      </c>
      <c r="L165" s="58" t="s">
        <v>5</v>
      </c>
      <c r="M165" s="58"/>
      <c r="N165" s="55"/>
      <c r="O165" s="58" t="s">
        <v>0</v>
      </c>
      <c r="P165" s="58" t="s">
        <v>57</v>
      </c>
      <c r="Q165" s="45">
        <f t="shared" si="8"/>
        <v>0</v>
      </c>
      <c r="R165" s="45">
        <f t="shared" si="9"/>
        <v>307092</v>
      </c>
      <c r="S165" s="58"/>
      <c r="T165" s="45">
        <f t="shared" si="10"/>
        <v>0</v>
      </c>
      <c r="U165" s="45">
        <f t="shared" si="6"/>
        <v>2062.9333333333334</v>
      </c>
      <c r="V165" s="47"/>
    </row>
    <row r="166" spans="2:22" ht="15.75" thickBot="1">
      <c r="B166" s="71">
        <v>97</v>
      </c>
      <c r="C166" s="42" t="s">
        <v>21</v>
      </c>
      <c r="D166" s="42" t="s">
        <v>239</v>
      </c>
      <c r="E166" s="43" t="s">
        <v>277</v>
      </c>
      <c r="F166" s="44">
        <v>45108</v>
      </c>
      <c r="G166" s="44">
        <v>45137</v>
      </c>
      <c r="H166" s="46">
        <f t="shared" si="7"/>
        <v>30</v>
      </c>
      <c r="I166" s="81" t="s">
        <v>224</v>
      </c>
      <c r="J166" s="57" t="s">
        <v>57</v>
      </c>
      <c r="K166" s="57" t="s">
        <v>133</v>
      </c>
      <c r="L166" s="58" t="s">
        <v>5</v>
      </c>
      <c r="M166" s="58"/>
      <c r="N166" s="55"/>
      <c r="O166" s="58" t="s">
        <v>0</v>
      </c>
      <c r="P166" s="58" t="s">
        <v>57</v>
      </c>
      <c r="Q166" s="45">
        <f t="shared" si="8"/>
        <v>0</v>
      </c>
      <c r="R166" s="45">
        <f t="shared" si="9"/>
        <v>307092</v>
      </c>
      <c r="S166" s="58"/>
      <c r="T166" s="45">
        <f t="shared" si="10"/>
        <v>0</v>
      </c>
      <c r="U166" s="45">
        <f t="shared" si="6"/>
        <v>2062.9333333333334</v>
      </c>
      <c r="V166" s="47"/>
    </row>
    <row r="167" spans="2:22" ht="15.75" thickBot="1">
      <c r="B167" s="71">
        <v>98</v>
      </c>
      <c r="C167" s="42" t="s">
        <v>21</v>
      </c>
      <c r="D167" s="42" t="s">
        <v>243</v>
      </c>
      <c r="E167" s="43" t="s">
        <v>281</v>
      </c>
      <c r="F167" s="44">
        <v>45108</v>
      </c>
      <c r="G167" s="44">
        <v>45137</v>
      </c>
      <c r="H167" s="46">
        <f t="shared" si="7"/>
        <v>30</v>
      </c>
      <c r="I167" s="81" t="s">
        <v>224</v>
      </c>
      <c r="J167" s="57" t="s">
        <v>57</v>
      </c>
      <c r="K167" s="57" t="s">
        <v>133</v>
      </c>
      <c r="L167" s="58" t="s">
        <v>5</v>
      </c>
      <c r="M167" s="58"/>
      <c r="N167" s="55"/>
      <c r="O167" s="58" t="s">
        <v>0</v>
      </c>
      <c r="P167" s="58" t="s">
        <v>57</v>
      </c>
      <c r="Q167" s="45">
        <f t="shared" si="8"/>
        <v>0</v>
      </c>
      <c r="R167" s="45">
        <f t="shared" si="9"/>
        <v>307092</v>
      </c>
      <c r="S167" s="58"/>
      <c r="T167" s="45">
        <f t="shared" si="10"/>
        <v>0</v>
      </c>
      <c r="U167" s="45">
        <f t="shared" si="6"/>
        <v>2062.9333333333334</v>
      </c>
      <c r="V167" s="47"/>
    </row>
    <row r="168" spans="2:22" ht="15.75" thickBot="1">
      <c r="B168" s="71">
        <v>99</v>
      </c>
      <c r="C168" s="42" t="s">
        <v>21</v>
      </c>
      <c r="D168" s="42" t="s">
        <v>241</v>
      </c>
      <c r="E168" s="43" t="s">
        <v>279</v>
      </c>
      <c r="F168" s="44">
        <v>45108</v>
      </c>
      <c r="G168" s="44">
        <v>45137</v>
      </c>
      <c r="H168" s="46">
        <f t="shared" si="7"/>
        <v>30</v>
      </c>
      <c r="I168" s="81" t="s">
        <v>224</v>
      </c>
      <c r="J168" s="57" t="s">
        <v>57</v>
      </c>
      <c r="K168" s="57" t="s">
        <v>133</v>
      </c>
      <c r="L168" s="58" t="s">
        <v>5</v>
      </c>
      <c r="M168" s="58"/>
      <c r="N168" s="55"/>
      <c r="O168" s="58" t="s">
        <v>0</v>
      </c>
      <c r="P168" s="58" t="s">
        <v>57</v>
      </c>
      <c r="Q168" s="45">
        <f t="shared" si="8"/>
        <v>0</v>
      </c>
      <c r="R168" s="45">
        <f t="shared" si="9"/>
        <v>307092</v>
      </c>
      <c r="S168" s="58"/>
      <c r="T168" s="45">
        <f t="shared" si="10"/>
        <v>0</v>
      </c>
      <c r="U168" s="45">
        <f t="shared" si="6"/>
        <v>2062.9333333333334</v>
      </c>
      <c r="V168" s="47"/>
    </row>
    <row r="169" spans="2:22" ht="15.75" thickBot="1">
      <c r="B169" s="71">
        <v>100</v>
      </c>
      <c r="C169" s="42" t="s">
        <v>21</v>
      </c>
      <c r="D169" s="42" t="s">
        <v>271</v>
      </c>
      <c r="E169" s="43" t="s">
        <v>310</v>
      </c>
      <c r="F169" s="44">
        <v>45108</v>
      </c>
      <c r="G169" s="44">
        <v>45137</v>
      </c>
      <c r="H169" s="46">
        <f t="shared" si="7"/>
        <v>30</v>
      </c>
      <c r="I169" s="81" t="s">
        <v>224</v>
      </c>
      <c r="J169" s="57" t="s">
        <v>57</v>
      </c>
      <c r="K169" s="57" t="s">
        <v>133</v>
      </c>
      <c r="L169" s="58" t="s">
        <v>5</v>
      </c>
      <c r="M169" s="58"/>
      <c r="N169" s="55"/>
      <c r="O169" s="58" t="s">
        <v>0</v>
      </c>
      <c r="P169" s="58" t="s">
        <v>57</v>
      </c>
      <c r="Q169" s="45">
        <f t="shared" si="8"/>
        <v>0</v>
      </c>
      <c r="R169" s="45">
        <f t="shared" si="9"/>
        <v>307092</v>
      </c>
      <c r="S169" s="58"/>
      <c r="T169" s="45">
        <f t="shared" si="10"/>
        <v>0</v>
      </c>
      <c r="U169" s="45">
        <f t="shared" si="6"/>
        <v>2062.9333333333334</v>
      </c>
      <c r="V169" s="47"/>
    </row>
    <row r="170" spans="2:22" ht="15.75" thickBot="1">
      <c r="B170" s="71">
        <v>101</v>
      </c>
      <c r="C170" s="42" t="s">
        <v>21</v>
      </c>
      <c r="D170" s="42" t="s">
        <v>264</v>
      </c>
      <c r="E170" s="43" t="s">
        <v>303</v>
      </c>
      <c r="F170" s="44">
        <v>45108</v>
      </c>
      <c r="G170" s="44">
        <v>45137</v>
      </c>
      <c r="H170" s="46">
        <f t="shared" si="7"/>
        <v>30</v>
      </c>
      <c r="I170" s="81" t="s">
        <v>224</v>
      </c>
      <c r="J170" s="57" t="s">
        <v>57</v>
      </c>
      <c r="K170" s="57" t="s">
        <v>133</v>
      </c>
      <c r="L170" s="58" t="s">
        <v>5</v>
      </c>
      <c r="M170" s="58"/>
      <c r="N170" s="55"/>
      <c r="O170" s="58" t="s">
        <v>0</v>
      </c>
      <c r="P170" s="58" t="s">
        <v>57</v>
      </c>
      <c r="Q170" s="45">
        <f t="shared" si="8"/>
        <v>0</v>
      </c>
      <c r="R170" s="45">
        <f t="shared" si="9"/>
        <v>307092</v>
      </c>
      <c r="S170" s="58"/>
      <c r="T170" s="45">
        <f t="shared" si="10"/>
        <v>0</v>
      </c>
      <c r="U170" s="45">
        <f t="shared" si="6"/>
        <v>2062.9333333333334</v>
      </c>
      <c r="V170" s="47"/>
    </row>
    <row r="171" spans="2:22" ht="15.75" thickBot="1">
      <c r="B171" s="71">
        <v>102</v>
      </c>
      <c r="C171" s="42" t="s">
        <v>21</v>
      </c>
      <c r="D171" s="42" t="s">
        <v>248</v>
      </c>
      <c r="E171" s="43" t="s">
        <v>286</v>
      </c>
      <c r="F171" s="44">
        <v>45108</v>
      </c>
      <c r="G171" s="44">
        <v>45137</v>
      </c>
      <c r="H171" s="46">
        <f t="shared" si="7"/>
        <v>30</v>
      </c>
      <c r="I171" s="81" t="s">
        <v>224</v>
      </c>
      <c r="J171" s="57" t="s">
        <v>57</v>
      </c>
      <c r="K171" s="57" t="s">
        <v>133</v>
      </c>
      <c r="L171" s="58" t="s">
        <v>5</v>
      </c>
      <c r="M171" s="58"/>
      <c r="N171" s="55"/>
      <c r="O171" s="58" t="s">
        <v>0</v>
      </c>
      <c r="P171" s="58" t="s">
        <v>57</v>
      </c>
      <c r="Q171" s="45">
        <f t="shared" si="8"/>
        <v>0</v>
      </c>
      <c r="R171" s="45">
        <f t="shared" si="9"/>
        <v>307092</v>
      </c>
      <c r="S171" s="58"/>
      <c r="T171" s="45">
        <f t="shared" si="10"/>
        <v>0</v>
      </c>
      <c r="U171" s="45">
        <f t="shared" si="6"/>
        <v>2062.9333333333334</v>
      </c>
      <c r="V171" s="47"/>
    </row>
    <row r="172" spans="2:22" ht="15.75" thickBot="1">
      <c r="B172" s="71">
        <v>103</v>
      </c>
      <c r="C172" s="42" t="s">
        <v>21</v>
      </c>
      <c r="D172" s="42" t="s">
        <v>242</v>
      </c>
      <c r="E172" s="43" t="s">
        <v>280</v>
      </c>
      <c r="F172" s="44">
        <v>45108</v>
      </c>
      <c r="G172" s="44">
        <v>45137</v>
      </c>
      <c r="H172" s="46">
        <f t="shared" si="7"/>
        <v>30</v>
      </c>
      <c r="I172" s="81" t="s">
        <v>224</v>
      </c>
      <c r="J172" s="57" t="s">
        <v>57</v>
      </c>
      <c r="K172" s="57" t="s">
        <v>133</v>
      </c>
      <c r="L172" s="58" t="s">
        <v>5</v>
      </c>
      <c r="M172" s="58"/>
      <c r="N172" s="55"/>
      <c r="O172" s="58" t="s">
        <v>0</v>
      </c>
      <c r="P172" s="58" t="s">
        <v>57</v>
      </c>
      <c r="Q172" s="45">
        <f t="shared" si="8"/>
        <v>0</v>
      </c>
      <c r="R172" s="45">
        <f t="shared" si="9"/>
        <v>307092</v>
      </c>
      <c r="S172" s="58"/>
      <c r="T172" s="45">
        <f t="shared" si="10"/>
        <v>0</v>
      </c>
      <c r="U172" s="45">
        <f t="shared" si="6"/>
        <v>2062.9333333333334</v>
      </c>
      <c r="V172" s="47"/>
    </row>
    <row r="173" spans="2:22" ht="15.75" thickBot="1">
      <c r="B173" s="71">
        <v>104</v>
      </c>
      <c r="C173" s="42" t="s">
        <v>25</v>
      </c>
      <c r="D173" s="42" t="s">
        <v>254</v>
      </c>
      <c r="E173" s="43" t="s">
        <v>293</v>
      </c>
      <c r="F173" s="44">
        <v>45108</v>
      </c>
      <c r="G173" s="44">
        <v>45137</v>
      </c>
      <c r="H173" s="46">
        <f t="shared" si="7"/>
        <v>30</v>
      </c>
      <c r="I173" s="81" t="s">
        <v>224</v>
      </c>
      <c r="J173" s="57" t="s">
        <v>57</v>
      </c>
      <c r="K173" s="57" t="s">
        <v>133</v>
      </c>
      <c r="L173" s="58" t="s">
        <v>5</v>
      </c>
      <c r="M173" s="58"/>
      <c r="N173" s="55"/>
      <c r="O173" s="58" t="s">
        <v>0</v>
      </c>
      <c r="P173" s="58" t="s">
        <v>57</v>
      </c>
      <c r="Q173" s="45">
        <f t="shared" si="8"/>
        <v>0</v>
      </c>
      <c r="R173" s="45">
        <f t="shared" si="9"/>
        <v>307092</v>
      </c>
      <c r="S173" s="58"/>
      <c r="T173" s="45">
        <f t="shared" si="10"/>
        <v>0</v>
      </c>
      <c r="U173" s="45">
        <f t="shared" si="6"/>
        <v>2062.9333333333334</v>
      </c>
      <c r="V173" s="47"/>
    </row>
    <row r="174" spans="2:22" ht="15.75" thickBot="1">
      <c r="B174" s="71">
        <v>105</v>
      </c>
      <c r="C174" s="42" t="s">
        <v>25</v>
      </c>
      <c r="D174" s="42" t="s">
        <v>265</v>
      </c>
      <c r="E174" s="43" t="s">
        <v>304</v>
      </c>
      <c r="F174" s="44">
        <v>45108</v>
      </c>
      <c r="G174" s="44">
        <v>45137</v>
      </c>
      <c r="H174" s="46">
        <f t="shared" si="7"/>
        <v>30</v>
      </c>
      <c r="I174" s="81" t="s">
        <v>224</v>
      </c>
      <c r="J174" s="57" t="s">
        <v>57</v>
      </c>
      <c r="K174" s="57" t="s">
        <v>133</v>
      </c>
      <c r="L174" s="58" t="s">
        <v>5</v>
      </c>
      <c r="M174" s="58"/>
      <c r="N174" s="55"/>
      <c r="O174" s="58" t="s">
        <v>0</v>
      </c>
      <c r="P174" s="58" t="s">
        <v>57</v>
      </c>
      <c r="Q174" s="45">
        <f t="shared" si="8"/>
        <v>0</v>
      </c>
      <c r="R174" s="45">
        <f t="shared" si="9"/>
        <v>307092</v>
      </c>
      <c r="S174" s="58"/>
      <c r="T174" s="45">
        <f t="shared" si="10"/>
        <v>0</v>
      </c>
      <c r="U174" s="45">
        <f t="shared" si="6"/>
        <v>2062.9333333333334</v>
      </c>
      <c r="V174" s="47"/>
    </row>
    <row r="175" spans="2:22" ht="15.75" thickBot="1">
      <c r="B175" s="71">
        <v>106</v>
      </c>
      <c r="C175" s="42" t="s">
        <v>21</v>
      </c>
      <c r="D175" s="42" t="s">
        <v>499</v>
      </c>
      <c r="E175" s="43" t="s">
        <v>500</v>
      </c>
      <c r="F175" s="44">
        <v>45122</v>
      </c>
      <c r="G175" s="44">
        <v>45137</v>
      </c>
      <c r="H175" s="46">
        <f t="shared" si="7"/>
        <v>16</v>
      </c>
      <c r="I175" s="81" t="s">
        <v>224</v>
      </c>
      <c r="J175" s="57" t="s">
        <v>57</v>
      </c>
      <c r="K175" s="57" t="s">
        <v>132</v>
      </c>
      <c r="L175" s="58" t="s">
        <v>0</v>
      </c>
      <c r="M175" s="58" t="s">
        <v>122</v>
      </c>
      <c r="N175" s="55">
        <v>30</v>
      </c>
      <c r="O175" s="58" t="s">
        <v>5</v>
      </c>
      <c r="P175" s="58"/>
      <c r="Q175" s="45">
        <f t="shared" si="8"/>
        <v>81120</v>
      </c>
      <c r="R175" s="45">
        <f t="shared" si="9"/>
        <v>0</v>
      </c>
      <c r="S175" s="58"/>
      <c r="T175" s="45">
        <f t="shared" si="10"/>
        <v>0</v>
      </c>
      <c r="U175" s="45">
        <f t="shared" si="6"/>
        <v>1100.2311111111112</v>
      </c>
      <c r="V175" s="47"/>
    </row>
    <row r="176" spans="2:22" ht="15.75" thickBot="1">
      <c r="B176" s="71">
        <v>107</v>
      </c>
      <c r="C176" s="42" t="s">
        <v>21</v>
      </c>
      <c r="D176" s="42" t="s">
        <v>348</v>
      </c>
      <c r="E176" s="43" t="s">
        <v>349</v>
      </c>
      <c r="F176" s="44">
        <v>45108</v>
      </c>
      <c r="G176" s="44">
        <v>45137</v>
      </c>
      <c r="H176" s="46">
        <f t="shared" si="7"/>
        <v>30</v>
      </c>
      <c r="I176" s="81" t="s">
        <v>224</v>
      </c>
      <c r="J176" s="57" t="s">
        <v>57</v>
      </c>
      <c r="K176" s="57" t="s">
        <v>133</v>
      </c>
      <c r="L176" s="58" t="s">
        <v>5</v>
      </c>
      <c r="M176" s="58"/>
      <c r="N176" s="55"/>
      <c r="O176" s="58" t="s">
        <v>0</v>
      </c>
      <c r="P176" s="58" t="s">
        <v>57</v>
      </c>
      <c r="Q176" s="45">
        <f t="shared" si="8"/>
        <v>0</v>
      </c>
      <c r="R176" s="45">
        <f t="shared" si="9"/>
        <v>307092</v>
      </c>
      <c r="S176" s="58"/>
      <c r="T176" s="45">
        <f t="shared" si="10"/>
        <v>0</v>
      </c>
      <c r="U176" s="45">
        <f t="shared" si="6"/>
        <v>2062.9333333333334</v>
      </c>
      <c r="V176" s="47"/>
    </row>
    <row r="177" spans="2:22" ht="15.75" thickBot="1">
      <c r="B177" s="71">
        <v>108</v>
      </c>
      <c r="C177" s="42" t="s">
        <v>21</v>
      </c>
      <c r="D177" s="42" t="s">
        <v>401</v>
      </c>
      <c r="E177" s="43" t="s">
        <v>402</v>
      </c>
      <c r="F177" s="44">
        <v>45108</v>
      </c>
      <c r="G177" s="44">
        <v>45137</v>
      </c>
      <c r="H177" s="46">
        <f t="shared" si="7"/>
        <v>30</v>
      </c>
      <c r="I177" s="81" t="s">
        <v>224</v>
      </c>
      <c r="J177" s="57" t="s">
        <v>57</v>
      </c>
      <c r="K177" s="57" t="s">
        <v>133</v>
      </c>
      <c r="L177" s="58" t="s">
        <v>5</v>
      </c>
      <c r="M177" s="58"/>
      <c r="N177" s="55"/>
      <c r="O177" s="58" t="s">
        <v>0</v>
      </c>
      <c r="P177" s="58" t="s">
        <v>57</v>
      </c>
      <c r="Q177" s="45">
        <f t="shared" si="8"/>
        <v>0</v>
      </c>
      <c r="R177" s="45">
        <f t="shared" si="9"/>
        <v>307092</v>
      </c>
      <c r="S177" s="58"/>
      <c r="T177" s="45">
        <f t="shared" si="10"/>
        <v>0</v>
      </c>
      <c r="U177" s="45">
        <f t="shared" si="6"/>
        <v>2062.9333333333334</v>
      </c>
      <c r="V177" s="47"/>
    </row>
    <row r="178" spans="2:22" ht="15.75" thickBot="1">
      <c r="B178" s="71">
        <v>109</v>
      </c>
      <c r="C178" s="42" t="s">
        <v>21</v>
      </c>
      <c r="D178" s="42" t="s">
        <v>266</v>
      </c>
      <c r="E178" s="43" t="s">
        <v>305</v>
      </c>
      <c r="F178" s="44">
        <v>45108</v>
      </c>
      <c r="G178" s="44">
        <v>45137</v>
      </c>
      <c r="H178" s="46">
        <f t="shared" si="7"/>
        <v>30</v>
      </c>
      <c r="I178" s="81" t="s">
        <v>224</v>
      </c>
      <c r="J178" s="57" t="s">
        <v>57</v>
      </c>
      <c r="K178" s="57" t="s">
        <v>133</v>
      </c>
      <c r="L178" s="58" t="s">
        <v>5</v>
      </c>
      <c r="M178" s="58"/>
      <c r="N178" s="55"/>
      <c r="O178" s="58" t="s">
        <v>0</v>
      </c>
      <c r="P178" s="58" t="s">
        <v>57</v>
      </c>
      <c r="Q178" s="45">
        <f t="shared" si="8"/>
        <v>0</v>
      </c>
      <c r="R178" s="45">
        <f t="shared" si="9"/>
        <v>307092</v>
      </c>
      <c r="S178" s="58"/>
      <c r="T178" s="45">
        <f t="shared" si="10"/>
        <v>0</v>
      </c>
      <c r="U178" s="45">
        <f t="shared" si="6"/>
        <v>2062.9333333333334</v>
      </c>
      <c r="V178" s="47"/>
    </row>
    <row r="179" spans="2:22" ht="15.75" thickBot="1">
      <c r="B179" s="71">
        <v>110</v>
      </c>
      <c r="C179" s="42" t="s">
        <v>21</v>
      </c>
      <c r="D179" s="42" t="s">
        <v>256</v>
      </c>
      <c r="E179" s="43" t="s">
        <v>295</v>
      </c>
      <c r="F179" s="44">
        <v>45108</v>
      </c>
      <c r="G179" s="44">
        <v>45137</v>
      </c>
      <c r="H179" s="46">
        <f t="shared" si="7"/>
        <v>30</v>
      </c>
      <c r="I179" s="81" t="s">
        <v>224</v>
      </c>
      <c r="J179" s="57" t="s">
        <v>57</v>
      </c>
      <c r="K179" s="57" t="s">
        <v>133</v>
      </c>
      <c r="L179" s="58" t="s">
        <v>5</v>
      </c>
      <c r="M179" s="58"/>
      <c r="N179" s="55"/>
      <c r="O179" s="58" t="s">
        <v>0</v>
      </c>
      <c r="P179" s="58" t="s">
        <v>57</v>
      </c>
      <c r="Q179" s="45">
        <f t="shared" si="8"/>
        <v>0</v>
      </c>
      <c r="R179" s="45">
        <f t="shared" si="9"/>
        <v>307092</v>
      </c>
      <c r="S179" s="58"/>
      <c r="T179" s="45">
        <f t="shared" si="10"/>
        <v>0</v>
      </c>
      <c r="U179" s="45">
        <f t="shared" si="6"/>
        <v>2062.9333333333334</v>
      </c>
      <c r="V179" s="47"/>
    </row>
    <row r="180" spans="2:22" ht="15.75" thickBot="1">
      <c r="B180" s="71">
        <v>111</v>
      </c>
      <c r="C180" s="42" t="s">
        <v>32</v>
      </c>
      <c r="D180" s="42" t="s">
        <v>501</v>
      </c>
      <c r="E180" s="43" t="s">
        <v>502</v>
      </c>
      <c r="F180" s="44">
        <v>45134</v>
      </c>
      <c r="G180" s="44">
        <v>45137</v>
      </c>
      <c r="H180" s="46">
        <f t="shared" si="7"/>
        <v>4</v>
      </c>
      <c r="I180" s="81" t="s">
        <v>224</v>
      </c>
      <c r="J180" s="57" t="s">
        <v>129</v>
      </c>
      <c r="K180" s="57" t="s">
        <v>130</v>
      </c>
      <c r="L180" s="58" t="s">
        <v>5</v>
      </c>
      <c r="M180" s="58"/>
      <c r="N180" s="55"/>
      <c r="O180" s="58" t="s">
        <v>0</v>
      </c>
      <c r="P180" s="58" t="s">
        <v>129</v>
      </c>
      <c r="Q180" s="45">
        <f t="shared" si="8"/>
        <v>0</v>
      </c>
      <c r="R180" s="45">
        <f t="shared" si="9"/>
        <v>458781</v>
      </c>
      <c r="S180" s="58"/>
      <c r="T180" s="45">
        <f t="shared" si="10"/>
        <v>0</v>
      </c>
      <c r="U180" s="45">
        <f t="shared" si="6"/>
        <v>275.0577777777778</v>
      </c>
      <c r="V180" s="47"/>
    </row>
    <row r="181" spans="2:22" ht="15.75" thickBot="1">
      <c r="B181" s="71">
        <v>112</v>
      </c>
      <c r="C181" s="42" t="s">
        <v>25</v>
      </c>
      <c r="D181" s="42" t="s">
        <v>403</v>
      </c>
      <c r="E181" s="43" t="s">
        <v>404</v>
      </c>
      <c r="F181" s="44">
        <v>45108</v>
      </c>
      <c r="G181" s="44">
        <v>45137</v>
      </c>
      <c r="H181" s="46">
        <f t="shared" si="7"/>
        <v>30</v>
      </c>
      <c r="I181" s="81" t="s">
        <v>224</v>
      </c>
      <c r="J181" s="57" t="s">
        <v>129</v>
      </c>
      <c r="K181" s="57" t="s">
        <v>130</v>
      </c>
      <c r="L181" s="58" t="s">
        <v>5</v>
      </c>
      <c r="M181" s="58"/>
      <c r="N181" s="55"/>
      <c r="O181" s="58" t="s">
        <v>0</v>
      </c>
      <c r="P181" s="58" t="s">
        <v>129</v>
      </c>
      <c r="Q181" s="45">
        <f t="shared" si="8"/>
        <v>0</v>
      </c>
      <c r="R181" s="45">
        <f t="shared" si="9"/>
        <v>458781</v>
      </c>
      <c r="S181" s="58"/>
      <c r="T181" s="45">
        <f t="shared" si="10"/>
        <v>0</v>
      </c>
      <c r="U181" s="45">
        <f t="shared" si="6"/>
        <v>2062.9333333333334</v>
      </c>
      <c r="V181" s="47"/>
    </row>
    <row r="182" spans="2:22" ht="15.75" thickBot="1">
      <c r="B182" s="71">
        <v>113</v>
      </c>
      <c r="C182" s="42" t="s">
        <v>22</v>
      </c>
      <c r="D182" s="42" t="s">
        <v>405</v>
      </c>
      <c r="E182" s="43" t="s">
        <v>406</v>
      </c>
      <c r="F182" s="44">
        <v>45108</v>
      </c>
      <c r="G182" s="44">
        <v>45137</v>
      </c>
      <c r="H182" s="46">
        <f t="shared" si="7"/>
        <v>30</v>
      </c>
      <c r="I182" s="81" t="s">
        <v>224</v>
      </c>
      <c r="J182" s="57" t="s">
        <v>129</v>
      </c>
      <c r="K182" s="57" t="s">
        <v>130</v>
      </c>
      <c r="L182" s="58" t="s">
        <v>5</v>
      </c>
      <c r="M182" s="58"/>
      <c r="N182" s="55"/>
      <c r="O182" s="58" t="s">
        <v>0</v>
      </c>
      <c r="P182" s="58" t="s">
        <v>129</v>
      </c>
      <c r="Q182" s="45">
        <f t="shared" si="8"/>
        <v>0</v>
      </c>
      <c r="R182" s="45">
        <f t="shared" si="9"/>
        <v>458781</v>
      </c>
      <c r="S182" s="58"/>
      <c r="T182" s="45">
        <f t="shared" si="10"/>
        <v>0</v>
      </c>
      <c r="U182" s="45">
        <f t="shared" si="6"/>
        <v>2062.9333333333334</v>
      </c>
      <c r="V182" s="47"/>
    </row>
    <row r="183" spans="2:22" ht="15.75" thickBot="1">
      <c r="B183" s="71">
        <v>114</v>
      </c>
      <c r="C183" s="42" t="s">
        <v>32</v>
      </c>
      <c r="D183" s="42" t="s">
        <v>503</v>
      </c>
      <c r="E183" s="43" t="s">
        <v>504</v>
      </c>
      <c r="F183" s="44">
        <v>45128</v>
      </c>
      <c r="G183" s="44">
        <v>45137</v>
      </c>
      <c r="H183" s="46">
        <f t="shared" si="7"/>
        <v>10</v>
      </c>
      <c r="I183" s="81" t="s">
        <v>224</v>
      </c>
      <c r="J183" s="57" t="s">
        <v>129</v>
      </c>
      <c r="K183" s="57" t="s">
        <v>130</v>
      </c>
      <c r="L183" s="58" t="s">
        <v>5</v>
      </c>
      <c r="M183" s="58"/>
      <c r="N183" s="55"/>
      <c r="O183" s="58" t="s">
        <v>0</v>
      </c>
      <c r="P183" s="58" t="s">
        <v>129</v>
      </c>
      <c r="Q183" s="45">
        <f t="shared" si="8"/>
        <v>0</v>
      </c>
      <c r="R183" s="45">
        <f t="shared" si="9"/>
        <v>458781</v>
      </c>
      <c r="S183" s="58"/>
      <c r="T183" s="45">
        <f t="shared" si="10"/>
        <v>0</v>
      </c>
      <c r="U183" s="45">
        <f t="shared" si="6"/>
        <v>687.6444444444445</v>
      </c>
      <c r="V183" s="47"/>
    </row>
    <row r="184" spans="2:22" ht="15.75" thickBot="1">
      <c r="B184" s="71">
        <v>115</v>
      </c>
      <c r="C184" s="42" t="s">
        <v>32</v>
      </c>
      <c r="D184" s="42" t="s">
        <v>505</v>
      </c>
      <c r="E184" s="43" t="s">
        <v>506</v>
      </c>
      <c r="F184" s="44">
        <v>45128</v>
      </c>
      <c r="G184" s="44">
        <v>45137</v>
      </c>
      <c r="H184" s="46">
        <f t="shared" si="7"/>
        <v>10</v>
      </c>
      <c r="I184" s="81" t="s">
        <v>224</v>
      </c>
      <c r="J184" s="57" t="s">
        <v>129</v>
      </c>
      <c r="K184" s="57" t="s">
        <v>130</v>
      </c>
      <c r="L184" s="58" t="s">
        <v>5</v>
      </c>
      <c r="M184" s="58"/>
      <c r="N184" s="55"/>
      <c r="O184" s="58" t="s">
        <v>0</v>
      </c>
      <c r="P184" s="58" t="s">
        <v>129</v>
      </c>
      <c r="Q184" s="45">
        <f t="shared" si="8"/>
        <v>0</v>
      </c>
      <c r="R184" s="45">
        <f t="shared" si="9"/>
        <v>458781</v>
      </c>
      <c r="S184" s="58"/>
      <c r="T184" s="45">
        <f t="shared" si="10"/>
        <v>0</v>
      </c>
      <c r="U184" s="45">
        <f t="shared" si="6"/>
        <v>687.6444444444445</v>
      </c>
      <c r="V184" s="47"/>
    </row>
    <row r="185" spans="2:22" ht="15.75" thickBot="1">
      <c r="B185" s="71">
        <v>116</v>
      </c>
      <c r="C185" s="42" t="s">
        <v>32</v>
      </c>
      <c r="D185" s="42" t="s">
        <v>507</v>
      </c>
      <c r="E185" s="43" t="s">
        <v>508</v>
      </c>
      <c r="F185" s="44">
        <v>45128</v>
      </c>
      <c r="G185" s="44">
        <v>45137</v>
      </c>
      <c r="H185" s="46">
        <f t="shared" si="7"/>
        <v>10</v>
      </c>
      <c r="I185" s="81" t="s">
        <v>224</v>
      </c>
      <c r="J185" s="57" t="s">
        <v>129</v>
      </c>
      <c r="K185" s="57" t="s">
        <v>130</v>
      </c>
      <c r="L185" s="58" t="s">
        <v>5</v>
      </c>
      <c r="M185" s="58"/>
      <c r="N185" s="55"/>
      <c r="O185" s="58" t="s">
        <v>0</v>
      </c>
      <c r="P185" s="58" t="s">
        <v>129</v>
      </c>
      <c r="Q185" s="45">
        <f t="shared" si="8"/>
        <v>0</v>
      </c>
      <c r="R185" s="45">
        <f t="shared" si="9"/>
        <v>458781</v>
      </c>
      <c r="S185" s="58"/>
      <c r="T185" s="45">
        <f t="shared" si="10"/>
        <v>0</v>
      </c>
      <c r="U185" s="45">
        <f t="shared" si="6"/>
        <v>687.6444444444445</v>
      </c>
      <c r="V185" s="47"/>
    </row>
    <row r="186" spans="2:22" ht="15.75" thickBot="1">
      <c r="B186" s="71">
        <v>117</v>
      </c>
      <c r="C186" s="42" t="s">
        <v>32</v>
      </c>
      <c r="D186" s="42" t="s">
        <v>509</v>
      </c>
      <c r="E186" s="43" t="s">
        <v>510</v>
      </c>
      <c r="F186" s="44">
        <v>45128</v>
      </c>
      <c r="G186" s="44">
        <v>45137</v>
      </c>
      <c r="H186" s="46">
        <f t="shared" si="7"/>
        <v>10</v>
      </c>
      <c r="I186" s="81" t="s">
        <v>224</v>
      </c>
      <c r="J186" s="57" t="s">
        <v>129</v>
      </c>
      <c r="K186" s="57" t="s">
        <v>130</v>
      </c>
      <c r="L186" s="58" t="s">
        <v>5</v>
      </c>
      <c r="M186" s="58"/>
      <c r="N186" s="55"/>
      <c r="O186" s="58" t="s">
        <v>0</v>
      </c>
      <c r="P186" s="58" t="s">
        <v>129</v>
      </c>
      <c r="Q186" s="45">
        <f t="shared" si="8"/>
        <v>0</v>
      </c>
      <c r="R186" s="45">
        <f t="shared" si="9"/>
        <v>458781</v>
      </c>
      <c r="S186" s="58"/>
      <c r="T186" s="45">
        <f t="shared" si="10"/>
        <v>0</v>
      </c>
      <c r="U186" s="45">
        <f t="shared" si="6"/>
        <v>687.6444444444445</v>
      </c>
      <c r="V186" s="47"/>
    </row>
    <row r="187" spans="2:22" ht="15.75" thickBot="1">
      <c r="B187" s="71">
        <v>118</v>
      </c>
      <c r="C187" s="42" t="s">
        <v>32</v>
      </c>
      <c r="D187" s="42" t="s">
        <v>407</v>
      </c>
      <c r="E187" s="43" t="s">
        <v>408</v>
      </c>
      <c r="F187" s="44">
        <v>45108</v>
      </c>
      <c r="G187" s="44">
        <v>45137</v>
      </c>
      <c r="H187" s="46">
        <f t="shared" si="7"/>
        <v>30</v>
      </c>
      <c r="I187" s="81" t="s">
        <v>224</v>
      </c>
      <c r="J187" s="57" t="s">
        <v>129</v>
      </c>
      <c r="K187" s="57" t="s">
        <v>130</v>
      </c>
      <c r="L187" s="58" t="s">
        <v>5</v>
      </c>
      <c r="M187" s="58"/>
      <c r="N187" s="55"/>
      <c r="O187" s="58" t="s">
        <v>0</v>
      </c>
      <c r="P187" s="58" t="s">
        <v>129</v>
      </c>
      <c r="Q187" s="45">
        <f t="shared" si="8"/>
        <v>0</v>
      </c>
      <c r="R187" s="45">
        <f t="shared" si="9"/>
        <v>458781</v>
      </c>
      <c r="S187" s="58"/>
      <c r="T187" s="45">
        <f t="shared" si="10"/>
        <v>0</v>
      </c>
      <c r="U187" s="45">
        <f t="shared" si="6"/>
        <v>2062.9333333333334</v>
      </c>
      <c r="V187" s="47"/>
    </row>
    <row r="188" spans="2:22" ht="15.75" thickBot="1">
      <c r="B188" s="71">
        <v>119</v>
      </c>
      <c r="C188" s="42" t="s">
        <v>32</v>
      </c>
      <c r="D188" s="42" t="s">
        <v>409</v>
      </c>
      <c r="E188" s="43" t="s">
        <v>410</v>
      </c>
      <c r="F188" s="44">
        <v>45108</v>
      </c>
      <c r="G188" s="44">
        <v>45137</v>
      </c>
      <c r="H188" s="46">
        <f t="shared" si="7"/>
        <v>30</v>
      </c>
      <c r="I188" s="81" t="s">
        <v>224</v>
      </c>
      <c r="J188" s="57" t="s">
        <v>129</v>
      </c>
      <c r="K188" s="57" t="s">
        <v>130</v>
      </c>
      <c r="L188" s="58" t="s">
        <v>5</v>
      </c>
      <c r="M188" s="58"/>
      <c r="N188" s="55"/>
      <c r="O188" s="58" t="s">
        <v>0</v>
      </c>
      <c r="P188" s="58" t="s">
        <v>129</v>
      </c>
      <c r="Q188" s="45">
        <f t="shared" si="8"/>
        <v>0</v>
      </c>
      <c r="R188" s="45">
        <f t="shared" si="9"/>
        <v>458781</v>
      </c>
      <c r="S188" s="58"/>
      <c r="T188" s="45">
        <f t="shared" si="10"/>
        <v>0</v>
      </c>
      <c r="U188" s="45">
        <f t="shared" si="6"/>
        <v>2062.9333333333334</v>
      </c>
      <c r="V188" s="47"/>
    </row>
    <row r="189" spans="2:22" ht="15.75" thickBot="1">
      <c r="B189" s="71">
        <v>120</v>
      </c>
      <c r="C189" s="42" t="s">
        <v>32</v>
      </c>
      <c r="D189" s="42" t="s">
        <v>411</v>
      </c>
      <c r="E189" s="43" t="s">
        <v>412</v>
      </c>
      <c r="F189" s="44">
        <v>45108</v>
      </c>
      <c r="G189" s="44">
        <v>45137</v>
      </c>
      <c r="H189" s="46">
        <f t="shared" si="7"/>
        <v>30</v>
      </c>
      <c r="I189" s="81" t="s">
        <v>224</v>
      </c>
      <c r="J189" s="57" t="s">
        <v>129</v>
      </c>
      <c r="K189" s="57" t="s">
        <v>131</v>
      </c>
      <c r="L189" s="58" t="s">
        <v>5</v>
      </c>
      <c r="M189" s="58"/>
      <c r="N189" s="55"/>
      <c r="O189" s="58" t="s">
        <v>0</v>
      </c>
      <c r="P189" s="58" t="s">
        <v>129</v>
      </c>
      <c r="Q189" s="45">
        <f t="shared" si="8"/>
        <v>0</v>
      </c>
      <c r="R189" s="45">
        <f t="shared" si="9"/>
        <v>458781</v>
      </c>
      <c r="S189" s="58"/>
      <c r="T189" s="45">
        <f t="shared" si="10"/>
        <v>0</v>
      </c>
      <c r="U189" s="45">
        <f t="shared" si="6"/>
        <v>2062.9333333333334</v>
      </c>
      <c r="V189" s="47"/>
    </row>
    <row r="190" spans="2:22" ht="15.75" thickBot="1">
      <c r="B190" s="71">
        <v>121</v>
      </c>
      <c r="C190" s="42" t="s">
        <v>32</v>
      </c>
      <c r="D190" s="42" t="s">
        <v>413</v>
      </c>
      <c r="E190" s="43" t="s">
        <v>414</v>
      </c>
      <c r="F190" s="44">
        <v>45108</v>
      </c>
      <c r="G190" s="44">
        <v>45137</v>
      </c>
      <c r="H190" s="46">
        <f t="shared" si="7"/>
        <v>30</v>
      </c>
      <c r="I190" s="81" t="s">
        <v>224</v>
      </c>
      <c r="J190" s="57" t="s">
        <v>129</v>
      </c>
      <c r="K190" s="57" t="s">
        <v>131</v>
      </c>
      <c r="L190" s="58" t="s">
        <v>5</v>
      </c>
      <c r="M190" s="58"/>
      <c r="N190" s="55"/>
      <c r="O190" s="58" t="s">
        <v>0</v>
      </c>
      <c r="P190" s="58" t="s">
        <v>129</v>
      </c>
      <c r="Q190" s="45">
        <f t="shared" si="8"/>
        <v>0</v>
      </c>
      <c r="R190" s="45">
        <f t="shared" si="9"/>
        <v>458781</v>
      </c>
      <c r="S190" s="58"/>
      <c r="T190" s="45">
        <f t="shared" si="10"/>
        <v>0</v>
      </c>
      <c r="U190" s="45">
        <f t="shared" si="6"/>
        <v>2062.9333333333334</v>
      </c>
      <c r="V190" s="47"/>
    </row>
    <row r="191" spans="2:22" ht="15.75" thickBot="1">
      <c r="B191" s="71">
        <v>122</v>
      </c>
      <c r="C191" s="42" t="s">
        <v>32</v>
      </c>
      <c r="D191" s="42" t="s">
        <v>511</v>
      </c>
      <c r="E191" s="43" t="s">
        <v>512</v>
      </c>
      <c r="F191" s="44">
        <v>45126</v>
      </c>
      <c r="G191" s="44">
        <v>45137</v>
      </c>
      <c r="H191" s="46">
        <f t="shared" si="7"/>
        <v>12</v>
      </c>
      <c r="I191" s="81" t="s">
        <v>224</v>
      </c>
      <c r="J191" s="57" t="s">
        <v>129</v>
      </c>
      <c r="K191" s="57" t="s">
        <v>130</v>
      </c>
      <c r="L191" s="58" t="s">
        <v>5</v>
      </c>
      <c r="M191" s="58"/>
      <c r="N191" s="55"/>
      <c r="O191" s="58" t="s">
        <v>0</v>
      </c>
      <c r="P191" s="58" t="s">
        <v>129</v>
      </c>
      <c r="Q191" s="45">
        <f t="shared" si="8"/>
        <v>0</v>
      </c>
      <c r="R191" s="45">
        <f t="shared" si="9"/>
        <v>458781</v>
      </c>
      <c r="S191" s="58"/>
      <c r="T191" s="45">
        <f t="shared" si="10"/>
        <v>0</v>
      </c>
      <c r="U191" s="45">
        <f t="shared" si="6"/>
        <v>825.1733333333334</v>
      </c>
      <c r="V191" s="47"/>
    </row>
    <row r="192" spans="2:22" ht="15.75" thickBot="1">
      <c r="B192" s="71">
        <v>123</v>
      </c>
      <c r="C192" s="42" t="s">
        <v>32</v>
      </c>
      <c r="D192" s="42" t="s">
        <v>388</v>
      </c>
      <c r="E192" s="43" t="s">
        <v>335</v>
      </c>
      <c r="F192" s="44">
        <v>45108</v>
      </c>
      <c r="G192" s="44">
        <v>45137</v>
      </c>
      <c r="H192" s="46">
        <f t="shared" si="7"/>
        <v>30</v>
      </c>
      <c r="I192" s="81" t="s">
        <v>224</v>
      </c>
      <c r="J192" s="57" t="s">
        <v>129</v>
      </c>
      <c r="K192" s="57" t="s">
        <v>130</v>
      </c>
      <c r="L192" s="58" t="s">
        <v>5</v>
      </c>
      <c r="M192" s="58"/>
      <c r="N192" s="55"/>
      <c r="O192" s="58" t="s">
        <v>0</v>
      </c>
      <c r="P192" s="58" t="s">
        <v>129</v>
      </c>
      <c r="Q192" s="45">
        <f t="shared" si="8"/>
        <v>0</v>
      </c>
      <c r="R192" s="45">
        <f t="shared" si="9"/>
        <v>458781</v>
      </c>
      <c r="S192" s="58"/>
      <c r="T192" s="45">
        <f t="shared" si="10"/>
        <v>0</v>
      </c>
      <c r="U192" s="45">
        <f t="shared" si="6"/>
        <v>2062.9333333333334</v>
      </c>
      <c r="V192" s="47"/>
    </row>
    <row r="193" spans="2:22" ht="15.75" thickBot="1">
      <c r="B193" s="71">
        <v>124</v>
      </c>
      <c r="C193" s="42" t="s">
        <v>32</v>
      </c>
      <c r="D193" s="42" t="s">
        <v>389</v>
      </c>
      <c r="E193" s="43" t="s">
        <v>390</v>
      </c>
      <c r="F193" s="44">
        <v>45108</v>
      </c>
      <c r="G193" s="44">
        <v>45137</v>
      </c>
      <c r="H193" s="46">
        <f t="shared" si="7"/>
        <v>30</v>
      </c>
      <c r="I193" s="81" t="s">
        <v>224</v>
      </c>
      <c r="J193" s="57" t="s">
        <v>129</v>
      </c>
      <c r="K193" s="57" t="s">
        <v>131</v>
      </c>
      <c r="L193" s="58" t="s">
        <v>5</v>
      </c>
      <c r="M193" s="58"/>
      <c r="N193" s="55"/>
      <c r="O193" s="58" t="s">
        <v>0</v>
      </c>
      <c r="P193" s="58" t="s">
        <v>129</v>
      </c>
      <c r="Q193" s="45">
        <f t="shared" si="8"/>
        <v>0</v>
      </c>
      <c r="R193" s="45">
        <f t="shared" si="9"/>
        <v>458781</v>
      </c>
      <c r="S193" s="58"/>
      <c r="T193" s="45">
        <f t="shared" si="10"/>
        <v>0</v>
      </c>
      <c r="U193" s="45">
        <f t="shared" si="6"/>
        <v>2062.9333333333334</v>
      </c>
      <c r="V193" s="47"/>
    </row>
    <row r="194" spans="2:22" ht="15.75" thickBot="1">
      <c r="B194" s="71">
        <v>125</v>
      </c>
      <c r="C194" s="42" t="s">
        <v>22</v>
      </c>
      <c r="D194" s="42" t="s">
        <v>391</v>
      </c>
      <c r="E194" s="43" t="s">
        <v>392</v>
      </c>
      <c r="F194" s="44">
        <v>45108</v>
      </c>
      <c r="G194" s="44">
        <v>45137</v>
      </c>
      <c r="H194" s="46">
        <f t="shared" si="7"/>
        <v>30</v>
      </c>
      <c r="I194" s="81" t="s">
        <v>224</v>
      </c>
      <c r="J194" s="57" t="s">
        <v>129</v>
      </c>
      <c r="K194" s="57" t="s">
        <v>131</v>
      </c>
      <c r="L194" s="58" t="s">
        <v>5</v>
      </c>
      <c r="M194" s="58"/>
      <c r="N194" s="55"/>
      <c r="O194" s="58" t="s">
        <v>0</v>
      </c>
      <c r="P194" s="58" t="s">
        <v>129</v>
      </c>
      <c r="Q194" s="45">
        <f t="shared" si="8"/>
        <v>0</v>
      </c>
      <c r="R194" s="45">
        <f t="shared" si="9"/>
        <v>458781</v>
      </c>
      <c r="S194" s="58"/>
      <c r="T194" s="45">
        <f t="shared" si="10"/>
        <v>0</v>
      </c>
      <c r="U194" s="45">
        <f t="shared" si="6"/>
        <v>2062.9333333333334</v>
      </c>
      <c r="V194" s="47"/>
    </row>
    <row r="195" spans="2:22" ht="15.75" thickBot="1">
      <c r="B195" s="71">
        <v>126</v>
      </c>
      <c r="C195" s="42" t="s">
        <v>32</v>
      </c>
      <c r="D195" s="42" t="s">
        <v>312</v>
      </c>
      <c r="E195" s="43" t="s">
        <v>324</v>
      </c>
      <c r="F195" s="44">
        <v>45108</v>
      </c>
      <c r="G195" s="44">
        <v>45137</v>
      </c>
      <c r="H195" s="46">
        <f t="shared" si="7"/>
        <v>30</v>
      </c>
      <c r="I195" s="81" t="s">
        <v>224</v>
      </c>
      <c r="J195" s="57" t="s">
        <v>129</v>
      </c>
      <c r="K195" s="57" t="s">
        <v>131</v>
      </c>
      <c r="L195" s="58" t="s">
        <v>5</v>
      </c>
      <c r="M195" s="58"/>
      <c r="N195" s="55"/>
      <c r="O195" s="58" t="s">
        <v>0</v>
      </c>
      <c r="P195" s="58" t="s">
        <v>129</v>
      </c>
      <c r="Q195" s="45">
        <f t="shared" si="8"/>
        <v>0</v>
      </c>
      <c r="R195" s="45">
        <f t="shared" si="9"/>
        <v>458781</v>
      </c>
      <c r="S195" s="58"/>
      <c r="T195" s="45">
        <f t="shared" si="10"/>
        <v>0</v>
      </c>
      <c r="U195" s="45">
        <f t="shared" si="6"/>
        <v>2062.9333333333334</v>
      </c>
      <c r="V195" s="47"/>
    </row>
    <row r="196" spans="2:22" ht="15.75" thickBot="1">
      <c r="B196" s="71">
        <v>127</v>
      </c>
      <c r="C196" s="42" t="s">
        <v>32</v>
      </c>
      <c r="D196" s="42" t="s">
        <v>313</v>
      </c>
      <c r="E196" s="43" t="s">
        <v>325</v>
      </c>
      <c r="F196" s="44">
        <v>45108</v>
      </c>
      <c r="G196" s="44">
        <v>45137</v>
      </c>
      <c r="H196" s="46">
        <f t="shared" si="7"/>
        <v>30</v>
      </c>
      <c r="I196" s="81" t="s">
        <v>224</v>
      </c>
      <c r="J196" s="57" t="s">
        <v>129</v>
      </c>
      <c r="K196" s="57" t="s">
        <v>131</v>
      </c>
      <c r="L196" s="58" t="s">
        <v>5</v>
      </c>
      <c r="M196" s="58"/>
      <c r="N196" s="55"/>
      <c r="O196" s="58" t="s">
        <v>0</v>
      </c>
      <c r="P196" s="58" t="s">
        <v>129</v>
      </c>
      <c r="Q196" s="45">
        <f t="shared" si="8"/>
        <v>0</v>
      </c>
      <c r="R196" s="45">
        <f t="shared" si="9"/>
        <v>458781</v>
      </c>
      <c r="S196" s="58"/>
      <c r="T196" s="45">
        <f t="shared" si="10"/>
        <v>0</v>
      </c>
      <c r="U196" s="45">
        <f t="shared" si="6"/>
        <v>2062.9333333333334</v>
      </c>
      <c r="V196" s="47"/>
    </row>
    <row r="197" spans="2:22" ht="15.75" thickBot="1">
      <c r="B197" s="71">
        <v>128</v>
      </c>
      <c r="C197" s="42" t="s">
        <v>32</v>
      </c>
      <c r="D197" s="42" t="s">
        <v>513</v>
      </c>
      <c r="E197" s="43" t="s">
        <v>514</v>
      </c>
      <c r="F197" s="44">
        <v>45125</v>
      </c>
      <c r="G197" s="44">
        <v>45137</v>
      </c>
      <c r="H197" s="46">
        <f t="shared" si="7"/>
        <v>13</v>
      </c>
      <c r="I197" s="81" t="s">
        <v>224</v>
      </c>
      <c r="J197" s="57" t="s">
        <v>129</v>
      </c>
      <c r="K197" s="57" t="s">
        <v>130</v>
      </c>
      <c r="L197" s="58" t="s">
        <v>5</v>
      </c>
      <c r="M197" s="58"/>
      <c r="N197" s="55"/>
      <c r="O197" s="58" t="s">
        <v>0</v>
      </c>
      <c r="P197" s="58" t="s">
        <v>129</v>
      </c>
      <c r="Q197" s="45">
        <f t="shared" si="8"/>
        <v>0</v>
      </c>
      <c r="R197" s="45">
        <f t="shared" si="9"/>
        <v>458781</v>
      </c>
      <c r="S197" s="58"/>
      <c r="T197" s="45">
        <f t="shared" si="10"/>
        <v>0</v>
      </c>
      <c r="U197" s="45">
        <f t="shared" si="6"/>
        <v>893.93777777777791</v>
      </c>
      <c r="V197" s="47"/>
    </row>
    <row r="198" spans="2:22" ht="15.75" thickBot="1">
      <c r="B198" s="71">
        <v>129</v>
      </c>
      <c r="C198" s="42" t="s">
        <v>32</v>
      </c>
      <c r="D198" s="42" t="s">
        <v>311</v>
      </c>
      <c r="E198" s="43" t="s">
        <v>323</v>
      </c>
      <c r="F198" s="44">
        <v>45108</v>
      </c>
      <c r="G198" s="44">
        <v>45137</v>
      </c>
      <c r="H198" s="46">
        <f t="shared" si="7"/>
        <v>30</v>
      </c>
      <c r="I198" s="81" t="s">
        <v>224</v>
      </c>
      <c r="J198" s="57" t="s">
        <v>129</v>
      </c>
      <c r="K198" s="57" t="s">
        <v>134</v>
      </c>
      <c r="L198" s="58" t="s">
        <v>5</v>
      </c>
      <c r="M198" s="58"/>
      <c r="N198" s="55"/>
      <c r="O198" s="58" t="s">
        <v>0</v>
      </c>
      <c r="P198" s="58" t="s">
        <v>129</v>
      </c>
      <c r="Q198" s="45">
        <f t="shared" si="8"/>
        <v>0</v>
      </c>
      <c r="R198" s="45">
        <f t="shared" si="9"/>
        <v>458781</v>
      </c>
      <c r="S198" s="58"/>
      <c r="T198" s="45">
        <f t="shared" si="10"/>
        <v>0</v>
      </c>
      <c r="U198" s="45">
        <f t="shared" ref="U198:U261" si="11">+H198*$F$44</f>
        <v>2062.9333333333334</v>
      </c>
      <c r="V198" s="47"/>
    </row>
    <row r="199" spans="2:22" ht="15.75" thickBot="1">
      <c r="B199" s="71">
        <v>130</v>
      </c>
      <c r="C199" s="42" t="s">
        <v>32</v>
      </c>
      <c r="D199" s="42" t="s">
        <v>314</v>
      </c>
      <c r="E199" s="43" t="s">
        <v>326</v>
      </c>
      <c r="F199" s="44">
        <v>45108</v>
      </c>
      <c r="G199" s="44">
        <v>45137</v>
      </c>
      <c r="H199" s="46">
        <f t="shared" ref="H199:H369" si="12">IF(F199&lt;&gt;0,IF((G199-F199)+1=31,30,(G199-F199)+1),0)</f>
        <v>30</v>
      </c>
      <c r="I199" s="81" t="s">
        <v>224</v>
      </c>
      <c r="J199" s="57" t="s">
        <v>129</v>
      </c>
      <c r="K199" s="57" t="s">
        <v>131</v>
      </c>
      <c r="L199" s="58" t="s">
        <v>5</v>
      </c>
      <c r="M199" s="58"/>
      <c r="N199" s="55"/>
      <c r="O199" s="58" t="s">
        <v>0</v>
      </c>
      <c r="P199" s="58" t="s">
        <v>129</v>
      </c>
      <c r="Q199" s="45">
        <f t="shared" ref="Q199:Q262" si="13">+IF(M199="20 gramos",N199*$F$47,+IF(M199="50 gramos",N199*$G$47,0))</f>
        <v>0</v>
      </c>
      <c r="R199" s="45">
        <f t="shared" ref="R199:R262" si="14">+IF(P199="MUJER GESTANTE",$F$42,+IF(P199="NIÑO O NIÑA MAYOR DE 6 MESES",$F$43,0))</f>
        <v>458781</v>
      </c>
      <c r="S199" s="58"/>
      <c r="T199" s="45">
        <f t="shared" ref="T199:T262" si="15">+IF(S199="SI",$F$49,0)</f>
        <v>0</v>
      </c>
      <c r="U199" s="45">
        <f t="shared" si="11"/>
        <v>2062.9333333333334</v>
      </c>
      <c r="V199" s="47"/>
    </row>
    <row r="200" spans="2:22" ht="15.75" thickBot="1">
      <c r="B200" s="71">
        <v>131</v>
      </c>
      <c r="C200" s="42" t="s">
        <v>32</v>
      </c>
      <c r="D200" s="42" t="s">
        <v>315</v>
      </c>
      <c r="E200" s="43" t="s">
        <v>327</v>
      </c>
      <c r="F200" s="44">
        <v>45108</v>
      </c>
      <c r="G200" s="44">
        <v>45137</v>
      </c>
      <c r="H200" s="46">
        <f t="shared" si="12"/>
        <v>30</v>
      </c>
      <c r="I200" s="81" t="s">
        <v>224</v>
      </c>
      <c r="J200" s="57" t="s">
        <v>129</v>
      </c>
      <c r="K200" s="57" t="s">
        <v>131</v>
      </c>
      <c r="L200" s="58" t="s">
        <v>5</v>
      </c>
      <c r="M200" s="58"/>
      <c r="N200" s="55"/>
      <c r="O200" s="58" t="s">
        <v>0</v>
      </c>
      <c r="P200" s="58" t="s">
        <v>129</v>
      </c>
      <c r="Q200" s="45">
        <f t="shared" si="13"/>
        <v>0</v>
      </c>
      <c r="R200" s="45">
        <f t="shared" si="14"/>
        <v>458781</v>
      </c>
      <c r="S200" s="58"/>
      <c r="T200" s="45">
        <f t="shared" si="15"/>
        <v>0</v>
      </c>
      <c r="U200" s="45">
        <f t="shared" si="11"/>
        <v>2062.9333333333334</v>
      </c>
      <c r="V200" s="47"/>
    </row>
    <row r="201" spans="2:22" ht="15.75" thickBot="1">
      <c r="B201" s="71">
        <v>132</v>
      </c>
      <c r="C201" s="42" t="s">
        <v>25</v>
      </c>
      <c r="D201" s="42" t="s">
        <v>515</v>
      </c>
      <c r="E201" s="43" t="s">
        <v>516</v>
      </c>
      <c r="F201" s="44">
        <v>45125</v>
      </c>
      <c r="G201" s="44">
        <v>45137</v>
      </c>
      <c r="H201" s="46">
        <f t="shared" si="12"/>
        <v>13</v>
      </c>
      <c r="I201" s="81" t="s">
        <v>224</v>
      </c>
      <c r="J201" s="57" t="s">
        <v>129</v>
      </c>
      <c r="K201" s="57" t="s">
        <v>130</v>
      </c>
      <c r="L201" s="58" t="s">
        <v>5</v>
      </c>
      <c r="M201" s="58"/>
      <c r="N201" s="55"/>
      <c r="O201" s="58" t="s">
        <v>0</v>
      </c>
      <c r="P201" s="58" t="s">
        <v>129</v>
      </c>
      <c r="Q201" s="45">
        <f t="shared" si="13"/>
        <v>0</v>
      </c>
      <c r="R201" s="45">
        <f t="shared" si="14"/>
        <v>458781</v>
      </c>
      <c r="S201" s="58"/>
      <c r="T201" s="45">
        <f t="shared" si="15"/>
        <v>0</v>
      </c>
      <c r="U201" s="45">
        <f t="shared" si="11"/>
        <v>893.93777777777791</v>
      </c>
      <c r="V201" s="47"/>
    </row>
    <row r="202" spans="2:22" ht="15.75" thickBot="1">
      <c r="B202" s="71">
        <v>133</v>
      </c>
      <c r="C202" s="42" t="s">
        <v>32</v>
      </c>
      <c r="D202" s="42" t="s">
        <v>316</v>
      </c>
      <c r="E202" s="43" t="s">
        <v>328</v>
      </c>
      <c r="F202" s="44">
        <v>45108</v>
      </c>
      <c r="G202" s="44">
        <v>45137</v>
      </c>
      <c r="H202" s="46">
        <f t="shared" si="12"/>
        <v>30</v>
      </c>
      <c r="I202" s="81" t="s">
        <v>224</v>
      </c>
      <c r="J202" s="57" t="s">
        <v>129</v>
      </c>
      <c r="K202" s="57" t="s">
        <v>131</v>
      </c>
      <c r="L202" s="58" t="s">
        <v>5</v>
      </c>
      <c r="M202" s="58"/>
      <c r="N202" s="55"/>
      <c r="O202" s="58" t="s">
        <v>0</v>
      </c>
      <c r="P202" s="58" t="s">
        <v>129</v>
      </c>
      <c r="Q202" s="45">
        <f t="shared" si="13"/>
        <v>0</v>
      </c>
      <c r="R202" s="45">
        <f t="shared" si="14"/>
        <v>458781</v>
      </c>
      <c r="S202" s="58"/>
      <c r="T202" s="45">
        <f t="shared" si="15"/>
        <v>0</v>
      </c>
      <c r="U202" s="45">
        <f t="shared" si="11"/>
        <v>2062.9333333333334</v>
      </c>
      <c r="V202" s="47"/>
    </row>
    <row r="203" spans="2:22" ht="15.75" thickBot="1">
      <c r="B203" s="71">
        <v>134</v>
      </c>
      <c r="C203" s="42" t="s">
        <v>32</v>
      </c>
      <c r="D203" s="42" t="s">
        <v>317</v>
      </c>
      <c r="E203" s="43" t="s">
        <v>329</v>
      </c>
      <c r="F203" s="44">
        <v>45108</v>
      </c>
      <c r="G203" s="44">
        <v>45137</v>
      </c>
      <c r="H203" s="46">
        <f t="shared" si="12"/>
        <v>30</v>
      </c>
      <c r="I203" s="81" t="s">
        <v>224</v>
      </c>
      <c r="J203" s="57" t="s">
        <v>129</v>
      </c>
      <c r="K203" s="57" t="s">
        <v>131</v>
      </c>
      <c r="L203" s="58" t="s">
        <v>5</v>
      </c>
      <c r="M203" s="58"/>
      <c r="N203" s="55"/>
      <c r="O203" s="58" t="s">
        <v>0</v>
      </c>
      <c r="P203" s="58" t="s">
        <v>129</v>
      </c>
      <c r="Q203" s="45">
        <f t="shared" si="13"/>
        <v>0</v>
      </c>
      <c r="R203" s="45">
        <f t="shared" si="14"/>
        <v>458781</v>
      </c>
      <c r="S203" s="58"/>
      <c r="T203" s="45">
        <f t="shared" si="15"/>
        <v>0</v>
      </c>
      <c r="U203" s="45">
        <f t="shared" si="11"/>
        <v>2062.9333333333334</v>
      </c>
      <c r="V203" s="47"/>
    </row>
    <row r="204" spans="2:22" ht="15.75" thickBot="1">
      <c r="B204" s="71">
        <v>135</v>
      </c>
      <c r="C204" s="42" t="s">
        <v>32</v>
      </c>
      <c r="D204" s="42" t="s">
        <v>318</v>
      </c>
      <c r="E204" s="43" t="s">
        <v>330</v>
      </c>
      <c r="F204" s="44">
        <v>45108</v>
      </c>
      <c r="G204" s="44">
        <v>45137</v>
      </c>
      <c r="H204" s="46">
        <f t="shared" si="12"/>
        <v>30</v>
      </c>
      <c r="I204" s="81" t="s">
        <v>224</v>
      </c>
      <c r="J204" s="57" t="s">
        <v>129</v>
      </c>
      <c r="K204" s="57" t="s">
        <v>131</v>
      </c>
      <c r="L204" s="58" t="s">
        <v>5</v>
      </c>
      <c r="M204" s="58"/>
      <c r="N204" s="55"/>
      <c r="O204" s="58" t="s">
        <v>0</v>
      </c>
      <c r="P204" s="58" t="s">
        <v>129</v>
      </c>
      <c r="Q204" s="45">
        <f t="shared" si="13"/>
        <v>0</v>
      </c>
      <c r="R204" s="45">
        <f t="shared" si="14"/>
        <v>458781</v>
      </c>
      <c r="S204" s="58"/>
      <c r="T204" s="45">
        <f t="shared" si="15"/>
        <v>0</v>
      </c>
      <c r="U204" s="45">
        <f t="shared" si="11"/>
        <v>2062.9333333333334</v>
      </c>
      <c r="V204" s="47"/>
    </row>
    <row r="205" spans="2:22" ht="15.75" thickBot="1">
      <c r="B205" s="71">
        <v>136</v>
      </c>
      <c r="C205" s="42" t="s">
        <v>32</v>
      </c>
      <c r="D205" s="42" t="s">
        <v>517</v>
      </c>
      <c r="E205" s="43" t="s">
        <v>518</v>
      </c>
      <c r="F205" s="44">
        <v>45108</v>
      </c>
      <c r="G205" s="44">
        <v>45137</v>
      </c>
      <c r="H205" s="46">
        <f t="shared" si="12"/>
        <v>30</v>
      </c>
      <c r="I205" s="81" t="s">
        <v>224</v>
      </c>
      <c r="J205" s="57" t="s">
        <v>129</v>
      </c>
      <c r="K205" s="57" t="s">
        <v>130</v>
      </c>
      <c r="L205" s="58" t="s">
        <v>5</v>
      </c>
      <c r="M205" s="58"/>
      <c r="N205" s="55"/>
      <c r="O205" s="58" t="s">
        <v>0</v>
      </c>
      <c r="P205" s="58" t="s">
        <v>129</v>
      </c>
      <c r="Q205" s="45">
        <f t="shared" si="13"/>
        <v>0</v>
      </c>
      <c r="R205" s="45">
        <f t="shared" si="14"/>
        <v>458781</v>
      </c>
      <c r="S205" s="58"/>
      <c r="T205" s="45">
        <f t="shared" si="15"/>
        <v>0</v>
      </c>
      <c r="U205" s="45">
        <f t="shared" si="11"/>
        <v>2062.9333333333334</v>
      </c>
      <c r="V205" s="47"/>
    </row>
    <row r="206" spans="2:22" ht="15.75" thickBot="1">
      <c r="B206" s="71">
        <v>137</v>
      </c>
      <c r="C206" s="42" t="s">
        <v>32</v>
      </c>
      <c r="D206" s="42" t="s">
        <v>519</v>
      </c>
      <c r="E206" s="43" t="s">
        <v>520</v>
      </c>
      <c r="F206" s="44">
        <v>45108</v>
      </c>
      <c r="G206" s="44">
        <v>45137</v>
      </c>
      <c r="H206" s="46">
        <f t="shared" si="12"/>
        <v>30</v>
      </c>
      <c r="I206" s="81" t="s">
        <v>224</v>
      </c>
      <c r="J206" s="57" t="s">
        <v>129</v>
      </c>
      <c r="K206" s="57" t="s">
        <v>130</v>
      </c>
      <c r="L206" s="58" t="s">
        <v>5</v>
      </c>
      <c r="M206" s="58"/>
      <c r="N206" s="55"/>
      <c r="O206" s="58" t="s">
        <v>0</v>
      </c>
      <c r="P206" s="58" t="s">
        <v>129</v>
      </c>
      <c r="Q206" s="45">
        <f t="shared" si="13"/>
        <v>0</v>
      </c>
      <c r="R206" s="45">
        <f t="shared" si="14"/>
        <v>458781</v>
      </c>
      <c r="S206" s="58"/>
      <c r="T206" s="45">
        <f t="shared" si="15"/>
        <v>0</v>
      </c>
      <c r="U206" s="45">
        <f t="shared" si="11"/>
        <v>2062.9333333333334</v>
      </c>
      <c r="V206" s="47"/>
    </row>
    <row r="207" spans="2:22" ht="15.75" thickBot="1">
      <c r="B207" s="71">
        <v>138</v>
      </c>
      <c r="C207" s="42" t="s">
        <v>32</v>
      </c>
      <c r="D207" s="42" t="s">
        <v>417</v>
      </c>
      <c r="E207" s="43" t="s">
        <v>418</v>
      </c>
      <c r="F207" s="44">
        <v>45108</v>
      </c>
      <c r="G207" s="44">
        <v>45137</v>
      </c>
      <c r="H207" s="46">
        <f t="shared" si="12"/>
        <v>30</v>
      </c>
      <c r="I207" s="81" t="s">
        <v>224</v>
      </c>
      <c r="J207" s="57" t="s">
        <v>129</v>
      </c>
      <c r="K207" s="57" t="s">
        <v>131</v>
      </c>
      <c r="L207" s="58" t="s">
        <v>5</v>
      </c>
      <c r="M207" s="58"/>
      <c r="N207" s="55"/>
      <c r="O207" s="58" t="s">
        <v>0</v>
      </c>
      <c r="P207" s="58" t="s">
        <v>129</v>
      </c>
      <c r="Q207" s="45">
        <f t="shared" si="13"/>
        <v>0</v>
      </c>
      <c r="R207" s="45">
        <f t="shared" si="14"/>
        <v>458781</v>
      </c>
      <c r="S207" s="58"/>
      <c r="T207" s="45">
        <f t="shared" si="15"/>
        <v>0</v>
      </c>
      <c r="U207" s="45">
        <f t="shared" si="11"/>
        <v>2062.9333333333334</v>
      </c>
      <c r="V207" s="47"/>
    </row>
    <row r="208" spans="2:22" ht="15.75" thickBot="1">
      <c r="B208" s="71">
        <v>139</v>
      </c>
      <c r="C208" s="42" t="s">
        <v>32</v>
      </c>
      <c r="D208" s="42" t="s">
        <v>234</v>
      </c>
      <c r="E208" s="43" t="s">
        <v>226</v>
      </c>
      <c r="F208" s="44">
        <v>45108</v>
      </c>
      <c r="G208" s="44">
        <v>45137</v>
      </c>
      <c r="H208" s="46">
        <f t="shared" si="12"/>
        <v>30</v>
      </c>
      <c r="I208" s="81" t="s">
        <v>224</v>
      </c>
      <c r="J208" s="57" t="s">
        <v>129</v>
      </c>
      <c r="K208" s="57" t="s">
        <v>131</v>
      </c>
      <c r="L208" s="58" t="s">
        <v>5</v>
      </c>
      <c r="M208" s="58"/>
      <c r="N208" s="55"/>
      <c r="O208" s="58" t="s">
        <v>0</v>
      </c>
      <c r="P208" s="58" t="s">
        <v>129</v>
      </c>
      <c r="Q208" s="45">
        <f t="shared" si="13"/>
        <v>0</v>
      </c>
      <c r="R208" s="45">
        <f t="shared" si="14"/>
        <v>458781</v>
      </c>
      <c r="S208" s="58"/>
      <c r="T208" s="45">
        <f t="shared" si="15"/>
        <v>0</v>
      </c>
      <c r="U208" s="45">
        <f t="shared" si="11"/>
        <v>2062.9333333333334</v>
      </c>
      <c r="V208" s="47"/>
    </row>
    <row r="209" spans="2:22" ht="15.75" thickBot="1">
      <c r="B209" s="71">
        <v>140</v>
      </c>
      <c r="C209" s="42" t="s">
        <v>32</v>
      </c>
      <c r="D209" s="42" t="s">
        <v>319</v>
      </c>
      <c r="E209" s="43" t="s">
        <v>331</v>
      </c>
      <c r="F209" s="44">
        <v>45108</v>
      </c>
      <c r="G209" s="44">
        <v>45137</v>
      </c>
      <c r="H209" s="46">
        <f t="shared" si="12"/>
        <v>30</v>
      </c>
      <c r="I209" s="81" t="s">
        <v>224</v>
      </c>
      <c r="J209" s="57" t="s">
        <v>129</v>
      </c>
      <c r="K209" s="57" t="s">
        <v>131</v>
      </c>
      <c r="L209" s="58" t="s">
        <v>5</v>
      </c>
      <c r="M209" s="58"/>
      <c r="N209" s="55"/>
      <c r="O209" s="58" t="s">
        <v>0</v>
      </c>
      <c r="P209" s="58" t="s">
        <v>129</v>
      </c>
      <c r="Q209" s="45">
        <f t="shared" si="13"/>
        <v>0</v>
      </c>
      <c r="R209" s="45">
        <f t="shared" si="14"/>
        <v>458781</v>
      </c>
      <c r="S209" s="58"/>
      <c r="T209" s="45">
        <f t="shared" si="15"/>
        <v>0</v>
      </c>
      <c r="U209" s="45">
        <f t="shared" si="11"/>
        <v>2062.9333333333334</v>
      </c>
      <c r="V209" s="47"/>
    </row>
    <row r="210" spans="2:22" ht="15.75" thickBot="1">
      <c r="B210" s="71">
        <v>141</v>
      </c>
      <c r="C210" s="42" t="s">
        <v>32</v>
      </c>
      <c r="D210" s="42" t="s">
        <v>415</v>
      </c>
      <c r="E210" s="43" t="s">
        <v>416</v>
      </c>
      <c r="F210" s="44">
        <v>45108</v>
      </c>
      <c r="G210" s="44">
        <v>45137</v>
      </c>
      <c r="H210" s="46">
        <f t="shared" si="12"/>
        <v>30</v>
      </c>
      <c r="I210" s="81" t="s">
        <v>224</v>
      </c>
      <c r="J210" s="57" t="s">
        <v>129</v>
      </c>
      <c r="K210" s="57" t="s">
        <v>130</v>
      </c>
      <c r="L210" s="58" t="s">
        <v>5</v>
      </c>
      <c r="M210" s="58"/>
      <c r="N210" s="55"/>
      <c r="O210" s="58" t="s">
        <v>0</v>
      </c>
      <c r="P210" s="58" t="s">
        <v>129</v>
      </c>
      <c r="Q210" s="45">
        <f t="shared" si="13"/>
        <v>0</v>
      </c>
      <c r="R210" s="45">
        <f t="shared" si="14"/>
        <v>458781</v>
      </c>
      <c r="S210" s="58"/>
      <c r="T210" s="45">
        <f t="shared" si="15"/>
        <v>0</v>
      </c>
      <c r="U210" s="45">
        <f t="shared" si="11"/>
        <v>2062.9333333333334</v>
      </c>
      <c r="V210" s="47"/>
    </row>
    <row r="211" spans="2:22" ht="15.75" thickBot="1">
      <c r="B211" s="71">
        <v>142</v>
      </c>
      <c r="C211" s="42" t="s">
        <v>32</v>
      </c>
      <c r="D211" s="42" t="s">
        <v>419</v>
      </c>
      <c r="E211" s="43" t="s">
        <v>420</v>
      </c>
      <c r="F211" s="44">
        <v>45108</v>
      </c>
      <c r="G211" s="44">
        <v>45137</v>
      </c>
      <c r="H211" s="46">
        <f t="shared" si="12"/>
        <v>30</v>
      </c>
      <c r="I211" s="81" t="s">
        <v>224</v>
      </c>
      <c r="J211" s="57" t="s">
        <v>129</v>
      </c>
      <c r="K211" s="57" t="s">
        <v>130</v>
      </c>
      <c r="L211" s="58" t="s">
        <v>5</v>
      </c>
      <c r="M211" s="58"/>
      <c r="N211" s="55"/>
      <c r="O211" s="58" t="s">
        <v>0</v>
      </c>
      <c r="P211" s="58" t="s">
        <v>129</v>
      </c>
      <c r="Q211" s="45">
        <f t="shared" si="13"/>
        <v>0</v>
      </c>
      <c r="R211" s="45">
        <f t="shared" si="14"/>
        <v>458781</v>
      </c>
      <c r="S211" s="58"/>
      <c r="T211" s="45">
        <f t="shared" si="15"/>
        <v>0</v>
      </c>
      <c r="U211" s="45">
        <f t="shared" si="11"/>
        <v>2062.9333333333334</v>
      </c>
      <c r="V211" s="47"/>
    </row>
    <row r="212" spans="2:22" ht="15.75" thickBot="1">
      <c r="B212" s="71">
        <v>143</v>
      </c>
      <c r="C212" s="42" t="s">
        <v>25</v>
      </c>
      <c r="D212" s="42" t="s">
        <v>320</v>
      </c>
      <c r="E212" s="43" t="s">
        <v>332</v>
      </c>
      <c r="F212" s="44">
        <v>45108</v>
      </c>
      <c r="G212" s="44">
        <v>45137</v>
      </c>
      <c r="H212" s="46">
        <f t="shared" si="12"/>
        <v>30</v>
      </c>
      <c r="I212" s="81" t="s">
        <v>224</v>
      </c>
      <c r="J212" s="57" t="s">
        <v>129</v>
      </c>
      <c r="K212" s="57" t="s">
        <v>131</v>
      </c>
      <c r="L212" s="58" t="s">
        <v>5</v>
      </c>
      <c r="M212" s="58"/>
      <c r="N212" s="55"/>
      <c r="O212" s="58" t="s">
        <v>0</v>
      </c>
      <c r="P212" s="58" t="s">
        <v>129</v>
      </c>
      <c r="Q212" s="45">
        <f t="shared" si="13"/>
        <v>0</v>
      </c>
      <c r="R212" s="45">
        <f t="shared" si="14"/>
        <v>458781</v>
      </c>
      <c r="S212" s="58"/>
      <c r="T212" s="45">
        <f t="shared" si="15"/>
        <v>0</v>
      </c>
      <c r="U212" s="45">
        <f t="shared" si="11"/>
        <v>2062.9333333333334</v>
      </c>
      <c r="V212" s="47"/>
    </row>
    <row r="213" spans="2:22" ht="15.75" thickBot="1">
      <c r="B213" s="71">
        <v>144</v>
      </c>
      <c r="C213" s="42" t="s">
        <v>22</v>
      </c>
      <c r="D213" s="42" t="s">
        <v>393</v>
      </c>
      <c r="E213" s="43" t="s">
        <v>394</v>
      </c>
      <c r="F213" s="44">
        <v>45108</v>
      </c>
      <c r="G213" s="44">
        <v>45137</v>
      </c>
      <c r="H213" s="46">
        <f t="shared" si="12"/>
        <v>30</v>
      </c>
      <c r="I213" s="81" t="s">
        <v>224</v>
      </c>
      <c r="J213" s="57" t="s">
        <v>129</v>
      </c>
      <c r="K213" s="57" t="s">
        <v>131</v>
      </c>
      <c r="L213" s="58" t="s">
        <v>5</v>
      </c>
      <c r="M213" s="58"/>
      <c r="N213" s="55"/>
      <c r="O213" s="58" t="s">
        <v>0</v>
      </c>
      <c r="P213" s="58" t="s">
        <v>129</v>
      </c>
      <c r="Q213" s="45">
        <f t="shared" si="13"/>
        <v>0</v>
      </c>
      <c r="R213" s="45">
        <f t="shared" si="14"/>
        <v>458781</v>
      </c>
      <c r="S213" s="58"/>
      <c r="T213" s="45">
        <f t="shared" si="15"/>
        <v>0</v>
      </c>
      <c r="U213" s="45">
        <f t="shared" si="11"/>
        <v>2062.9333333333334</v>
      </c>
      <c r="V213" s="47"/>
    </row>
    <row r="214" spans="2:22" ht="15.75" thickBot="1">
      <c r="B214" s="71">
        <v>145</v>
      </c>
      <c r="C214" s="42" t="s">
        <v>32</v>
      </c>
      <c r="D214" s="42" t="s">
        <v>521</v>
      </c>
      <c r="E214" s="43" t="s">
        <v>522</v>
      </c>
      <c r="F214" s="44">
        <v>45123</v>
      </c>
      <c r="G214" s="44">
        <v>45137</v>
      </c>
      <c r="H214" s="46">
        <f t="shared" si="12"/>
        <v>15</v>
      </c>
      <c r="I214" s="81" t="s">
        <v>224</v>
      </c>
      <c r="J214" s="57" t="s">
        <v>129</v>
      </c>
      <c r="K214" s="57" t="s">
        <v>130</v>
      </c>
      <c r="L214" s="58" t="s">
        <v>5</v>
      </c>
      <c r="M214" s="58"/>
      <c r="N214" s="55"/>
      <c r="O214" s="58" t="s">
        <v>0</v>
      </c>
      <c r="P214" s="58" t="s">
        <v>129</v>
      </c>
      <c r="Q214" s="45">
        <f t="shared" si="13"/>
        <v>0</v>
      </c>
      <c r="R214" s="45">
        <f t="shared" si="14"/>
        <v>458781</v>
      </c>
      <c r="S214" s="58"/>
      <c r="T214" s="45">
        <f t="shared" si="15"/>
        <v>0</v>
      </c>
      <c r="U214" s="45">
        <f t="shared" si="11"/>
        <v>1031.4666666666667</v>
      </c>
      <c r="V214" s="47"/>
    </row>
    <row r="215" spans="2:22" ht="15.75" thickBot="1">
      <c r="B215" s="71">
        <v>146</v>
      </c>
      <c r="C215" s="42" t="s">
        <v>32</v>
      </c>
      <c r="D215" s="42" t="s">
        <v>321</v>
      </c>
      <c r="E215" s="43" t="s">
        <v>333</v>
      </c>
      <c r="F215" s="44">
        <v>45108</v>
      </c>
      <c r="G215" s="44">
        <v>45137</v>
      </c>
      <c r="H215" s="46">
        <f t="shared" si="12"/>
        <v>30</v>
      </c>
      <c r="I215" s="81" t="s">
        <v>224</v>
      </c>
      <c r="J215" s="57" t="s">
        <v>129</v>
      </c>
      <c r="K215" s="57" t="s">
        <v>131</v>
      </c>
      <c r="L215" s="58" t="s">
        <v>5</v>
      </c>
      <c r="M215" s="58"/>
      <c r="N215" s="55"/>
      <c r="O215" s="58" t="s">
        <v>0</v>
      </c>
      <c r="P215" s="58" t="s">
        <v>129</v>
      </c>
      <c r="Q215" s="45">
        <f t="shared" si="13"/>
        <v>0</v>
      </c>
      <c r="R215" s="45">
        <f t="shared" si="14"/>
        <v>458781</v>
      </c>
      <c r="S215" s="58"/>
      <c r="T215" s="45">
        <f t="shared" si="15"/>
        <v>0</v>
      </c>
      <c r="U215" s="45">
        <f t="shared" si="11"/>
        <v>2062.9333333333334</v>
      </c>
      <c r="V215" s="47"/>
    </row>
    <row r="216" spans="2:22" ht="15.75" thickBot="1">
      <c r="B216" s="71">
        <v>147</v>
      </c>
      <c r="C216" s="42" t="s">
        <v>22</v>
      </c>
      <c r="D216" s="42" t="s">
        <v>322</v>
      </c>
      <c r="E216" s="43" t="s">
        <v>334</v>
      </c>
      <c r="F216" s="44">
        <v>45108</v>
      </c>
      <c r="G216" s="44">
        <v>45137</v>
      </c>
      <c r="H216" s="46">
        <f t="shared" si="12"/>
        <v>30</v>
      </c>
      <c r="I216" s="81" t="s">
        <v>224</v>
      </c>
      <c r="J216" s="57" t="s">
        <v>129</v>
      </c>
      <c r="K216" s="57" t="s">
        <v>131</v>
      </c>
      <c r="L216" s="58" t="s">
        <v>5</v>
      </c>
      <c r="M216" s="58"/>
      <c r="N216" s="55"/>
      <c r="O216" s="58" t="s">
        <v>0</v>
      </c>
      <c r="P216" s="58" t="s">
        <v>129</v>
      </c>
      <c r="Q216" s="45">
        <f t="shared" si="13"/>
        <v>0</v>
      </c>
      <c r="R216" s="45">
        <f t="shared" si="14"/>
        <v>458781</v>
      </c>
      <c r="S216" s="58"/>
      <c r="T216" s="45">
        <f t="shared" si="15"/>
        <v>0</v>
      </c>
      <c r="U216" s="45">
        <f t="shared" si="11"/>
        <v>2062.9333333333334</v>
      </c>
      <c r="V216" s="47"/>
    </row>
    <row r="217" spans="2:22" ht="15.75" thickBot="1">
      <c r="B217" s="71">
        <v>148</v>
      </c>
      <c r="C217" s="42" t="s">
        <v>32</v>
      </c>
      <c r="D217" s="42" t="s">
        <v>386</v>
      </c>
      <c r="E217" s="43" t="s">
        <v>387</v>
      </c>
      <c r="F217" s="44">
        <v>45108</v>
      </c>
      <c r="G217" s="44">
        <v>45137</v>
      </c>
      <c r="H217" s="46">
        <f t="shared" si="12"/>
        <v>30</v>
      </c>
      <c r="I217" s="81" t="s">
        <v>224</v>
      </c>
      <c r="J217" s="57" t="s">
        <v>129</v>
      </c>
      <c r="K217" s="57" t="s">
        <v>131</v>
      </c>
      <c r="L217" s="58" t="s">
        <v>5</v>
      </c>
      <c r="M217" s="58"/>
      <c r="N217" s="55"/>
      <c r="O217" s="58" t="s">
        <v>0</v>
      </c>
      <c r="P217" s="58" t="s">
        <v>129</v>
      </c>
      <c r="Q217" s="45">
        <f t="shared" si="13"/>
        <v>0</v>
      </c>
      <c r="R217" s="45">
        <f t="shared" si="14"/>
        <v>458781</v>
      </c>
      <c r="S217" s="58"/>
      <c r="T217" s="45">
        <f t="shared" si="15"/>
        <v>0</v>
      </c>
      <c r="U217" s="45">
        <f t="shared" si="11"/>
        <v>2062.9333333333334</v>
      </c>
      <c r="V217" s="47"/>
    </row>
    <row r="218" spans="2:22" ht="15.75" thickBot="1">
      <c r="B218" s="71">
        <v>149</v>
      </c>
      <c r="C218" s="42" t="s">
        <v>32</v>
      </c>
      <c r="D218" s="42" t="s">
        <v>233</v>
      </c>
      <c r="E218" s="43" t="s">
        <v>225</v>
      </c>
      <c r="F218" s="44">
        <v>45108</v>
      </c>
      <c r="G218" s="44">
        <v>45137</v>
      </c>
      <c r="H218" s="46">
        <f t="shared" si="12"/>
        <v>30</v>
      </c>
      <c r="I218" s="81" t="s">
        <v>224</v>
      </c>
      <c r="J218" s="57" t="s">
        <v>129</v>
      </c>
      <c r="K218" s="57" t="s">
        <v>131</v>
      </c>
      <c r="L218" s="58" t="s">
        <v>5</v>
      </c>
      <c r="M218" s="58"/>
      <c r="N218" s="55"/>
      <c r="O218" s="58" t="s">
        <v>0</v>
      </c>
      <c r="P218" s="58" t="s">
        <v>129</v>
      </c>
      <c r="Q218" s="45">
        <f t="shared" si="13"/>
        <v>0</v>
      </c>
      <c r="R218" s="45">
        <f t="shared" si="14"/>
        <v>458781</v>
      </c>
      <c r="S218" s="58"/>
      <c r="T218" s="45">
        <f t="shared" si="15"/>
        <v>0</v>
      </c>
      <c r="U218" s="45">
        <f t="shared" si="11"/>
        <v>2062.9333333333334</v>
      </c>
      <c r="V218" s="47"/>
    </row>
    <row r="219" spans="2:22" ht="15.75" thickBot="1">
      <c r="B219" s="71">
        <v>150</v>
      </c>
      <c r="C219" s="42" t="s">
        <v>32</v>
      </c>
      <c r="D219" s="42">
        <v>1124992417</v>
      </c>
      <c r="E219" s="43" t="s">
        <v>523</v>
      </c>
      <c r="F219" s="44">
        <v>45132</v>
      </c>
      <c r="G219" s="44">
        <v>45137</v>
      </c>
      <c r="H219" s="46">
        <f t="shared" si="12"/>
        <v>6</v>
      </c>
      <c r="I219" s="81" t="s">
        <v>224</v>
      </c>
      <c r="J219" s="57" t="s">
        <v>129</v>
      </c>
      <c r="K219" s="57" t="s">
        <v>130</v>
      </c>
      <c r="L219" s="58" t="s">
        <v>5</v>
      </c>
      <c r="M219" s="58"/>
      <c r="N219" s="55"/>
      <c r="O219" s="58" t="s">
        <v>0</v>
      </c>
      <c r="P219" s="58" t="s">
        <v>129</v>
      </c>
      <c r="Q219" s="45">
        <f t="shared" si="13"/>
        <v>0</v>
      </c>
      <c r="R219" s="45">
        <f t="shared" si="14"/>
        <v>458781</v>
      </c>
      <c r="S219" s="58"/>
      <c r="T219" s="45">
        <f t="shared" si="15"/>
        <v>0</v>
      </c>
      <c r="U219" s="45">
        <f t="shared" si="11"/>
        <v>412.5866666666667</v>
      </c>
      <c r="V219" s="47"/>
    </row>
    <row r="220" spans="2:22" ht="15.75" thickBot="1">
      <c r="B220" s="72">
        <v>151</v>
      </c>
      <c r="C220" s="42" t="s">
        <v>21</v>
      </c>
      <c r="D220" s="42">
        <v>1125010392</v>
      </c>
      <c r="E220" s="43" t="s">
        <v>524</v>
      </c>
      <c r="F220" s="44"/>
      <c r="G220" s="44"/>
      <c r="H220" s="46">
        <f t="shared" si="12"/>
        <v>0</v>
      </c>
      <c r="I220" s="81" t="s">
        <v>224</v>
      </c>
      <c r="J220" s="57" t="s">
        <v>57</v>
      </c>
      <c r="K220" s="57" t="s">
        <v>133</v>
      </c>
      <c r="L220" s="58"/>
      <c r="M220" s="58"/>
      <c r="N220" s="55"/>
      <c r="O220" s="58"/>
      <c r="P220" s="58"/>
      <c r="Q220" s="45">
        <f t="shared" si="13"/>
        <v>0</v>
      </c>
      <c r="R220" s="45">
        <f t="shared" si="14"/>
        <v>0</v>
      </c>
      <c r="S220" s="58" t="s">
        <v>0</v>
      </c>
      <c r="T220" s="45">
        <f t="shared" si="15"/>
        <v>85510.666666666672</v>
      </c>
      <c r="U220" s="45">
        <f t="shared" si="11"/>
        <v>0</v>
      </c>
      <c r="V220" s="47"/>
    </row>
    <row r="221" spans="2:22" ht="15.75" thickBot="1">
      <c r="B221" s="72">
        <v>152</v>
      </c>
      <c r="C221" s="42" t="s">
        <v>25</v>
      </c>
      <c r="D221" s="42"/>
      <c r="E221" s="43" t="s">
        <v>525</v>
      </c>
      <c r="F221" s="44"/>
      <c r="G221" s="44"/>
      <c r="H221" s="46">
        <f t="shared" si="12"/>
        <v>0</v>
      </c>
      <c r="I221" s="81" t="s">
        <v>224</v>
      </c>
      <c r="J221" s="57" t="s">
        <v>57</v>
      </c>
      <c r="K221" s="57" t="s">
        <v>133</v>
      </c>
      <c r="L221" s="58"/>
      <c r="M221" s="58"/>
      <c r="N221" s="55"/>
      <c r="O221" s="58"/>
      <c r="P221" s="58"/>
      <c r="Q221" s="45">
        <f t="shared" si="13"/>
        <v>0</v>
      </c>
      <c r="R221" s="45">
        <f t="shared" si="14"/>
        <v>0</v>
      </c>
      <c r="S221" s="58" t="s">
        <v>0</v>
      </c>
      <c r="T221" s="45">
        <f t="shared" si="15"/>
        <v>85510.666666666672</v>
      </c>
      <c r="U221" s="45">
        <f t="shared" si="11"/>
        <v>0</v>
      </c>
      <c r="V221" s="47"/>
    </row>
    <row r="222" spans="2:22" ht="15.75" thickBot="1">
      <c r="B222" s="72">
        <v>153</v>
      </c>
      <c r="C222" s="42" t="s">
        <v>25</v>
      </c>
      <c r="D222" s="42"/>
      <c r="E222" s="43" t="s">
        <v>526</v>
      </c>
      <c r="F222" s="44"/>
      <c r="G222" s="44"/>
      <c r="H222" s="46">
        <f t="shared" si="12"/>
        <v>0</v>
      </c>
      <c r="I222" s="81" t="s">
        <v>224</v>
      </c>
      <c r="J222" s="57" t="s">
        <v>57</v>
      </c>
      <c r="K222" s="57" t="s">
        <v>133</v>
      </c>
      <c r="L222" s="58"/>
      <c r="M222" s="58"/>
      <c r="N222" s="55"/>
      <c r="O222" s="58"/>
      <c r="P222" s="58"/>
      <c r="Q222" s="45">
        <f t="shared" si="13"/>
        <v>0</v>
      </c>
      <c r="R222" s="45">
        <f t="shared" si="14"/>
        <v>0</v>
      </c>
      <c r="S222" s="58" t="s">
        <v>0</v>
      </c>
      <c r="T222" s="45">
        <f t="shared" si="15"/>
        <v>85510.666666666672</v>
      </c>
      <c r="U222" s="45">
        <f t="shared" si="11"/>
        <v>0</v>
      </c>
      <c r="V222" s="47"/>
    </row>
    <row r="223" spans="2:22" ht="15.75" thickBot="1">
      <c r="B223" s="72">
        <v>154</v>
      </c>
      <c r="C223" s="42" t="s">
        <v>25</v>
      </c>
      <c r="D223" s="42"/>
      <c r="E223" s="43" t="s">
        <v>527</v>
      </c>
      <c r="F223" s="44"/>
      <c r="G223" s="44"/>
      <c r="H223" s="46">
        <f t="shared" si="12"/>
        <v>0</v>
      </c>
      <c r="I223" s="81" t="s">
        <v>224</v>
      </c>
      <c r="J223" s="57" t="s">
        <v>57</v>
      </c>
      <c r="K223" s="57" t="s">
        <v>133</v>
      </c>
      <c r="L223" s="58"/>
      <c r="M223" s="58"/>
      <c r="N223" s="55"/>
      <c r="O223" s="58"/>
      <c r="P223" s="58"/>
      <c r="Q223" s="45">
        <f t="shared" si="13"/>
        <v>0</v>
      </c>
      <c r="R223" s="45">
        <f t="shared" si="14"/>
        <v>0</v>
      </c>
      <c r="S223" s="58" t="s">
        <v>0</v>
      </c>
      <c r="T223" s="45">
        <f t="shared" si="15"/>
        <v>85510.666666666672</v>
      </c>
      <c r="U223" s="45">
        <f t="shared" si="11"/>
        <v>0</v>
      </c>
      <c r="V223" s="47"/>
    </row>
    <row r="224" spans="2:22" ht="15.75" thickBot="1">
      <c r="B224" s="72">
        <v>155</v>
      </c>
      <c r="C224" s="42" t="s">
        <v>25</v>
      </c>
      <c r="D224" s="42"/>
      <c r="E224" s="43" t="s">
        <v>528</v>
      </c>
      <c r="F224" s="44"/>
      <c r="G224" s="44"/>
      <c r="H224" s="46">
        <f t="shared" si="12"/>
        <v>0</v>
      </c>
      <c r="I224" s="81" t="s">
        <v>224</v>
      </c>
      <c r="J224" s="57" t="s">
        <v>57</v>
      </c>
      <c r="K224" s="57" t="s">
        <v>133</v>
      </c>
      <c r="L224" s="58"/>
      <c r="M224" s="58"/>
      <c r="N224" s="55"/>
      <c r="O224" s="58"/>
      <c r="P224" s="58"/>
      <c r="Q224" s="45">
        <f t="shared" si="13"/>
        <v>0</v>
      </c>
      <c r="R224" s="45">
        <f t="shared" si="14"/>
        <v>0</v>
      </c>
      <c r="S224" s="58" t="s">
        <v>0</v>
      </c>
      <c r="T224" s="45">
        <f t="shared" si="15"/>
        <v>85510.666666666672</v>
      </c>
      <c r="U224" s="45">
        <f t="shared" si="11"/>
        <v>0</v>
      </c>
      <c r="V224" s="47"/>
    </row>
    <row r="225" spans="2:22" ht="15.75" thickBot="1">
      <c r="B225" s="72">
        <v>156</v>
      </c>
      <c r="C225" s="42" t="s">
        <v>25</v>
      </c>
      <c r="D225" s="42"/>
      <c r="E225" s="43" t="s">
        <v>529</v>
      </c>
      <c r="F225" s="44"/>
      <c r="G225" s="44"/>
      <c r="H225" s="46">
        <f t="shared" si="12"/>
        <v>0</v>
      </c>
      <c r="I225" s="81" t="s">
        <v>224</v>
      </c>
      <c r="J225" s="57" t="s">
        <v>57</v>
      </c>
      <c r="K225" s="57" t="s">
        <v>133</v>
      </c>
      <c r="L225" s="58"/>
      <c r="M225" s="58"/>
      <c r="N225" s="55"/>
      <c r="O225" s="58"/>
      <c r="P225" s="58"/>
      <c r="Q225" s="45">
        <f t="shared" si="13"/>
        <v>0</v>
      </c>
      <c r="R225" s="45">
        <f t="shared" si="14"/>
        <v>0</v>
      </c>
      <c r="S225" s="58" t="s">
        <v>0</v>
      </c>
      <c r="T225" s="45">
        <f t="shared" si="15"/>
        <v>85510.666666666672</v>
      </c>
      <c r="U225" s="45">
        <f t="shared" si="11"/>
        <v>0</v>
      </c>
      <c r="V225" s="47"/>
    </row>
    <row r="226" spans="2:22" ht="15.75" thickBot="1">
      <c r="B226" s="72">
        <v>157</v>
      </c>
      <c r="C226" s="42" t="s">
        <v>25</v>
      </c>
      <c r="D226" s="42"/>
      <c r="E226" s="43" t="s">
        <v>530</v>
      </c>
      <c r="F226" s="44"/>
      <c r="G226" s="44"/>
      <c r="H226" s="46">
        <f t="shared" si="12"/>
        <v>0</v>
      </c>
      <c r="I226" s="81" t="s">
        <v>224</v>
      </c>
      <c r="J226" s="57" t="s">
        <v>57</v>
      </c>
      <c r="K226" s="57" t="s">
        <v>133</v>
      </c>
      <c r="L226" s="58"/>
      <c r="M226" s="58"/>
      <c r="N226" s="55"/>
      <c r="O226" s="58"/>
      <c r="P226" s="58"/>
      <c r="Q226" s="45">
        <f t="shared" si="13"/>
        <v>0</v>
      </c>
      <c r="R226" s="45">
        <f t="shared" si="14"/>
        <v>0</v>
      </c>
      <c r="S226" s="58" t="s">
        <v>0</v>
      </c>
      <c r="T226" s="45">
        <f t="shared" si="15"/>
        <v>85510.666666666672</v>
      </c>
      <c r="U226" s="45">
        <f t="shared" si="11"/>
        <v>0</v>
      </c>
      <c r="V226" s="47"/>
    </row>
    <row r="227" spans="2:22" ht="15.75" thickBot="1">
      <c r="B227" s="72">
        <v>158</v>
      </c>
      <c r="C227" s="42"/>
      <c r="D227" s="42"/>
      <c r="E227" s="43"/>
      <c r="F227" s="44"/>
      <c r="G227" s="44"/>
      <c r="H227" s="46">
        <f t="shared" si="12"/>
        <v>0</v>
      </c>
      <c r="I227" s="81"/>
      <c r="J227" s="57"/>
      <c r="K227" s="57"/>
      <c r="L227" s="58"/>
      <c r="M227" s="58"/>
      <c r="N227" s="55"/>
      <c r="O227" s="58"/>
      <c r="P227" s="58"/>
      <c r="Q227" s="45">
        <f t="shared" si="13"/>
        <v>0</v>
      </c>
      <c r="R227" s="45">
        <f t="shared" si="14"/>
        <v>0</v>
      </c>
      <c r="S227" s="58"/>
      <c r="T227" s="45">
        <f t="shared" si="15"/>
        <v>0</v>
      </c>
      <c r="U227" s="45">
        <f t="shared" si="11"/>
        <v>0</v>
      </c>
      <c r="V227" s="47"/>
    </row>
    <row r="228" spans="2:22" ht="15.75" thickBot="1">
      <c r="B228" s="72">
        <v>159</v>
      </c>
      <c r="C228" s="42"/>
      <c r="D228" s="42"/>
      <c r="E228" s="43"/>
      <c r="F228" s="44"/>
      <c r="G228" s="44"/>
      <c r="H228" s="46">
        <f t="shared" si="12"/>
        <v>0</v>
      </c>
      <c r="I228" s="81"/>
      <c r="J228" s="57"/>
      <c r="K228" s="57"/>
      <c r="L228" s="58"/>
      <c r="M228" s="58"/>
      <c r="N228" s="55"/>
      <c r="O228" s="58"/>
      <c r="P228" s="58"/>
      <c r="Q228" s="45">
        <f t="shared" si="13"/>
        <v>0</v>
      </c>
      <c r="R228" s="45">
        <f t="shared" si="14"/>
        <v>0</v>
      </c>
      <c r="S228" s="58"/>
      <c r="T228" s="45">
        <f t="shared" si="15"/>
        <v>0</v>
      </c>
      <c r="U228" s="45">
        <f t="shared" si="11"/>
        <v>0</v>
      </c>
      <c r="V228" s="47"/>
    </row>
    <row r="229" spans="2:22" ht="15.75" thickBot="1">
      <c r="B229" s="72">
        <v>160</v>
      </c>
      <c r="C229" s="42"/>
      <c r="D229" s="42"/>
      <c r="E229" s="43"/>
      <c r="F229" s="44"/>
      <c r="G229" s="44"/>
      <c r="H229" s="46">
        <f t="shared" si="12"/>
        <v>0</v>
      </c>
      <c r="I229" s="81"/>
      <c r="J229" s="57"/>
      <c r="K229" s="57"/>
      <c r="L229" s="58"/>
      <c r="M229" s="58"/>
      <c r="N229" s="55"/>
      <c r="O229" s="58"/>
      <c r="P229" s="58"/>
      <c r="Q229" s="45">
        <f t="shared" si="13"/>
        <v>0</v>
      </c>
      <c r="R229" s="45">
        <f t="shared" si="14"/>
        <v>0</v>
      </c>
      <c r="S229" s="58"/>
      <c r="T229" s="45">
        <f t="shared" si="15"/>
        <v>0</v>
      </c>
      <c r="U229" s="45">
        <f t="shared" si="11"/>
        <v>0</v>
      </c>
      <c r="V229" s="47"/>
    </row>
    <row r="230" spans="2:22" ht="15.75" thickBot="1">
      <c r="B230" s="72">
        <v>161</v>
      </c>
      <c r="C230" s="42"/>
      <c r="D230" s="42"/>
      <c r="E230" s="43"/>
      <c r="F230" s="44"/>
      <c r="G230" s="44"/>
      <c r="H230" s="46">
        <f t="shared" si="12"/>
        <v>0</v>
      </c>
      <c r="I230" s="81"/>
      <c r="J230" s="57"/>
      <c r="K230" s="57"/>
      <c r="L230" s="58"/>
      <c r="M230" s="58"/>
      <c r="N230" s="55"/>
      <c r="O230" s="58"/>
      <c r="P230" s="58"/>
      <c r="Q230" s="45">
        <f t="shared" si="13"/>
        <v>0</v>
      </c>
      <c r="R230" s="45">
        <f t="shared" si="14"/>
        <v>0</v>
      </c>
      <c r="S230" s="58"/>
      <c r="T230" s="45">
        <f t="shared" si="15"/>
        <v>0</v>
      </c>
      <c r="U230" s="45">
        <f t="shared" si="11"/>
        <v>0</v>
      </c>
      <c r="V230" s="47"/>
    </row>
    <row r="231" spans="2:22" ht="15.75" thickBot="1">
      <c r="B231" s="72">
        <v>162</v>
      </c>
      <c r="C231" s="42"/>
      <c r="D231" s="42"/>
      <c r="E231" s="43"/>
      <c r="F231" s="44"/>
      <c r="G231" s="44"/>
      <c r="H231" s="46">
        <f t="shared" si="12"/>
        <v>0</v>
      </c>
      <c r="I231" s="81"/>
      <c r="J231" s="57"/>
      <c r="K231" s="57"/>
      <c r="L231" s="58"/>
      <c r="M231" s="58"/>
      <c r="N231" s="55"/>
      <c r="O231" s="58"/>
      <c r="P231" s="58"/>
      <c r="Q231" s="45">
        <f t="shared" si="13"/>
        <v>0</v>
      </c>
      <c r="R231" s="45">
        <f t="shared" si="14"/>
        <v>0</v>
      </c>
      <c r="S231" s="58"/>
      <c r="T231" s="45">
        <f t="shared" si="15"/>
        <v>0</v>
      </c>
      <c r="U231" s="45">
        <f t="shared" si="11"/>
        <v>0</v>
      </c>
      <c r="V231" s="47"/>
    </row>
    <row r="232" spans="2:22" ht="15.75" thickBot="1">
      <c r="B232" s="72">
        <v>163</v>
      </c>
      <c r="C232" s="42"/>
      <c r="D232" s="42"/>
      <c r="E232" s="43"/>
      <c r="F232" s="44"/>
      <c r="G232" s="44"/>
      <c r="H232" s="46">
        <f t="shared" si="12"/>
        <v>0</v>
      </c>
      <c r="I232" s="81"/>
      <c r="J232" s="57"/>
      <c r="K232" s="57"/>
      <c r="L232" s="58"/>
      <c r="M232" s="58"/>
      <c r="N232" s="55"/>
      <c r="O232" s="58"/>
      <c r="P232" s="58"/>
      <c r="Q232" s="45">
        <f t="shared" si="13"/>
        <v>0</v>
      </c>
      <c r="R232" s="45">
        <f t="shared" si="14"/>
        <v>0</v>
      </c>
      <c r="S232" s="58"/>
      <c r="T232" s="45">
        <f t="shared" si="15"/>
        <v>0</v>
      </c>
      <c r="U232" s="45">
        <f t="shared" si="11"/>
        <v>0</v>
      </c>
      <c r="V232" s="47"/>
    </row>
    <row r="233" spans="2:22" ht="15.75" thickBot="1">
      <c r="B233" s="72">
        <v>164</v>
      </c>
      <c r="C233" s="42"/>
      <c r="D233" s="42"/>
      <c r="E233" s="43"/>
      <c r="F233" s="44"/>
      <c r="G233" s="44"/>
      <c r="H233" s="46">
        <f t="shared" si="12"/>
        <v>0</v>
      </c>
      <c r="I233" s="81"/>
      <c r="J233" s="57"/>
      <c r="K233" s="57"/>
      <c r="L233" s="58"/>
      <c r="M233" s="58"/>
      <c r="N233" s="55"/>
      <c r="O233" s="58"/>
      <c r="P233" s="58"/>
      <c r="Q233" s="45">
        <f t="shared" si="13"/>
        <v>0</v>
      </c>
      <c r="R233" s="45">
        <f t="shared" si="14"/>
        <v>0</v>
      </c>
      <c r="S233" s="58"/>
      <c r="T233" s="45">
        <f t="shared" si="15"/>
        <v>0</v>
      </c>
      <c r="U233" s="45">
        <f t="shared" si="11"/>
        <v>0</v>
      </c>
      <c r="V233" s="47"/>
    </row>
    <row r="234" spans="2:22" ht="15.75" thickBot="1">
      <c r="B234" s="72">
        <v>165</v>
      </c>
      <c r="C234" s="42"/>
      <c r="D234" s="42"/>
      <c r="E234" s="43"/>
      <c r="F234" s="44"/>
      <c r="G234" s="44"/>
      <c r="H234" s="46">
        <f t="shared" si="12"/>
        <v>0</v>
      </c>
      <c r="I234" s="81"/>
      <c r="J234" s="57"/>
      <c r="K234" s="57"/>
      <c r="L234" s="58"/>
      <c r="M234" s="58"/>
      <c r="N234" s="55"/>
      <c r="O234" s="58"/>
      <c r="P234" s="58"/>
      <c r="Q234" s="45">
        <f t="shared" si="13"/>
        <v>0</v>
      </c>
      <c r="R234" s="45">
        <f t="shared" si="14"/>
        <v>0</v>
      </c>
      <c r="S234" s="58"/>
      <c r="T234" s="45">
        <f t="shared" si="15"/>
        <v>0</v>
      </c>
      <c r="U234" s="45">
        <f t="shared" si="11"/>
        <v>0</v>
      </c>
      <c r="V234" s="47"/>
    </row>
    <row r="235" spans="2:22" ht="15.75" thickBot="1">
      <c r="B235" s="72">
        <v>166</v>
      </c>
      <c r="C235" s="42"/>
      <c r="D235" s="42"/>
      <c r="E235" s="43"/>
      <c r="F235" s="44"/>
      <c r="G235" s="44"/>
      <c r="H235" s="46">
        <f t="shared" si="12"/>
        <v>0</v>
      </c>
      <c r="I235" s="81"/>
      <c r="J235" s="57"/>
      <c r="K235" s="57"/>
      <c r="L235" s="58"/>
      <c r="M235" s="58"/>
      <c r="N235" s="55"/>
      <c r="O235" s="58"/>
      <c r="P235" s="58"/>
      <c r="Q235" s="45">
        <f t="shared" si="13"/>
        <v>0</v>
      </c>
      <c r="R235" s="45">
        <f t="shared" si="14"/>
        <v>0</v>
      </c>
      <c r="S235" s="58"/>
      <c r="T235" s="45">
        <f t="shared" si="15"/>
        <v>0</v>
      </c>
      <c r="U235" s="45">
        <f t="shared" si="11"/>
        <v>0</v>
      </c>
      <c r="V235" s="47"/>
    </row>
    <row r="236" spans="2:22" ht="15.75" thickBot="1">
      <c r="B236" s="72">
        <v>167</v>
      </c>
      <c r="C236" s="42"/>
      <c r="D236" s="42"/>
      <c r="E236" s="43"/>
      <c r="F236" s="44"/>
      <c r="G236" s="44"/>
      <c r="H236" s="46">
        <f t="shared" si="12"/>
        <v>0</v>
      </c>
      <c r="I236" s="81"/>
      <c r="J236" s="57"/>
      <c r="K236" s="57"/>
      <c r="L236" s="58"/>
      <c r="M236" s="58"/>
      <c r="N236" s="55"/>
      <c r="O236" s="58"/>
      <c r="P236" s="58"/>
      <c r="Q236" s="45">
        <f t="shared" si="13"/>
        <v>0</v>
      </c>
      <c r="R236" s="45">
        <f t="shared" si="14"/>
        <v>0</v>
      </c>
      <c r="S236" s="58"/>
      <c r="T236" s="45">
        <f t="shared" si="15"/>
        <v>0</v>
      </c>
      <c r="U236" s="45">
        <f t="shared" si="11"/>
        <v>0</v>
      </c>
      <c r="V236" s="47"/>
    </row>
    <row r="237" spans="2:22" ht="15.75" thickBot="1">
      <c r="B237" s="72">
        <v>168</v>
      </c>
      <c r="C237" s="42"/>
      <c r="D237" s="42"/>
      <c r="E237" s="43"/>
      <c r="F237" s="44"/>
      <c r="G237" s="44"/>
      <c r="H237" s="46">
        <f t="shared" si="12"/>
        <v>0</v>
      </c>
      <c r="I237" s="81"/>
      <c r="J237" s="57"/>
      <c r="K237" s="57"/>
      <c r="L237" s="58"/>
      <c r="M237" s="58"/>
      <c r="N237" s="55"/>
      <c r="O237" s="58"/>
      <c r="P237" s="58"/>
      <c r="Q237" s="45">
        <f t="shared" si="13"/>
        <v>0</v>
      </c>
      <c r="R237" s="45">
        <f t="shared" si="14"/>
        <v>0</v>
      </c>
      <c r="S237" s="58"/>
      <c r="T237" s="45">
        <f t="shared" si="15"/>
        <v>0</v>
      </c>
      <c r="U237" s="45">
        <f t="shared" si="11"/>
        <v>0</v>
      </c>
      <c r="V237" s="47"/>
    </row>
    <row r="238" spans="2:22" ht="15.75" thickBot="1">
      <c r="B238" s="72">
        <v>169</v>
      </c>
      <c r="C238" s="42"/>
      <c r="D238" s="42"/>
      <c r="E238" s="43"/>
      <c r="F238" s="44"/>
      <c r="G238" s="44"/>
      <c r="H238" s="46">
        <f t="shared" si="12"/>
        <v>0</v>
      </c>
      <c r="I238" s="81"/>
      <c r="J238" s="57"/>
      <c r="K238" s="57"/>
      <c r="L238" s="58"/>
      <c r="M238" s="58"/>
      <c r="N238" s="55"/>
      <c r="O238" s="58"/>
      <c r="P238" s="58"/>
      <c r="Q238" s="45">
        <f t="shared" si="13"/>
        <v>0</v>
      </c>
      <c r="R238" s="45">
        <f t="shared" si="14"/>
        <v>0</v>
      </c>
      <c r="S238" s="58"/>
      <c r="T238" s="45">
        <f t="shared" si="15"/>
        <v>0</v>
      </c>
      <c r="U238" s="45">
        <f t="shared" si="11"/>
        <v>0</v>
      </c>
      <c r="V238" s="47"/>
    </row>
    <row r="239" spans="2:22" ht="15.75" thickBot="1">
      <c r="B239" s="72">
        <v>170</v>
      </c>
      <c r="C239" s="42"/>
      <c r="D239" s="42"/>
      <c r="E239" s="43"/>
      <c r="F239" s="44"/>
      <c r="G239" s="44"/>
      <c r="H239" s="46">
        <f t="shared" si="12"/>
        <v>0</v>
      </c>
      <c r="I239" s="81"/>
      <c r="J239" s="57"/>
      <c r="K239" s="57"/>
      <c r="L239" s="58"/>
      <c r="M239" s="58"/>
      <c r="N239" s="55"/>
      <c r="O239" s="58"/>
      <c r="P239" s="58"/>
      <c r="Q239" s="45">
        <f t="shared" si="13"/>
        <v>0</v>
      </c>
      <c r="R239" s="45">
        <f t="shared" si="14"/>
        <v>0</v>
      </c>
      <c r="S239" s="58"/>
      <c r="T239" s="45">
        <f t="shared" si="15"/>
        <v>0</v>
      </c>
      <c r="U239" s="45">
        <f t="shared" si="11"/>
        <v>0</v>
      </c>
      <c r="V239" s="47"/>
    </row>
    <row r="240" spans="2:22" ht="15.75" thickBot="1">
      <c r="B240" s="72">
        <v>171</v>
      </c>
      <c r="C240" s="42"/>
      <c r="D240" s="42"/>
      <c r="E240" s="43"/>
      <c r="F240" s="44"/>
      <c r="G240" s="44"/>
      <c r="H240" s="46">
        <f t="shared" si="12"/>
        <v>0</v>
      </c>
      <c r="I240" s="81"/>
      <c r="J240" s="57"/>
      <c r="K240" s="57"/>
      <c r="L240" s="58"/>
      <c r="M240" s="58"/>
      <c r="N240" s="55"/>
      <c r="O240" s="58"/>
      <c r="P240" s="58"/>
      <c r="Q240" s="45">
        <f t="shared" si="13"/>
        <v>0</v>
      </c>
      <c r="R240" s="45">
        <f t="shared" si="14"/>
        <v>0</v>
      </c>
      <c r="S240" s="58"/>
      <c r="T240" s="45">
        <f t="shared" si="15"/>
        <v>0</v>
      </c>
      <c r="U240" s="45">
        <f t="shared" si="11"/>
        <v>0</v>
      </c>
      <c r="V240" s="47"/>
    </row>
    <row r="241" spans="2:22" ht="15.75" thickBot="1">
      <c r="B241" s="72">
        <v>172</v>
      </c>
      <c r="C241" s="42"/>
      <c r="D241" s="42"/>
      <c r="E241" s="43"/>
      <c r="F241" s="44"/>
      <c r="G241" s="44"/>
      <c r="H241" s="46">
        <f t="shared" si="12"/>
        <v>0</v>
      </c>
      <c r="I241" s="81"/>
      <c r="J241" s="57"/>
      <c r="K241" s="57"/>
      <c r="L241" s="58"/>
      <c r="M241" s="58"/>
      <c r="N241" s="55"/>
      <c r="O241" s="58"/>
      <c r="P241" s="58"/>
      <c r="Q241" s="45">
        <f t="shared" si="13"/>
        <v>0</v>
      </c>
      <c r="R241" s="45">
        <f t="shared" si="14"/>
        <v>0</v>
      </c>
      <c r="S241" s="58"/>
      <c r="T241" s="45">
        <f t="shared" si="15"/>
        <v>0</v>
      </c>
      <c r="U241" s="45">
        <f t="shared" si="11"/>
        <v>0</v>
      </c>
      <c r="V241" s="47"/>
    </row>
    <row r="242" spans="2:22" ht="15.75" thickBot="1">
      <c r="B242" s="72">
        <v>173</v>
      </c>
      <c r="C242" s="42"/>
      <c r="D242" s="42"/>
      <c r="E242" s="43"/>
      <c r="F242" s="44"/>
      <c r="G242" s="44"/>
      <c r="H242" s="46">
        <f t="shared" si="12"/>
        <v>0</v>
      </c>
      <c r="I242" s="81"/>
      <c r="J242" s="57"/>
      <c r="K242" s="57"/>
      <c r="L242" s="58"/>
      <c r="M242" s="58"/>
      <c r="N242" s="55"/>
      <c r="O242" s="58"/>
      <c r="P242" s="58"/>
      <c r="Q242" s="45">
        <f t="shared" si="13"/>
        <v>0</v>
      </c>
      <c r="R242" s="45">
        <f t="shared" si="14"/>
        <v>0</v>
      </c>
      <c r="S242" s="58"/>
      <c r="T242" s="45">
        <f t="shared" si="15"/>
        <v>0</v>
      </c>
      <c r="U242" s="45">
        <f t="shared" si="11"/>
        <v>0</v>
      </c>
      <c r="V242" s="47"/>
    </row>
    <row r="243" spans="2:22" ht="15.75" thickBot="1">
      <c r="B243" s="72">
        <v>174</v>
      </c>
      <c r="C243" s="42"/>
      <c r="D243" s="42"/>
      <c r="E243" s="43"/>
      <c r="F243" s="44"/>
      <c r="G243" s="44"/>
      <c r="H243" s="46">
        <f t="shared" si="12"/>
        <v>0</v>
      </c>
      <c r="I243" s="81"/>
      <c r="J243" s="57"/>
      <c r="K243" s="57"/>
      <c r="L243" s="58"/>
      <c r="M243" s="58"/>
      <c r="N243" s="55"/>
      <c r="O243" s="58"/>
      <c r="P243" s="58"/>
      <c r="Q243" s="45">
        <f t="shared" si="13"/>
        <v>0</v>
      </c>
      <c r="R243" s="45">
        <f t="shared" si="14"/>
        <v>0</v>
      </c>
      <c r="S243" s="58"/>
      <c r="T243" s="45">
        <f t="shared" si="15"/>
        <v>0</v>
      </c>
      <c r="U243" s="45">
        <f t="shared" si="11"/>
        <v>0</v>
      </c>
      <c r="V243" s="47"/>
    </row>
    <row r="244" spans="2:22" ht="15.75" thickBot="1">
      <c r="B244" s="72">
        <v>175</v>
      </c>
      <c r="C244" s="42"/>
      <c r="D244" s="42"/>
      <c r="E244" s="43"/>
      <c r="F244" s="44"/>
      <c r="G244" s="44"/>
      <c r="H244" s="46">
        <f t="shared" si="12"/>
        <v>0</v>
      </c>
      <c r="I244" s="81"/>
      <c r="J244" s="57"/>
      <c r="K244" s="57"/>
      <c r="L244" s="58"/>
      <c r="M244" s="58"/>
      <c r="N244" s="55"/>
      <c r="O244" s="58"/>
      <c r="P244" s="58"/>
      <c r="Q244" s="45">
        <f t="shared" si="13"/>
        <v>0</v>
      </c>
      <c r="R244" s="45">
        <f t="shared" si="14"/>
        <v>0</v>
      </c>
      <c r="S244" s="58"/>
      <c r="T244" s="45">
        <f t="shared" si="15"/>
        <v>0</v>
      </c>
      <c r="U244" s="45">
        <f t="shared" si="11"/>
        <v>0</v>
      </c>
      <c r="V244" s="47"/>
    </row>
    <row r="245" spans="2:22" ht="15.75" thickBot="1">
      <c r="B245" s="72">
        <v>176</v>
      </c>
      <c r="C245" s="42"/>
      <c r="D245" s="42"/>
      <c r="E245" s="43"/>
      <c r="F245" s="44"/>
      <c r="G245" s="44"/>
      <c r="H245" s="46">
        <f t="shared" si="12"/>
        <v>0</v>
      </c>
      <c r="I245" s="81"/>
      <c r="J245" s="57"/>
      <c r="K245" s="57"/>
      <c r="L245" s="58"/>
      <c r="M245" s="58"/>
      <c r="N245" s="55"/>
      <c r="O245" s="58"/>
      <c r="P245" s="58"/>
      <c r="Q245" s="45">
        <f t="shared" si="13"/>
        <v>0</v>
      </c>
      <c r="R245" s="45">
        <f t="shared" si="14"/>
        <v>0</v>
      </c>
      <c r="S245" s="58"/>
      <c r="T245" s="45">
        <f t="shared" si="15"/>
        <v>0</v>
      </c>
      <c r="U245" s="45">
        <f t="shared" si="11"/>
        <v>0</v>
      </c>
      <c r="V245" s="47"/>
    </row>
    <row r="246" spans="2:22" ht="15.75" thickBot="1">
      <c r="B246" s="72">
        <v>177</v>
      </c>
      <c r="C246" s="42"/>
      <c r="D246" s="42"/>
      <c r="E246" s="43"/>
      <c r="F246" s="44"/>
      <c r="G246" s="44"/>
      <c r="H246" s="46">
        <f t="shared" si="12"/>
        <v>0</v>
      </c>
      <c r="I246" s="81"/>
      <c r="J246" s="57"/>
      <c r="K246" s="57"/>
      <c r="L246" s="58"/>
      <c r="M246" s="58"/>
      <c r="N246" s="55"/>
      <c r="O246" s="58"/>
      <c r="P246" s="58"/>
      <c r="Q246" s="45">
        <f t="shared" si="13"/>
        <v>0</v>
      </c>
      <c r="R246" s="45">
        <f t="shared" si="14"/>
        <v>0</v>
      </c>
      <c r="S246" s="58"/>
      <c r="T246" s="45">
        <f t="shared" si="15"/>
        <v>0</v>
      </c>
      <c r="U246" s="45">
        <f t="shared" si="11"/>
        <v>0</v>
      </c>
      <c r="V246" s="47"/>
    </row>
    <row r="247" spans="2:22" ht="15.75" thickBot="1">
      <c r="B247" s="72">
        <v>178</v>
      </c>
      <c r="C247" s="42"/>
      <c r="D247" s="42"/>
      <c r="E247" s="43"/>
      <c r="F247" s="44"/>
      <c r="G247" s="44"/>
      <c r="H247" s="46">
        <f t="shared" si="12"/>
        <v>0</v>
      </c>
      <c r="I247" s="81"/>
      <c r="J247" s="57"/>
      <c r="K247" s="57"/>
      <c r="L247" s="58"/>
      <c r="M247" s="58"/>
      <c r="N247" s="55"/>
      <c r="O247" s="58"/>
      <c r="P247" s="58"/>
      <c r="Q247" s="45">
        <f t="shared" si="13"/>
        <v>0</v>
      </c>
      <c r="R247" s="45">
        <f t="shared" si="14"/>
        <v>0</v>
      </c>
      <c r="S247" s="58"/>
      <c r="T247" s="45">
        <f t="shared" si="15"/>
        <v>0</v>
      </c>
      <c r="U247" s="45">
        <f t="shared" si="11"/>
        <v>0</v>
      </c>
      <c r="V247" s="47"/>
    </row>
    <row r="248" spans="2:22" ht="15.75" thickBot="1">
      <c r="B248" s="72">
        <v>179</v>
      </c>
      <c r="C248" s="42"/>
      <c r="D248" s="42"/>
      <c r="E248" s="43"/>
      <c r="F248" s="44"/>
      <c r="G248" s="44"/>
      <c r="H248" s="46">
        <f t="shared" si="12"/>
        <v>0</v>
      </c>
      <c r="I248" s="81"/>
      <c r="J248" s="57"/>
      <c r="K248" s="57"/>
      <c r="L248" s="58"/>
      <c r="M248" s="58"/>
      <c r="N248" s="55"/>
      <c r="O248" s="58"/>
      <c r="P248" s="58"/>
      <c r="Q248" s="45">
        <f t="shared" si="13"/>
        <v>0</v>
      </c>
      <c r="R248" s="45">
        <f t="shared" si="14"/>
        <v>0</v>
      </c>
      <c r="S248" s="58"/>
      <c r="T248" s="45">
        <f t="shared" si="15"/>
        <v>0</v>
      </c>
      <c r="U248" s="45">
        <f t="shared" si="11"/>
        <v>0</v>
      </c>
      <c r="V248" s="47"/>
    </row>
    <row r="249" spans="2:22" ht="15.75" thickBot="1">
      <c r="B249" s="72">
        <v>180</v>
      </c>
      <c r="C249" s="42"/>
      <c r="D249" s="42"/>
      <c r="E249" s="43"/>
      <c r="F249" s="44"/>
      <c r="G249" s="44"/>
      <c r="H249" s="46">
        <f t="shared" si="12"/>
        <v>0</v>
      </c>
      <c r="I249" s="81"/>
      <c r="J249" s="57"/>
      <c r="K249" s="57"/>
      <c r="L249" s="58"/>
      <c r="M249" s="58"/>
      <c r="N249" s="55"/>
      <c r="O249" s="58"/>
      <c r="P249" s="58"/>
      <c r="Q249" s="45">
        <f t="shared" si="13"/>
        <v>0</v>
      </c>
      <c r="R249" s="45">
        <f t="shared" si="14"/>
        <v>0</v>
      </c>
      <c r="S249" s="58"/>
      <c r="T249" s="45">
        <f t="shared" si="15"/>
        <v>0</v>
      </c>
      <c r="U249" s="45">
        <f t="shared" si="11"/>
        <v>0</v>
      </c>
      <c r="V249" s="47"/>
    </row>
    <row r="250" spans="2:22" ht="15.75" thickBot="1">
      <c r="B250" s="72">
        <v>181</v>
      </c>
      <c r="C250" s="42"/>
      <c r="D250" s="42"/>
      <c r="E250" s="43"/>
      <c r="F250" s="44"/>
      <c r="G250" s="44"/>
      <c r="H250" s="46">
        <f t="shared" si="12"/>
        <v>0</v>
      </c>
      <c r="I250" s="81"/>
      <c r="J250" s="57"/>
      <c r="K250" s="57"/>
      <c r="L250" s="58"/>
      <c r="M250" s="58"/>
      <c r="N250" s="55"/>
      <c r="O250" s="58"/>
      <c r="P250" s="58"/>
      <c r="Q250" s="45">
        <f t="shared" si="13"/>
        <v>0</v>
      </c>
      <c r="R250" s="45">
        <f t="shared" si="14"/>
        <v>0</v>
      </c>
      <c r="S250" s="58"/>
      <c r="T250" s="45">
        <f t="shared" si="15"/>
        <v>0</v>
      </c>
      <c r="U250" s="45">
        <f t="shared" si="11"/>
        <v>0</v>
      </c>
      <c r="V250" s="47"/>
    </row>
    <row r="251" spans="2:22" ht="15.75" thickBot="1">
      <c r="B251" s="72">
        <v>182</v>
      </c>
      <c r="C251" s="42"/>
      <c r="D251" s="42"/>
      <c r="E251" s="43"/>
      <c r="F251" s="44"/>
      <c r="G251" s="44"/>
      <c r="H251" s="46">
        <f t="shared" si="12"/>
        <v>0</v>
      </c>
      <c r="I251" s="81"/>
      <c r="J251" s="57"/>
      <c r="K251" s="57"/>
      <c r="L251" s="58"/>
      <c r="M251" s="58"/>
      <c r="N251" s="55"/>
      <c r="O251" s="58"/>
      <c r="P251" s="58"/>
      <c r="Q251" s="45">
        <f t="shared" si="13"/>
        <v>0</v>
      </c>
      <c r="R251" s="45">
        <f t="shared" si="14"/>
        <v>0</v>
      </c>
      <c r="S251" s="58"/>
      <c r="T251" s="45">
        <f t="shared" si="15"/>
        <v>0</v>
      </c>
      <c r="U251" s="45">
        <f t="shared" si="11"/>
        <v>0</v>
      </c>
      <c r="V251" s="47"/>
    </row>
    <row r="252" spans="2:22" ht="15.75" thickBot="1">
      <c r="B252" s="72">
        <v>183</v>
      </c>
      <c r="C252" s="42"/>
      <c r="D252" s="42"/>
      <c r="E252" s="43"/>
      <c r="F252" s="44"/>
      <c r="G252" s="44"/>
      <c r="H252" s="46">
        <f t="shared" si="12"/>
        <v>0</v>
      </c>
      <c r="I252" s="81"/>
      <c r="J252" s="57"/>
      <c r="K252" s="57"/>
      <c r="L252" s="58"/>
      <c r="M252" s="58"/>
      <c r="N252" s="55"/>
      <c r="O252" s="58"/>
      <c r="P252" s="58"/>
      <c r="Q252" s="45">
        <f t="shared" si="13"/>
        <v>0</v>
      </c>
      <c r="R252" s="45">
        <f t="shared" si="14"/>
        <v>0</v>
      </c>
      <c r="S252" s="58"/>
      <c r="T252" s="45">
        <f t="shared" si="15"/>
        <v>0</v>
      </c>
      <c r="U252" s="45">
        <f t="shared" si="11"/>
        <v>0</v>
      </c>
      <c r="V252" s="47"/>
    </row>
    <row r="253" spans="2:22" ht="15.75" thickBot="1">
      <c r="B253" s="72">
        <v>184</v>
      </c>
      <c r="C253" s="42"/>
      <c r="D253" s="42"/>
      <c r="E253" s="43"/>
      <c r="F253" s="44"/>
      <c r="G253" s="44"/>
      <c r="H253" s="46">
        <f t="shared" si="12"/>
        <v>0</v>
      </c>
      <c r="I253" s="81"/>
      <c r="J253" s="57"/>
      <c r="K253" s="57"/>
      <c r="L253" s="58"/>
      <c r="M253" s="58"/>
      <c r="N253" s="55"/>
      <c r="O253" s="58"/>
      <c r="P253" s="58"/>
      <c r="Q253" s="45">
        <f t="shared" si="13"/>
        <v>0</v>
      </c>
      <c r="R253" s="45">
        <f t="shared" si="14"/>
        <v>0</v>
      </c>
      <c r="S253" s="58"/>
      <c r="T253" s="45">
        <f t="shared" si="15"/>
        <v>0</v>
      </c>
      <c r="U253" s="45">
        <f t="shared" si="11"/>
        <v>0</v>
      </c>
      <c r="V253" s="47"/>
    </row>
    <row r="254" spans="2:22" ht="15.75" thickBot="1">
      <c r="B254" s="72">
        <v>185</v>
      </c>
      <c r="C254" s="42"/>
      <c r="D254" s="42"/>
      <c r="E254" s="43"/>
      <c r="F254" s="44"/>
      <c r="G254" s="44"/>
      <c r="H254" s="46">
        <f t="shared" si="12"/>
        <v>0</v>
      </c>
      <c r="I254" s="81"/>
      <c r="J254" s="57"/>
      <c r="K254" s="57"/>
      <c r="L254" s="58"/>
      <c r="M254" s="58"/>
      <c r="N254" s="55"/>
      <c r="O254" s="58"/>
      <c r="P254" s="58"/>
      <c r="Q254" s="45">
        <f t="shared" si="13"/>
        <v>0</v>
      </c>
      <c r="R254" s="45">
        <f t="shared" si="14"/>
        <v>0</v>
      </c>
      <c r="S254" s="58"/>
      <c r="T254" s="45">
        <f t="shared" si="15"/>
        <v>0</v>
      </c>
      <c r="U254" s="45">
        <f t="shared" si="11"/>
        <v>0</v>
      </c>
      <c r="V254" s="47"/>
    </row>
    <row r="255" spans="2:22" ht="15.75" thickBot="1">
      <c r="B255" s="72">
        <v>186</v>
      </c>
      <c r="C255" s="42"/>
      <c r="D255" s="42"/>
      <c r="E255" s="43"/>
      <c r="F255" s="44"/>
      <c r="G255" s="44"/>
      <c r="H255" s="46">
        <f t="shared" si="12"/>
        <v>0</v>
      </c>
      <c r="I255" s="81"/>
      <c r="J255" s="57"/>
      <c r="K255" s="57"/>
      <c r="L255" s="58"/>
      <c r="M255" s="58"/>
      <c r="N255" s="55"/>
      <c r="O255" s="58"/>
      <c r="P255" s="58"/>
      <c r="Q255" s="45">
        <f t="shared" si="13"/>
        <v>0</v>
      </c>
      <c r="R255" s="45">
        <f t="shared" si="14"/>
        <v>0</v>
      </c>
      <c r="S255" s="58"/>
      <c r="T255" s="45">
        <f t="shared" si="15"/>
        <v>0</v>
      </c>
      <c r="U255" s="45">
        <f t="shared" si="11"/>
        <v>0</v>
      </c>
      <c r="V255" s="47"/>
    </row>
    <row r="256" spans="2:22" ht="15.75" thickBot="1">
      <c r="B256" s="72">
        <v>187</v>
      </c>
      <c r="C256" s="42"/>
      <c r="D256" s="42"/>
      <c r="E256" s="43"/>
      <c r="F256" s="44"/>
      <c r="G256" s="44"/>
      <c r="H256" s="46">
        <f t="shared" si="12"/>
        <v>0</v>
      </c>
      <c r="I256" s="81"/>
      <c r="J256" s="57"/>
      <c r="K256" s="57"/>
      <c r="L256" s="58"/>
      <c r="M256" s="58"/>
      <c r="N256" s="55"/>
      <c r="O256" s="58"/>
      <c r="P256" s="58"/>
      <c r="Q256" s="45">
        <f t="shared" si="13"/>
        <v>0</v>
      </c>
      <c r="R256" s="45">
        <f t="shared" si="14"/>
        <v>0</v>
      </c>
      <c r="S256" s="58"/>
      <c r="T256" s="45">
        <f t="shared" si="15"/>
        <v>0</v>
      </c>
      <c r="U256" s="45">
        <f t="shared" si="11"/>
        <v>0</v>
      </c>
      <c r="V256" s="47"/>
    </row>
    <row r="257" spans="2:22" ht="15.75" thickBot="1">
      <c r="B257" s="72">
        <v>188</v>
      </c>
      <c r="C257" s="42"/>
      <c r="D257" s="42"/>
      <c r="E257" s="43"/>
      <c r="F257" s="44"/>
      <c r="G257" s="44"/>
      <c r="H257" s="46">
        <f t="shared" si="12"/>
        <v>0</v>
      </c>
      <c r="I257" s="81"/>
      <c r="J257" s="57"/>
      <c r="K257" s="57"/>
      <c r="L257" s="58"/>
      <c r="M257" s="58"/>
      <c r="N257" s="55"/>
      <c r="O257" s="58"/>
      <c r="P257" s="58"/>
      <c r="Q257" s="45">
        <f t="shared" si="13"/>
        <v>0</v>
      </c>
      <c r="R257" s="45">
        <f t="shared" si="14"/>
        <v>0</v>
      </c>
      <c r="S257" s="58"/>
      <c r="T257" s="45">
        <f t="shared" si="15"/>
        <v>0</v>
      </c>
      <c r="U257" s="45">
        <f t="shared" si="11"/>
        <v>0</v>
      </c>
      <c r="V257" s="47"/>
    </row>
    <row r="258" spans="2:22" ht="15.75" thickBot="1">
      <c r="B258" s="72">
        <v>189</v>
      </c>
      <c r="C258" s="42"/>
      <c r="D258" s="42"/>
      <c r="E258" s="43"/>
      <c r="F258" s="44"/>
      <c r="G258" s="44"/>
      <c r="H258" s="46">
        <f t="shared" si="12"/>
        <v>0</v>
      </c>
      <c r="I258" s="81"/>
      <c r="J258" s="57"/>
      <c r="K258" s="57"/>
      <c r="L258" s="58"/>
      <c r="M258" s="58"/>
      <c r="N258" s="55"/>
      <c r="O258" s="58"/>
      <c r="P258" s="58"/>
      <c r="Q258" s="45">
        <f t="shared" si="13"/>
        <v>0</v>
      </c>
      <c r="R258" s="45">
        <f t="shared" si="14"/>
        <v>0</v>
      </c>
      <c r="S258" s="58"/>
      <c r="T258" s="45">
        <f t="shared" si="15"/>
        <v>0</v>
      </c>
      <c r="U258" s="45">
        <f t="shared" si="11"/>
        <v>0</v>
      </c>
      <c r="V258" s="47"/>
    </row>
    <row r="259" spans="2:22" ht="15.75" thickBot="1">
      <c r="B259" s="72">
        <v>190</v>
      </c>
      <c r="C259" s="42"/>
      <c r="D259" s="42"/>
      <c r="E259" s="43"/>
      <c r="F259" s="44"/>
      <c r="G259" s="44"/>
      <c r="H259" s="46">
        <f t="shared" si="12"/>
        <v>0</v>
      </c>
      <c r="I259" s="81"/>
      <c r="J259" s="57"/>
      <c r="K259" s="57"/>
      <c r="L259" s="58"/>
      <c r="M259" s="58"/>
      <c r="N259" s="55"/>
      <c r="O259" s="58"/>
      <c r="P259" s="58"/>
      <c r="Q259" s="45">
        <f t="shared" si="13"/>
        <v>0</v>
      </c>
      <c r="R259" s="45">
        <f t="shared" si="14"/>
        <v>0</v>
      </c>
      <c r="S259" s="58"/>
      <c r="T259" s="45">
        <f t="shared" si="15"/>
        <v>0</v>
      </c>
      <c r="U259" s="45">
        <f t="shared" si="11"/>
        <v>0</v>
      </c>
      <c r="V259" s="47"/>
    </row>
    <row r="260" spans="2:22" ht="15.75" thickBot="1">
      <c r="B260" s="72">
        <v>191</v>
      </c>
      <c r="C260" s="42"/>
      <c r="D260" s="42"/>
      <c r="E260" s="43"/>
      <c r="F260" s="44"/>
      <c r="G260" s="44"/>
      <c r="H260" s="46">
        <f t="shared" si="12"/>
        <v>0</v>
      </c>
      <c r="I260" s="81"/>
      <c r="J260" s="57"/>
      <c r="K260" s="57"/>
      <c r="L260" s="58"/>
      <c r="M260" s="58"/>
      <c r="N260" s="55"/>
      <c r="O260" s="58"/>
      <c r="P260" s="58"/>
      <c r="Q260" s="45">
        <f t="shared" si="13"/>
        <v>0</v>
      </c>
      <c r="R260" s="45">
        <f t="shared" si="14"/>
        <v>0</v>
      </c>
      <c r="S260" s="58"/>
      <c r="T260" s="45">
        <f t="shared" si="15"/>
        <v>0</v>
      </c>
      <c r="U260" s="45">
        <f t="shared" si="11"/>
        <v>0</v>
      </c>
      <c r="V260" s="47"/>
    </row>
    <row r="261" spans="2:22" ht="15.75" thickBot="1">
      <c r="B261" s="72">
        <v>192</v>
      </c>
      <c r="C261" s="42"/>
      <c r="D261" s="42"/>
      <c r="E261" s="43"/>
      <c r="F261" s="44"/>
      <c r="G261" s="44"/>
      <c r="H261" s="46">
        <f t="shared" si="12"/>
        <v>0</v>
      </c>
      <c r="I261" s="81"/>
      <c r="J261" s="57"/>
      <c r="K261" s="57"/>
      <c r="L261" s="58"/>
      <c r="M261" s="58"/>
      <c r="N261" s="55"/>
      <c r="O261" s="58"/>
      <c r="P261" s="58"/>
      <c r="Q261" s="45">
        <f t="shared" si="13"/>
        <v>0</v>
      </c>
      <c r="R261" s="45">
        <f t="shared" si="14"/>
        <v>0</v>
      </c>
      <c r="S261" s="58"/>
      <c r="T261" s="45">
        <f t="shared" si="15"/>
        <v>0</v>
      </c>
      <c r="U261" s="45">
        <f t="shared" si="11"/>
        <v>0</v>
      </c>
      <c r="V261" s="47"/>
    </row>
    <row r="262" spans="2:22" ht="15.75" thickBot="1">
      <c r="B262" s="72">
        <v>193</v>
      </c>
      <c r="C262" s="42"/>
      <c r="D262" s="42"/>
      <c r="E262" s="43"/>
      <c r="F262" s="44"/>
      <c r="G262" s="44"/>
      <c r="H262" s="46">
        <f t="shared" si="12"/>
        <v>0</v>
      </c>
      <c r="I262" s="81"/>
      <c r="J262" s="57"/>
      <c r="K262" s="57"/>
      <c r="L262" s="58"/>
      <c r="M262" s="58"/>
      <c r="N262" s="55"/>
      <c r="O262" s="58"/>
      <c r="P262" s="58"/>
      <c r="Q262" s="45">
        <f t="shared" si="13"/>
        <v>0</v>
      </c>
      <c r="R262" s="45">
        <f t="shared" si="14"/>
        <v>0</v>
      </c>
      <c r="S262" s="58"/>
      <c r="T262" s="45">
        <f t="shared" si="15"/>
        <v>0</v>
      </c>
      <c r="U262" s="45">
        <f t="shared" ref="U262:U325" si="16">+H262*$F$44</f>
        <v>0</v>
      </c>
      <c r="V262" s="47"/>
    </row>
    <row r="263" spans="2:22" ht="15.75" thickBot="1">
      <c r="B263" s="72">
        <v>194</v>
      </c>
      <c r="C263" s="42"/>
      <c r="D263" s="42"/>
      <c r="E263" s="43"/>
      <c r="F263" s="44"/>
      <c r="G263" s="44"/>
      <c r="H263" s="46">
        <f t="shared" si="12"/>
        <v>0</v>
      </c>
      <c r="I263" s="81"/>
      <c r="J263" s="57"/>
      <c r="K263" s="57"/>
      <c r="L263" s="58"/>
      <c r="M263" s="58"/>
      <c r="N263" s="55"/>
      <c r="O263" s="58"/>
      <c r="P263" s="58"/>
      <c r="Q263" s="45">
        <f t="shared" ref="Q263:Q326" si="17">+IF(M263="20 gramos",N263*$F$47,+IF(M263="50 gramos",N263*$G$47,0))</f>
        <v>0</v>
      </c>
      <c r="R263" s="45">
        <f t="shared" ref="R263:R326" si="18">+IF(P263="MUJER GESTANTE",$F$42,+IF(P263="NIÑO O NIÑA MAYOR DE 6 MESES",$F$43,0))</f>
        <v>0</v>
      </c>
      <c r="S263" s="58"/>
      <c r="T263" s="45">
        <f t="shared" ref="T263:T326" si="19">+IF(S263="SI",$F$49,0)</f>
        <v>0</v>
      </c>
      <c r="U263" s="45">
        <f t="shared" si="16"/>
        <v>0</v>
      </c>
      <c r="V263" s="47"/>
    </row>
    <row r="264" spans="2:22" ht="15.75" thickBot="1">
      <c r="B264" s="72">
        <v>195</v>
      </c>
      <c r="C264" s="42"/>
      <c r="D264" s="42"/>
      <c r="E264" s="43"/>
      <c r="F264" s="44"/>
      <c r="G264" s="44"/>
      <c r="H264" s="46">
        <f t="shared" si="12"/>
        <v>0</v>
      </c>
      <c r="I264" s="81"/>
      <c r="J264" s="57"/>
      <c r="K264" s="57"/>
      <c r="L264" s="58"/>
      <c r="M264" s="58"/>
      <c r="N264" s="55"/>
      <c r="O264" s="58"/>
      <c r="P264" s="58"/>
      <c r="Q264" s="45">
        <f t="shared" si="17"/>
        <v>0</v>
      </c>
      <c r="R264" s="45">
        <f t="shared" si="18"/>
        <v>0</v>
      </c>
      <c r="S264" s="58"/>
      <c r="T264" s="45">
        <f t="shared" si="19"/>
        <v>0</v>
      </c>
      <c r="U264" s="45">
        <f t="shared" si="16"/>
        <v>0</v>
      </c>
      <c r="V264" s="47"/>
    </row>
    <row r="265" spans="2:22" ht="15.75" thickBot="1">
      <c r="B265" s="72">
        <v>196</v>
      </c>
      <c r="C265" s="42"/>
      <c r="D265" s="42"/>
      <c r="E265" s="43"/>
      <c r="F265" s="44"/>
      <c r="G265" s="44"/>
      <c r="H265" s="46">
        <f t="shared" si="12"/>
        <v>0</v>
      </c>
      <c r="I265" s="81"/>
      <c r="J265" s="57"/>
      <c r="K265" s="57"/>
      <c r="L265" s="58"/>
      <c r="M265" s="58"/>
      <c r="N265" s="55"/>
      <c r="O265" s="58"/>
      <c r="P265" s="58"/>
      <c r="Q265" s="45">
        <f t="shared" si="17"/>
        <v>0</v>
      </c>
      <c r="R265" s="45">
        <f t="shared" si="18"/>
        <v>0</v>
      </c>
      <c r="S265" s="58"/>
      <c r="T265" s="45">
        <f t="shared" si="19"/>
        <v>0</v>
      </c>
      <c r="U265" s="45">
        <f t="shared" si="16"/>
        <v>0</v>
      </c>
      <c r="V265" s="47"/>
    </row>
    <row r="266" spans="2:22" ht="15.75" thickBot="1">
      <c r="B266" s="72">
        <v>197</v>
      </c>
      <c r="C266" s="42"/>
      <c r="D266" s="42"/>
      <c r="E266" s="43"/>
      <c r="F266" s="44"/>
      <c r="G266" s="44"/>
      <c r="H266" s="46">
        <f t="shared" si="12"/>
        <v>0</v>
      </c>
      <c r="I266" s="81"/>
      <c r="J266" s="57"/>
      <c r="K266" s="57"/>
      <c r="L266" s="58"/>
      <c r="M266" s="58"/>
      <c r="N266" s="55"/>
      <c r="O266" s="58"/>
      <c r="P266" s="58"/>
      <c r="Q266" s="45">
        <f t="shared" si="17"/>
        <v>0</v>
      </c>
      <c r="R266" s="45">
        <f t="shared" si="18"/>
        <v>0</v>
      </c>
      <c r="S266" s="58"/>
      <c r="T266" s="45">
        <f t="shared" si="19"/>
        <v>0</v>
      </c>
      <c r="U266" s="45">
        <f t="shared" si="16"/>
        <v>0</v>
      </c>
      <c r="V266" s="47"/>
    </row>
    <row r="267" spans="2:22" ht="15.75" thickBot="1">
      <c r="B267" s="72">
        <v>198</v>
      </c>
      <c r="C267" s="42"/>
      <c r="D267" s="42"/>
      <c r="E267" s="43"/>
      <c r="F267" s="44"/>
      <c r="G267" s="44"/>
      <c r="H267" s="46">
        <f t="shared" si="12"/>
        <v>0</v>
      </c>
      <c r="I267" s="81"/>
      <c r="J267" s="57"/>
      <c r="K267" s="57"/>
      <c r="L267" s="58"/>
      <c r="M267" s="58"/>
      <c r="N267" s="55"/>
      <c r="O267" s="58"/>
      <c r="P267" s="58"/>
      <c r="Q267" s="45">
        <f t="shared" si="17"/>
        <v>0</v>
      </c>
      <c r="R267" s="45">
        <f t="shared" si="18"/>
        <v>0</v>
      </c>
      <c r="S267" s="58"/>
      <c r="T267" s="45">
        <f t="shared" si="19"/>
        <v>0</v>
      </c>
      <c r="U267" s="45">
        <f t="shared" si="16"/>
        <v>0</v>
      </c>
      <c r="V267" s="47"/>
    </row>
    <row r="268" spans="2:22" ht="15.75" thickBot="1">
      <c r="B268" s="72">
        <v>199</v>
      </c>
      <c r="C268" s="42"/>
      <c r="D268" s="42"/>
      <c r="E268" s="43"/>
      <c r="F268" s="44"/>
      <c r="G268" s="44"/>
      <c r="H268" s="46">
        <f t="shared" si="12"/>
        <v>0</v>
      </c>
      <c r="I268" s="81"/>
      <c r="J268" s="57"/>
      <c r="K268" s="57"/>
      <c r="L268" s="58"/>
      <c r="M268" s="58"/>
      <c r="N268" s="55"/>
      <c r="O268" s="58"/>
      <c r="P268" s="58"/>
      <c r="Q268" s="45">
        <f t="shared" si="17"/>
        <v>0</v>
      </c>
      <c r="R268" s="45">
        <f t="shared" si="18"/>
        <v>0</v>
      </c>
      <c r="S268" s="58"/>
      <c r="T268" s="45">
        <f t="shared" si="19"/>
        <v>0</v>
      </c>
      <c r="U268" s="45">
        <f t="shared" si="16"/>
        <v>0</v>
      </c>
      <c r="V268" s="47"/>
    </row>
    <row r="269" spans="2:22" ht="15.75" thickBot="1">
      <c r="B269" s="72">
        <v>200</v>
      </c>
      <c r="C269" s="42"/>
      <c r="D269" s="42"/>
      <c r="E269" s="43"/>
      <c r="F269" s="44"/>
      <c r="G269" s="44"/>
      <c r="H269" s="46">
        <f t="shared" si="12"/>
        <v>0</v>
      </c>
      <c r="I269" s="81"/>
      <c r="J269" s="57"/>
      <c r="K269" s="57"/>
      <c r="L269" s="58"/>
      <c r="M269" s="58"/>
      <c r="N269" s="55"/>
      <c r="O269" s="58"/>
      <c r="P269" s="58"/>
      <c r="Q269" s="45">
        <f t="shared" si="17"/>
        <v>0</v>
      </c>
      <c r="R269" s="45">
        <f t="shared" si="18"/>
        <v>0</v>
      </c>
      <c r="S269" s="58"/>
      <c r="T269" s="45">
        <f t="shared" si="19"/>
        <v>0</v>
      </c>
      <c r="U269" s="45">
        <f t="shared" si="16"/>
        <v>0</v>
      </c>
      <c r="V269" s="47"/>
    </row>
    <row r="270" spans="2:22" ht="15.75" thickBot="1">
      <c r="B270" s="72">
        <v>201</v>
      </c>
      <c r="C270" s="42"/>
      <c r="D270" s="42"/>
      <c r="E270" s="43"/>
      <c r="F270" s="44"/>
      <c r="G270" s="44"/>
      <c r="H270" s="46">
        <f t="shared" si="12"/>
        <v>0</v>
      </c>
      <c r="I270" s="81"/>
      <c r="J270" s="57"/>
      <c r="K270" s="57"/>
      <c r="L270" s="58"/>
      <c r="M270" s="58"/>
      <c r="N270" s="55"/>
      <c r="O270" s="58"/>
      <c r="P270" s="58"/>
      <c r="Q270" s="45">
        <f t="shared" si="17"/>
        <v>0</v>
      </c>
      <c r="R270" s="45">
        <f t="shared" si="18"/>
        <v>0</v>
      </c>
      <c r="S270" s="58"/>
      <c r="T270" s="45">
        <f t="shared" si="19"/>
        <v>0</v>
      </c>
      <c r="U270" s="45">
        <f t="shared" si="16"/>
        <v>0</v>
      </c>
      <c r="V270" s="47"/>
    </row>
    <row r="271" spans="2:22" ht="15.75" thickBot="1">
      <c r="B271" s="72">
        <v>202</v>
      </c>
      <c r="C271" s="42"/>
      <c r="D271" s="42"/>
      <c r="E271" s="43"/>
      <c r="F271" s="44"/>
      <c r="G271" s="44"/>
      <c r="H271" s="46">
        <f t="shared" si="12"/>
        <v>0</v>
      </c>
      <c r="I271" s="81"/>
      <c r="J271" s="57"/>
      <c r="K271" s="57"/>
      <c r="L271" s="58"/>
      <c r="M271" s="58"/>
      <c r="N271" s="55"/>
      <c r="O271" s="58"/>
      <c r="P271" s="58"/>
      <c r="Q271" s="45">
        <f t="shared" si="17"/>
        <v>0</v>
      </c>
      <c r="R271" s="45">
        <f t="shared" si="18"/>
        <v>0</v>
      </c>
      <c r="S271" s="58"/>
      <c r="T271" s="45">
        <f t="shared" si="19"/>
        <v>0</v>
      </c>
      <c r="U271" s="45">
        <f t="shared" si="16"/>
        <v>0</v>
      </c>
      <c r="V271" s="47"/>
    </row>
    <row r="272" spans="2:22" ht="15.75" thickBot="1">
      <c r="B272" s="72">
        <v>203</v>
      </c>
      <c r="C272" s="42"/>
      <c r="D272" s="42"/>
      <c r="E272" s="43"/>
      <c r="F272" s="44"/>
      <c r="G272" s="44"/>
      <c r="H272" s="46">
        <f t="shared" si="12"/>
        <v>0</v>
      </c>
      <c r="I272" s="81"/>
      <c r="J272" s="57"/>
      <c r="K272" s="57"/>
      <c r="L272" s="58"/>
      <c r="M272" s="58"/>
      <c r="N272" s="55"/>
      <c r="O272" s="58"/>
      <c r="P272" s="58"/>
      <c r="Q272" s="45">
        <f t="shared" si="17"/>
        <v>0</v>
      </c>
      <c r="R272" s="45">
        <f t="shared" si="18"/>
        <v>0</v>
      </c>
      <c r="S272" s="58"/>
      <c r="T272" s="45">
        <f t="shared" si="19"/>
        <v>0</v>
      </c>
      <c r="U272" s="45">
        <f t="shared" si="16"/>
        <v>0</v>
      </c>
      <c r="V272" s="47"/>
    </row>
    <row r="273" spans="2:22" ht="15.75" thickBot="1">
      <c r="B273" s="72">
        <v>204</v>
      </c>
      <c r="C273" s="42"/>
      <c r="D273" s="42"/>
      <c r="E273" s="43"/>
      <c r="F273" s="44"/>
      <c r="G273" s="44"/>
      <c r="H273" s="46">
        <f t="shared" si="12"/>
        <v>0</v>
      </c>
      <c r="I273" s="81"/>
      <c r="J273" s="57"/>
      <c r="K273" s="57"/>
      <c r="L273" s="58"/>
      <c r="M273" s="58"/>
      <c r="N273" s="55"/>
      <c r="O273" s="58"/>
      <c r="P273" s="58"/>
      <c r="Q273" s="45">
        <f t="shared" si="17"/>
        <v>0</v>
      </c>
      <c r="R273" s="45">
        <f t="shared" si="18"/>
        <v>0</v>
      </c>
      <c r="S273" s="58"/>
      <c r="T273" s="45">
        <f t="shared" si="19"/>
        <v>0</v>
      </c>
      <c r="U273" s="45">
        <f t="shared" si="16"/>
        <v>0</v>
      </c>
      <c r="V273" s="47"/>
    </row>
    <row r="274" spans="2:22" ht="15.75" thickBot="1">
      <c r="B274" s="72">
        <v>205</v>
      </c>
      <c r="C274" s="42"/>
      <c r="D274" s="42"/>
      <c r="E274" s="43"/>
      <c r="F274" s="44"/>
      <c r="G274" s="44"/>
      <c r="H274" s="46">
        <f t="shared" si="12"/>
        <v>0</v>
      </c>
      <c r="I274" s="81"/>
      <c r="J274" s="57"/>
      <c r="K274" s="57"/>
      <c r="L274" s="58"/>
      <c r="M274" s="58"/>
      <c r="N274" s="55"/>
      <c r="O274" s="58"/>
      <c r="P274" s="58"/>
      <c r="Q274" s="45">
        <f t="shared" si="17"/>
        <v>0</v>
      </c>
      <c r="R274" s="45">
        <f t="shared" si="18"/>
        <v>0</v>
      </c>
      <c r="S274" s="58"/>
      <c r="T274" s="45">
        <f t="shared" si="19"/>
        <v>0</v>
      </c>
      <c r="U274" s="45">
        <f t="shared" si="16"/>
        <v>0</v>
      </c>
      <c r="V274" s="47"/>
    </row>
    <row r="275" spans="2:22" ht="15.75" thickBot="1">
      <c r="B275" s="72">
        <v>206</v>
      </c>
      <c r="C275" s="42"/>
      <c r="D275" s="42"/>
      <c r="E275" s="43"/>
      <c r="F275" s="44"/>
      <c r="G275" s="44"/>
      <c r="H275" s="46">
        <f t="shared" si="12"/>
        <v>0</v>
      </c>
      <c r="I275" s="81"/>
      <c r="J275" s="57"/>
      <c r="K275" s="57"/>
      <c r="L275" s="58"/>
      <c r="M275" s="58"/>
      <c r="N275" s="55"/>
      <c r="O275" s="58"/>
      <c r="P275" s="58"/>
      <c r="Q275" s="45">
        <f t="shared" si="17"/>
        <v>0</v>
      </c>
      <c r="R275" s="45">
        <f t="shared" si="18"/>
        <v>0</v>
      </c>
      <c r="S275" s="58"/>
      <c r="T275" s="45">
        <f t="shared" si="19"/>
        <v>0</v>
      </c>
      <c r="U275" s="45">
        <f t="shared" si="16"/>
        <v>0</v>
      </c>
      <c r="V275" s="47"/>
    </row>
    <row r="276" spans="2:22" ht="15.75" thickBot="1">
      <c r="B276" s="72">
        <v>207</v>
      </c>
      <c r="C276" s="42"/>
      <c r="D276" s="42"/>
      <c r="E276" s="43"/>
      <c r="F276" s="44"/>
      <c r="G276" s="44"/>
      <c r="H276" s="46">
        <f t="shared" si="12"/>
        <v>0</v>
      </c>
      <c r="I276" s="81"/>
      <c r="J276" s="57"/>
      <c r="K276" s="57"/>
      <c r="L276" s="58"/>
      <c r="M276" s="58"/>
      <c r="N276" s="55"/>
      <c r="O276" s="58"/>
      <c r="P276" s="58"/>
      <c r="Q276" s="45">
        <f t="shared" si="17"/>
        <v>0</v>
      </c>
      <c r="R276" s="45">
        <f t="shared" si="18"/>
        <v>0</v>
      </c>
      <c r="S276" s="58"/>
      <c r="T276" s="45">
        <f t="shared" si="19"/>
        <v>0</v>
      </c>
      <c r="U276" s="45">
        <f t="shared" si="16"/>
        <v>0</v>
      </c>
      <c r="V276" s="47"/>
    </row>
    <row r="277" spans="2:22" ht="15.75" thickBot="1">
      <c r="B277" s="72">
        <v>208</v>
      </c>
      <c r="C277" s="42"/>
      <c r="D277" s="42"/>
      <c r="E277" s="43"/>
      <c r="F277" s="44"/>
      <c r="G277" s="44"/>
      <c r="H277" s="46">
        <f t="shared" si="12"/>
        <v>0</v>
      </c>
      <c r="I277" s="81"/>
      <c r="J277" s="57"/>
      <c r="K277" s="57"/>
      <c r="L277" s="58"/>
      <c r="M277" s="58"/>
      <c r="N277" s="55"/>
      <c r="O277" s="58"/>
      <c r="P277" s="58"/>
      <c r="Q277" s="45">
        <f t="shared" si="17"/>
        <v>0</v>
      </c>
      <c r="R277" s="45">
        <f t="shared" si="18"/>
        <v>0</v>
      </c>
      <c r="S277" s="58"/>
      <c r="T277" s="45">
        <f t="shared" si="19"/>
        <v>0</v>
      </c>
      <c r="U277" s="45">
        <f t="shared" si="16"/>
        <v>0</v>
      </c>
      <c r="V277" s="47"/>
    </row>
    <row r="278" spans="2:22" ht="15.75" thickBot="1">
      <c r="B278" s="72">
        <v>209</v>
      </c>
      <c r="C278" s="42"/>
      <c r="D278" s="42"/>
      <c r="E278" s="43"/>
      <c r="F278" s="44"/>
      <c r="G278" s="44"/>
      <c r="H278" s="46">
        <f t="shared" si="12"/>
        <v>0</v>
      </c>
      <c r="I278" s="81"/>
      <c r="J278" s="57"/>
      <c r="K278" s="57"/>
      <c r="L278" s="58"/>
      <c r="M278" s="58"/>
      <c r="N278" s="55"/>
      <c r="O278" s="58"/>
      <c r="P278" s="58"/>
      <c r="Q278" s="45">
        <f t="shared" si="17"/>
        <v>0</v>
      </c>
      <c r="R278" s="45">
        <f t="shared" si="18"/>
        <v>0</v>
      </c>
      <c r="S278" s="58"/>
      <c r="T278" s="45">
        <f t="shared" si="19"/>
        <v>0</v>
      </c>
      <c r="U278" s="45">
        <f t="shared" si="16"/>
        <v>0</v>
      </c>
      <c r="V278" s="47"/>
    </row>
    <row r="279" spans="2:22" ht="15.75" thickBot="1">
      <c r="B279" s="72">
        <v>210</v>
      </c>
      <c r="C279" s="42"/>
      <c r="D279" s="42"/>
      <c r="E279" s="43"/>
      <c r="F279" s="44"/>
      <c r="G279" s="44"/>
      <c r="H279" s="46">
        <f t="shared" si="12"/>
        <v>0</v>
      </c>
      <c r="I279" s="81"/>
      <c r="J279" s="57"/>
      <c r="K279" s="57"/>
      <c r="L279" s="58"/>
      <c r="M279" s="58"/>
      <c r="N279" s="55"/>
      <c r="O279" s="58"/>
      <c r="P279" s="58"/>
      <c r="Q279" s="45">
        <f t="shared" si="17"/>
        <v>0</v>
      </c>
      <c r="R279" s="45">
        <f t="shared" si="18"/>
        <v>0</v>
      </c>
      <c r="S279" s="58"/>
      <c r="T279" s="45">
        <f t="shared" si="19"/>
        <v>0</v>
      </c>
      <c r="U279" s="45">
        <f t="shared" si="16"/>
        <v>0</v>
      </c>
      <c r="V279" s="47"/>
    </row>
    <row r="280" spans="2:22" ht="15.75" thickBot="1">
      <c r="B280" s="72">
        <v>211</v>
      </c>
      <c r="C280" s="42"/>
      <c r="D280" s="42"/>
      <c r="E280" s="43"/>
      <c r="F280" s="44"/>
      <c r="G280" s="44"/>
      <c r="H280" s="46">
        <f t="shared" si="12"/>
        <v>0</v>
      </c>
      <c r="I280" s="81"/>
      <c r="J280" s="57"/>
      <c r="K280" s="57"/>
      <c r="L280" s="58"/>
      <c r="M280" s="58"/>
      <c r="N280" s="55"/>
      <c r="O280" s="58"/>
      <c r="P280" s="58"/>
      <c r="Q280" s="45">
        <f t="shared" si="17"/>
        <v>0</v>
      </c>
      <c r="R280" s="45">
        <f t="shared" si="18"/>
        <v>0</v>
      </c>
      <c r="S280" s="58"/>
      <c r="T280" s="45">
        <f t="shared" si="19"/>
        <v>0</v>
      </c>
      <c r="U280" s="45">
        <f t="shared" si="16"/>
        <v>0</v>
      </c>
      <c r="V280" s="47"/>
    </row>
    <row r="281" spans="2:22" ht="15.75" thickBot="1">
      <c r="B281" s="72">
        <v>212</v>
      </c>
      <c r="C281" s="42"/>
      <c r="D281" s="42"/>
      <c r="E281" s="43"/>
      <c r="F281" s="44"/>
      <c r="G281" s="44"/>
      <c r="H281" s="46">
        <f t="shared" si="12"/>
        <v>0</v>
      </c>
      <c r="I281" s="81"/>
      <c r="J281" s="57"/>
      <c r="K281" s="57"/>
      <c r="L281" s="58"/>
      <c r="M281" s="58"/>
      <c r="N281" s="55"/>
      <c r="O281" s="58"/>
      <c r="P281" s="58"/>
      <c r="Q281" s="45">
        <f t="shared" si="17"/>
        <v>0</v>
      </c>
      <c r="R281" s="45">
        <f t="shared" si="18"/>
        <v>0</v>
      </c>
      <c r="S281" s="58"/>
      <c r="T281" s="45">
        <f t="shared" si="19"/>
        <v>0</v>
      </c>
      <c r="U281" s="45">
        <f t="shared" si="16"/>
        <v>0</v>
      </c>
      <c r="V281" s="47"/>
    </row>
    <row r="282" spans="2:22" ht="15.75" thickBot="1">
      <c r="B282" s="72">
        <v>213</v>
      </c>
      <c r="C282" s="42"/>
      <c r="D282" s="42"/>
      <c r="E282" s="43"/>
      <c r="F282" s="44"/>
      <c r="G282" s="44"/>
      <c r="H282" s="46">
        <f t="shared" si="12"/>
        <v>0</v>
      </c>
      <c r="I282" s="81"/>
      <c r="J282" s="57"/>
      <c r="K282" s="57"/>
      <c r="L282" s="58"/>
      <c r="M282" s="58"/>
      <c r="N282" s="55"/>
      <c r="O282" s="58"/>
      <c r="P282" s="58"/>
      <c r="Q282" s="45">
        <f t="shared" si="17"/>
        <v>0</v>
      </c>
      <c r="R282" s="45">
        <f t="shared" si="18"/>
        <v>0</v>
      </c>
      <c r="S282" s="58"/>
      <c r="T282" s="45">
        <f t="shared" si="19"/>
        <v>0</v>
      </c>
      <c r="U282" s="45">
        <f t="shared" si="16"/>
        <v>0</v>
      </c>
      <c r="V282" s="47"/>
    </row>
    <row r="283" spans="2:22" ht="15.75" thickBot="1">
      <c r="B283" s="72">
        <v>214</v>
      </c>
      <c r="C283" s="42"/>
      <c r="D283" s="42"/>
      <c r="E283" s="43"/>
      <c r="F283" s="44"/>
      <c r="G283" s="44"/>
      <c r="H283" s="46">
        <f t="shared" si="12"/>
        <v>0</v>
      </c>
      <c r="I283" s="81"/>
      <c r="J283" s="57"/>
      <c r="K283" s="57"/>
      <c r="L283" s="58"/>
      <c r="M283" s="58"/>
      <c r="N283" s="55"/>
      <c r="O283" s="58"/>
      <c r="P283" s="58"/>
      <c r="Q283" s="45">
        <f t="shared" si="17"/>
        <v>0</v>
      </c>
      <c r="R283" s="45">
        <f t="shared" si="18"/>
        <v>0</v>
      </c>
      <c r="S283" s="58"/>
      <c r="T283" s="45">
        <f t="shared" si="19"/>
        <v>0</v>
      </c>
      <c r="U283" s="45">
        <f t="shared" si="16"/>
        <v>0</v>
      </c>
      <c r="V283" s="47"/>
    </row>
    <row r="284" spans="2:22" ht="15.75" thickBot="1">
      <c r="B284" s="72">
        <v>215</v>
      </c>
      <c r="C284" s="42"/>
      <c r="D284" s="42"/>
      <c r="E284" s="43"/>
      <c r="F284" s="44"/>
      <c r="G284" s="44"/>
      <c r="H284" s="46">
        <f t="shared" si="12"/>
        <v>0</v>
      </c>
      <c r="I284" s="81"/>
      <c r="J284" s="57"/>
      <c r="K284" s="57"/>
      <c r="L284" s="58"/>
      <c r="M284" s="58"/>
      <c r="N284" s="55"/>
      <c r="O284" s="58"/>
      <c r="P284" s="58"/>
      <c r="Q284" s="45">
        <f t="shared" si="17"/>
        <v>0</v>
      </c>
      <c r="R284" s="45">
        <f t="shared" si="18"/>
        <v>0</v>
      </c>
      <c r="S284" s="58"/>
      <c r="T284" s="45">
        <f t="shared" si="19"/>
        <v>0</v>
      </c>
      <c r="U284" s="45">
        <f t="shared" si="16"/>
        <v>0</v>
      </c>
      <c r="V284" s="47"/>
    </row>
    <row r="285" spans="2:22" ht="15.75" thickBot="1">
      <c r="B285" s="72">
        <v>216</v>
      </c>
      <c r="C285" s="42"/>
      <c r="D285" s="42"/>
      <c r="E285" s="43"/>
      <c r="F285" s="44"/>
      <c r="G285" s="44"/>
      <c r="H285" s="46">
        <f t="shared" si="12"/>
        <v>0</v>
      </c>
      <c r="I285" s="81"/>
      <c r="J285" s="57"/>
      <c r="K285" s="57"/>
      <c r="L285" s="58"/>
      <c r="M285" s="58"/>
      <c r="N285" s="55"/>
      <c r="O285" s="58"/>
      <c r="P285" s="58"/>
      <c r="Q285" s="45">
        <f t="shared" si="17"/>
        <v>0</v>
      </c>
      <c r="R285" s="45">
        <f t="shared" si="18"/>
        <v>0</v>
      </c>
      <c r="S285" s="58"/>
      <c r="T285" s="45">
        <f t="shared" si="19"/>
        <v>0</v>
      </c>
      <c r="U285" s="45">
        <f t="shared" si="16"/>
        <v>0</v>
      </c>
      <c r="V285" s="47"/>
    </row>
    <row r="286" spans="2:22" ht="15.75" thickBot="1">
      <c r="B286" s="72">
        <v>217</v>
      </c>
      <c r="C286" s="42"/>
      <c r="D286" s="42"/>
      <c r="E286" s="43"/>
      <c r="F286" s="44"/>
      <c r="G286" s="44"/>
      <c r="H286" s="46">
        <f t="shared" si="12"/>
        <v>0</v>
      </c>
      <c r="I286" s="81"/>
      <c r="J286" s="57"/>
      <c r="K286" s="57"/>
      <c r="L286" s="58"/>
      <c r="M286" s="58"/>
      <c r="N286" s="55"/>
      <c r="O286" s="58"/>
      <c r="P286" s="58"/>
      <c r="Q286" s="45">
        <f t="shared" si="17"/>
        <v>0</v>
      </c>
      <c r="R286" s="45">
        <f t="shared" si="18"/>
        <v>0</v>
      </c>
      <c r="S286" s="58"/>
      <c r="T286" s="45">
        <f t="shared" si="19"/>
        <v>0</v>
      </c>
      <c r="U286" s="45">
        <f t="shared" si="16"/>
        <v>0</v>
      </c>
      <c r="V286" s="47"/>
    </row>
    <row r="287" spans="2:22" ht="15.75" thickBot="1">
      <c r="B287" s="72">
        <v>218</v>
      </c>
      <c r="C287" s="42"/>
      <c r="D287" s="42"/>
      <c r="E287" s="43"/>
      <c r="F287" s="44"/>
      <c r="G287" s="44"/>
      <c r="H287" s="46">
        <f t="shared" si="12"/>
        <v>0</v>
      </c>
      <c r="I287" s="81"/>
      <c r="J287" s="57"/>
      <c r="K287" s="57"/>
      <c r="L287" s="58"/>
      <c r="M287" s="58"/>
      <c r="N287" s="55"/>
      <c r="O287" s="58"/>
      <c r="P287" s="58"/>
      <c r="Q287" s="45">
        <f t="shared" si="17"/>
        <v>0</v>
      </c>
      <c r="R287" s="45">
        <f t="shared" si="18"/>
        <v>0</v>
      </c>
      <c r="S287" s="58"/>
      <c r="T287" s="45">
        <f t="shared" si="19"/>
        <v>0</v>
      </c>
      <c r="U287" s="45">
        <f t="shared" si="16"/>
        <v>0</v>
      </c>
      <c r="V287" s="47"/>
    </row>
    <row r="288" spans="2:22" ht="15.75" thickBot="1">
      <c r="B288" s="72">
        <v>219</v>
      </c>
      <c r="C288" s="42"/>
      <c r="D288" s="42"/>
      <c r="E288" s="43"/>
      <c r="F288" s="44"/>
      <c r="G288" s="44"/>
      <c r="H288" s="46">
        <f t="shared" si="12"/>
        <v>0</v>
      </c>
      <c r="I288" s="81"/>
      <c r="J288" s="57"/>
      <c r="K288" s="57"/>
      <c r="L288" s="58"/>
      <c r="M288" s="58"/>
      <c r="N288" s="55"/>
      <c r="O288" s="58"/>
      <c r="P288" s="58"/>
      <c r="Q288" s="45">
        <f t="shared" si="17"/>
        <v>0</v>
      </c>
      <c r="R288" s="45">
        <f t="shared" si="18"/>
        <v>0</v>
      </c>
      <c r="S288" s="58"/>
      <c r="T288" s="45">
        <f t="shared" si="19"/>
        <v>0</v>
      </c>
      <c r="U288" s="45">
        <f t="shared" si="16"/>
        <v>0</v>
      </c>
      <c r="V288" s="47"/>
    </row>
    <row r="289" spans="2:22" ht="15.75" thickBot="1">
      <c r="B289" s="72">
        <v>220</v>
      </c>
      <c r="C289" s="42"/>
      <c r="D289" s="42"/>
      <c r="E289" s="43"/>
      <c r="F289" s="44"/>
      <c r="G289" s="44"/>
      <c r="H289" s="46">
        <f t="shared" si="12"/>
        <v>0</v>
      </c>
      <c r="I289" s="81"/>
      <c r="J289" s="57"/>
      <c r="K289" s="57"/>
      <c r="L289" s="58"/>
      <c r="M289" s="58"/>
      <c r="N289" s="55"/>
      <c r="O289" s="58"/>
      <c r="P289" s="58"/>
      <c r="Q289" s="45">
        <f t="shared" si="17"/>
        <v>0</v>
      </c>
      <c r="R289" s="45">
        <f t="shared" si="18"/>
        <v>0</v>
      </c>
      <c r="S289" s="58"/>
      <c r="T289" s="45">
        <f t="shared" si="19"/>
        <v>0</v>
      </c>
      <c r="U289" s="45">
        <f t="shared" si="16"/>
        <v>0</v>
      </c>
      <c r="V289" s="47"/>
    </row>
    <row r="290" spans="2:22" ht="15.75" thickBot="1">
      <c r="B290" s="72">
        <v>221</v>
      </c>
      <c r="C290" s="42"/>
      <c r="D290" s="42"/>
      <c r="E290" s="43"/>
      <c r="F290" s="44"/>
      <c r="G290" s="44"/>
      <c r="H290" s="46">
        <f t="shared" si="12"/>
        <v>0</v>
      </c>
      <c r="I290" s="81"/>
      <c r="J290" s="57"/>
      <c r="K290" s="57"/>
      <c r="L290" s="58"/>
      <c r="M290" s="58"/>
      <c r="N290" s="55"/>
      <c r="O290" s="58"/>
      <c r="P290" s="58"/>
      <c r="Q290" s="45">
        <f t="shared" si="17"/>
        <v>0</v>
      </c>
      <c r="R290" s="45">
        <f t="shared" si="18"/>
        <v>0</v>
      </c>
      <c r="S290" s="58"/>
      <c r="T290" s="45">
        <f t="shared" si="19"/>
        <v>0</v>
      </c>
      <c r="U290" s="45">
        <f t="shared" si="16"/>
        <v>0</v>
      </c>
      <c r="V290" s="47"/>
    </row>
    <row r="291" spans="2:22" ht="15.75" thickBot="1">
      <c r="B291" s="72">
        <v>222</v>
      </c>
      <c r="C291" s="42"/>
      <c r="D291" s="42"/>
      <c r="E291" s="43"/>
      <c r="F291" s="44"/>
      <c r="G291" s="44"/>
      <c r="H291" s="46">
        <f t="shared" si="12"/>
        <v>0</v>
      </c>
      <c r="I291" s="81"/>
      <c r="J291" s="57"/>
      <c r="K291" s="57"/>
      <c r="L291" s="58"/>
      <c r="M291" s="58"/>
      <c r="N291" s="55"/>
      <c r="O291" s="58"/>
      <c r="P291" s="58"/>
      <c r="Q291" s="45">
        <f t="shared" si="17"/>
        <v>0</v>
      </c>
      <c r="R291" s="45">
        <f t="shared" si="18"/>
        <v>0</v>
      </c>
      <c r="S291" s="58"/>
      <c r="T291" s="45">
        <f t="shared" si="19"/>
        <v>0</v>
      </c>
      <c r="U291" s="45">
        <f t="shared" si="16"/>
        <v>0</v>
      </c>
      <c r="V291" s="47"/>
    </row>
    <row r="292" spans="2:22" ht="15.75" thickBot="1">
      <c r="B292" s="72">
        <v>223</v>
      </c>
      <c r="C292" s="42"/>
      <c r="D292" s="42"/>
      <c r="E292" s="43"/>
      <c r="F292" s="44"/>
      <c r="G292" s="44"/>
      <c r="H292" s="46">
        <f t="shared" si="12"/>
        <v>0</v>
      </c>
      <c r="I292" s="81"/>
      <c r="J292" s="57"/>
      <c r="K292" s="57"/>
      <c r="L292" s="58"/>
      <c r="M292" s="58"/>
      <c r="N292" s="55"/>
      <c r="O292" s="58"/>
      <c r="P292" s="58"/>
      <c r="Q292" s="45">
        <f t="shared" si="17"/>
        <v>0</v>
      </c>
      <c r="R292" s="45">
        <f t="shared" si="18"/>
        <v>0</v>
      </c>
      <c r="S292" s="58"/>
      <c r="T292" s="45">
        <f t="shared" si="19"/>
        <v>0</v>
      </c>
      <c r="U292" s="45">
        <f t="shared" si="16"/>
        <v>0</v>
      </c>
      <c r="V292" s="47"/>
    </row>
    <row r="293" spans="2:22" ht="15.75" thickBot="1">
      <c r="B293" s="72">
        <v>224</v>
      </c>
      <c r="C293" s="42"/>
      <c r="D293" s="42"/>
      <c r="E293" s="43"/>
      <c r="F293" s="44"/>
      <c r="G293" s="44"/>
      <c r="H293" s="46">
        <f t="shared" si="12"/>
        <v>0</v>
      </c>
      <c r="I293" s="81"/>
      <c r="J293" s="57"/>
      <c r="K293" s="57"/>
      <c r="L293" s="58"/>
      <c r="M293" s="58"/>
      <c r="N293" s="55"/>
      <c r="O293" s="58"/>
      <c r="P293" s="58"/>
      <c r="Q293" s="45">
        <f t="shared" si="17"/>
        <v>0</v>
      </c>
      <c r="R293" s="45">
        <f t="shared" si="18"/>
        <v>0</v>
      </c>
      <c r="S293" s="58"/>
      <c r="T293" s="45">
        <f t="shared" si="19"/>
        <v>0</v>
      </c>
      <c r="U293" s="45">
        <f t="shared" si="16"/>
        <v>0</v>
      </c>
      <c r="V293" s="47"/>
    </row>
    <row r="294" spans="2:22" ht="15.75" thickBot="1">
      <c r="B294" s="72">
        <v>225</v>
      </c>
      <c r="C294" s="42"/>
      <c r="D294" s="42"/>
      <c r="E294" s="43"/>
      <c r="F294" s="44"/>
      <c r="G294" s="44"/>
      <c r="H294" s="46">
        <f t="shared" si="12"/>
        <v>0</v>
      </c>
      <c r="I294" s="81"/>
      <c r="J294" s="57"/>
      <c r="K294" s="57"/>
      <c r="L294" s="58"/>
      <c r="M294" s="58"/>
      <c r="N294" s="55"/>
      <c r="O294" s="58"/>
      <c r="P294" s="58"/>
      <c r="Q294" s="45">
        <f t="shared" si="17"/>
        <v>0</v>
      </c>
      <c r="R294" s="45">
        <f t="shared" si="18"/>
        <v>0</v>
      </c>
      <c r="S294" s="58"/>
      <c r="T294" s="45">
        <f t="shared" si="19"/>
        <v>0</v>
      </c>
      <c r="U294" s="45">
        <f t="shared" si="16"/>
        <v>0</v>
      </c>
      <c r="V294" s="47"/>
    </row>
    <row r="295" spans="2:22" ht="15.75" thickBot="1">
      <c r="B295" s="72">
        <v>226</v>
      </c>
      <c r="C295" s="42"/>
      <c r="D295" s="42"/>
      <c r="E295" s="43"/>
      <c r="F295" s="44"/>
      <c r="G295" s="44"/>
      <c r="H295" s="46">
        <f t="shared" si="12"/>
        <v>0</v>
      </c>
      <c r="I295" s="81"/>
      <c r="J295" s="57"/>
      <c r="K295" s="57"/>
      <c r="L295" s="58"/>
      <c r="M295" s="58"/>
      <c r="N295" s="55"/>
      <c r="O295" s="58"/>
      <c r="P295" s="58"/>
      <c r="Q295" s="45">
        <f t="shared" si="17"/>
        <v>0</v>
      </c>
      <c r="R295" s="45">
        <f t="shared" si="18"/>
        <v>0</v>
      </c>
      <c r="S295" s="58"/>
      <c r="T295" s="45">
        <f t="shared" si="19"/>
        <v>0</v>
      </c>
      <c r="U295" s="45">
        <f t="shared" si="16"/>
        <v>0</v>
      </c>
      <c r="V295" s="47"/>
    </row>
    <row r="296" spans="2:22" ht="15.75" thickBot="1">
      <c r="B296" s="72">
        <v>227</v>
      </c>
      <c r="C296" s="42"/>
      <c r="D296" s="42"/>
      <c r="E296" s="43"/>
      <c r="F296" s="44"/>
      <c r="G296" s="44"/>
      <c r="H296" s="46">
        <f t="shared" si="12"/>
        <v>0</v>
      </c>
      <c r="I296" s="81"/>
      <c r="J296" s="57"/>
      <c r="K296" s="57"/>
      <c r="L296" s="58"/>
      <c r="M296" s="58"/>
      <c r="N296" s="55"/>
      <c r="O296" s="58"/>
      <c r="P296" s="58"/>
      <c r="Q296" s="45">
        <f t="shared" si="17"/>
        <v>0</v>
      </c>
      <c r="R296" s="45">
        <f t="shared" si="18"/>
        <v>0</v>
      </c>
      <c r="S296" s="58"/>
      <c r="T296" s="45">
        <f t="shared" si="19"/>
        <v>0</v>
      </c>
      <c r="U296" s="45">
        <f t="shared" si="16"/>
        <v>0</v>
      </c>
      <c r="V296" s="47"/>
    </row>
    <row r="297" spans="2:22" ht="15.75" thickBot="1">
      <c r="B297" s="72">
        <v>228</v>
      </c>
      <c r="C297" s="42"/>
      <c r="D297" s="42"/>
      <c r="E297" s="43"/>
      <c r="F297" s="44"/>
      <c r="G297" s="44"/>
      <c r="H297" s="46">
        <f t="shared" si="12"/>
        <v>0</v>
      </c>
      <c r="I297" s="81"/>
      <c r="J297" s="57"/>
      <c r="K297" s="57"/>
      <c r="L297" s="58"/>
      <c r="M297" s="58"/>
      <c r="N297" s="55"/>
      <c r="O297" s="58"/>
      <c r="P297" s="58"/>
      <c r="Q297" s="45">
        <f t="shared" si="17"/>
        <v>0</v>
      </c>
      <c r="R297" s="45">
        <f t="shared" si="18"/>
        <v>0</v>
      </c>
      <c r="S297" s="58"/>
      <c r="T297" s="45">
        <f t="shared" si="19"/>
        <v>0</v>
      </c>
      <c r="U297" s="45">
        <f t="shared" si="16"/>
        <v>0</v>
      </c>
      <c r="V297" s="47"/>
    </row>
    <row r="298" spans="2:22" ht="15.75" thickBot="1">
      <c r="B298" s="72">
        <v>229</v>
      </c>
      <c r="C298" s="42"/>
      <c r="D298" s="42"/>
      <c r="E298" s="43"/>
      <c r="F298" s="44"/>
      <c r="G298" s="44"/>
      <c r="H298" s="46">
        <f t="shared" si="12"/>
        <v>0</v>
      </c>
      <c r="I298" s="81"/>
      <c r="J298" s="57"/>
      <c r="K298" s="57"/>
      <c r="L298" s="58"/>
      <c r="M298" s="58"/>
      <c r="N298" s="55"/>
      <c r="O298" s="58"/>
      <c r="P298" s="58"/>
      <c r="Q298" s="45">
        <f t="shared" si="17"/>
        <v>0</v>
      </c>
      <c r="R298" s="45">
        <f t="shared" si="18"/>
        <v>0</v>
      </c>
      <c r="S298" s="58"/>
      <c r="T298" s="45">
        <f t="shared" si="19"/>
        <v>0</v>
      </c>
      <c r="U298" s="45">
        <f t="shared" si="16"/>
        <v>0</v>
      </c>
      <c r="V298" s="47"/>
    </row>
    <row r="299" spans="2:22" ht="15.75" thickBot="1">
      <c r="B299" s="72">
        <v>230</v>
      </c>
      <c r="C299" s="42"/>
      <c r="D299" s="42"/>
      <c r="E299" s="43"/>
      <c r="F299" s="44"/>
      <c r="G299" s="44"/>
      <c r="H299" s="46">
        <f t="shared" si="12"/>
        <v>0</v>
      </c>
      <c r="I299" s="81"/>
      <c r="J299" s="57"/>
      <c r="K299" s="57"/>
      <c r="L299" s="58"/>
      <c r="M299" s="58"/>
      <c r="N299" s="55"/>
      <c r="O299" s="58"/>
      <c r="P299" s="58"/>
      <c r="Q299" s="45">
        <f t="shared" si="17"/>
        <v>0</v>
      </c>
      <c r="R299" s="45">
        <f t="shared" si="18"/>
        <v>0</v>
      </c>
      <c r="S299" s="58"/>
      <c r="T299" s="45">
        <f t="shared" si="19"/>
        <v>0</v>
      </c>
      <c r="U299" s="45">
        <f t="shared" si="16"/>
        <v>0</v>
      </c>
      <c r="V299" s="47"/>
    </row>
    <row r="300" spans="2:22" ht="15.75" thickBot="1">
      <c r="B300" s="72">
        <v>231</v>
      </c>
      <c r="C300" s="42"/>
      <c r="D300" s="42"/>
      <c r="E300" s="43"/>
      <c r="F300" s="44"/>
      <c r="G300" s="44"/>
      <c r="H300" s="46">
        <f t="shared" si="12"/>
        <v>0</v>
      </c>
      <c r="I300" s="81"/>
      <c r="J300" s="57"/>
      <c r="K300" s="57"/>
      <c r="L300" s="58"/>
      <c r="M300" s="58"/>
      <c r="N300" s="55"/>
      <c r="O300" s="58"/>
      <c r="P300" s="58"/>
      <c r="Q300" s="45">
        <f t="shared" si="17"/>
        <v>0</v>
      </c>
      <c r="R300" s="45">
        <f t="shared" si="18"/>
        <v>0</v>
      </c>
      <c r="S300" s="58"/>
      <c r="T300" s="45">
        <f t="shared" si="19"/>
        <v>0</v>
      </c>
      <c r="U300" s="45">
        <f t="shared" si="16"/>
        <v>0</v>
      </c>
      <c r="V300" s="47"/>
    </row>
    <row r="301" spans="2:22" ht="15.75" thickBot="1">
      <c r="B301" s="72">
        <v>232</v>
      </c>
      <c r="C301" s="42"/>
      <c r="D301" s="42"/>
      <c r="E301" s="43"/>
      <c r="F301" s="44"/>
      <c r="G301" s="44"/>
      <c r="H301" s="46">
        <f t="shared" si="12"/>
        <v>0</v>
      </c>
      <c r="I301" s="81"/>
      <c r="J301" s="57"/>
      <c r="K301" s="57"/>
      <c r="L301" s="58"/>
      <c r="M301" s="58"/>
      <c r="N301" s="55"/>
      <c r="O301" s="58"/>
      <c r="P301" s="58"/>
      <c r="Q301" s="45">
        <f t="shared" si="17"/>
        <v>0</v>
      </c>
      <c r="R301" s="45">
        <f t="shared" si="18"/>
        <v>0</v>
      </c>
      <c r="S301" s="58"/>
      <c r="T301" s="45">
        <f t="shared" si="19"/>
        <v>0</v>
      </c>
      <c r="U301" s="45">
        <f t="shared" si="16"/>
        <v>0</v>
      </c>
      <c r="V301" s="47"/>
    </row>
    <row r="302" spans="2:22" ht="15.75" thickBot="1">
      <c r="B302" s="72">
        <v>233</v>
      </c>
      <c r="C302" s="42"/>
      <c r="D302" s="42"/>
      <c r="E302" s="43"/>
      <c r="F302" s="44"/>
      <c r="G302" s="44"/>
      <c r="H302" s="46">
        <f t="shared" si="12"/>
        <v>0</v>
      </c>
      <c r="I302" s="81"/>
      <c r="J302" s="57"/>
      <c r="K302" s="57"/>
      <c r="L302" s="58"/>
      <c r="M302" s="58"/>
      <c r="N302" s="55"/>
      <c r="O302" s="58"/>
      <c r="P302" s="58"/>
      <c r="Q302" s="45">
        <f t="shared" si="17"/>
        <v>0</v>
      </c>
      <c r="R302" s="45">
        <f t="shared" si="18"/>
        <v>0</v>
      </c>
      <c r="S302" s="58"/>
      <c r="T302" s="45">
        <f t="shared" si="19"/>
        <v>0</v>
      </c>
      <c r="U302" s="45">
        <f t="shared" si="16"/>
        <v>0</v>
      </c>
      <c r="V302" s="47"/>
    </row>
    <row r="303" spans="2:22" ht="15.75" thickBot="1">
      <c r="B303" s="72">
        <v>234</v>
      </c>
      <c r="C303" s="42"/>
      <c r="D303" s="42"/>
      <c r="E303" s="43"/>
      <c r="F303" s="44"/>
      <c r="G303" s="44"/>
      <c r="H303" s="46">
        <f t="shared" si="12"/>
        <v>0</v>
      </c>
      <c r="I303" s="81"/>
      <c r="J303" s="57"/>
      <c r="K303" s="57"/>
      <c r="L303" s="58"/>
      <c r="M303" s="58"/>
      <c r="N303" s="55"/>
      <c r="O303" s="58"/>
      <c r="P303" s="58"/>
      <c r="Q303" s="45">
        <f t="shared" si="17"/>
        <v>0</v>
      </c>
      <c r="R303" s="45">
        <f t="shared" si="18"/>
        <v>0</v>
      </c>
      <c r="S303" s="58"/>
      <c r="T303" s="45">
        <f t="shared" si="19"/>
        <v>0</v>
      </c>
      <c r="U303" s="45">
        <f t="shared" si="16"/>
        <v>0</v>
      </c>
      <c r="V303" s="47"/>
    </row>
    <row r="304" spans="2:22" ht="15.75" thickBot="1">
      <c r="B304" s="72">
        <v>235</v>
      </c>
      <c r="C304" s="42"/>
      <c r="D304" s="42"/>
      <c r="E304" s="43"/>
      <c r="F304" s="44"/>
      <c r="G304" s="44"/>
      <c r="H304" s="46">
        <f t="shared" si="12"/>
        <v>0</v>
      </c>
      <c r="I304" s="81"/>
      <c r="J304" s="57"/>
      <c r="K304" s="57"/>
      <c r="L304" s="58"/>
      <c r="M304" s="58"/>
      <c r="N304" s="55"/>
      <c r="O304" s="58"/>
      <c r="P304" s="58"/>
      <c r="Q304" s="45">
        <f t="shared" si="17"/>
        <v>0</v>
      </c>
      <c r="R304" s="45">
        <f t="shared" si="18"/>
        <v>0</v>
      </c>
      <c r="S304" s="58"/>
      <c r="T304" s="45">
        <f t="shared" si="19"/>
        <v>0</v>
      </c>
      <c r="U304" s="45">
        <f t="shared" si="16"/>
        <v>0</v>
      </c>
      <c r="V304" s="47"/>
    </row>
    <row r="305" spans="2:22" ht="15.75" thickBot="1">
      <c r="B305" s="72">
        <v>236</v>
      </c>
      <c r="C305" s="42"/>
      <c r="D305" s="42"/>
      <c r="E305" s="43"/>
      <c r="F305" s="44"/>
      <c r="G305" s="44"/>
      <c r="H305" s="46">
        <f t="shared" si="12"/>
        <v>0</v>
      </c>
      <c r="I305" s="81"/>
      <c r="J305" s="57"/>
      <c r="K305" s="57"/>
      <c r="L305" s="58"/>
      <c r="M305" s="58"/>
      <c r="N305" s="55"/>
      <c r="O305" s="58"/>
      <c r="P305" s="58"/>
      <c r="Q305" s="45">
        <f t="shared" si="17"/>
        <v>0</v>
      </c>
      <c r="R305" s="45">
        <f t="shared" si="18"/>
        <v>0</v>
      </c>
      <c r="S305" s="58"/>
      <c r="T305" s="45">
        <f t="shared" si="19"/>
        <v>0</v>
      </c>
      <c r="U305" s="45">
        <f t="shared" si="16"/>
        <v>0</v>
      </c>
      <c r="V305" s="47"/>
    </row>
    <row r="306" spans="2:22" ht="15.75" thickBot="1">
      <c r="B306" s="72">
        <v>237</v>
      </c>
      <c r="C306" s="42"/>
      <c r="D306" s="42"/>
      <c r="E306" s="43"/>
      <c r="F306" s="44"/>
      <c r="G306" s="44"/>
      <c r="H306" s="46">
        <f t="shared" si="12"/>
        <v>0</v>
      </c>
      <c r="I306" s="81"/>
      <c r="J306" s="57"/>
      <c r="K306" s="57"/>
      <c r="L306" s="58"/>
      <c r="M306" s="58"/>
      <c r="N306" s="55"/>
      <c r="O306" s="58"/>
      <c r="P306" s="58"/>
      <c r="Q306" s="45">
        <f t="shared" si="17"/>
        <v>0</v>
      </c>
      <c r="R306" s="45">
        <f t="shared" si="18"/>
        <v>0</v>
      </c>
      <c r="S306" s="58"/>
      <c r="T306" s="45">
        <f t="shared" si="19"/>
        <v>0</v>
      </c>
      <c r="U306" s="45">
        <f t="shared" si="16"/>
        <v>0</v>
      </c>
      <c r="V306" s="47"/>
    </row>
    <row r="307" spans="2:22" ht="15.75" thickBot="1">
      <c r="B307" s="72">
        <v>238</v>
      </c>
      <c r="C307" s="42"/>
      <c r="D307" s="42"/>
      <c r="E307" s="43"/>
      <c r="F307" s="44"/>
      <c r="G307" s="44"/>
      <c r="H307" s="46">
        <f t="shared" si="12"/>
        <v>0</v>
      </c>
      <c r="I307" s="81"/>
      <c r="J307" s="57"/>
      <c r="K307" s="57"/>
      <c r="L307" s="58"/>
      <c r="M307" s="58"/>
      <c r="N307" s="55"/>
      <c r="O307" s="58"/>
      <c r="P307" s="58"/>
      <c r="Q307" s="45">
        <f t="shared" si="17"/>
        <v>0</v>
      </c>
      <c r="R307" s="45">
        <f t="shared" si="18"/>
        <v>0</v>
      </c>
      <c r="S307" s="58"/>
      <c r="T307" s="45">
        <f t="shared" si="19"/>
        <v>0</v>
      </c>
      <c r="U307" s="45">
        <f t="shared" si="16"/>
        <v>0</v>
      </c>
      <c r="V307" s="47"/>
    </row>
    <row r="308" spans="2:22" ht="15.75" thickBot="1">
      <c r="B308" s="72">
        <v>239</v>
      </c>
      <c r="C308" s="42"/>
      <c r="D308" s="42"/>
      <c r="E308" s="43"/>
      <c r="F308" s="44"/>
      <c r="G308" s="44"/>
      <c r="H308" s="46">
        <f t="shared" si="12"/>
        <v>0</v>
      </c>
      <c r="I308" s="81"/>
      <c r="J308" s="57"/>
      <c r="K308" s="57"/>
      <c r="L308" s="58"/>
      <c r="M308" s="58"/>
      <c r="N308" s="55"/>
      <c r="O308" s="58"/>
      <c r="P308" s="58"/>
      <c r="Q308" s="45">
        <f t="shared" si="17"/>
        <v>0</v>
      </c>
      <c r="R308" s="45">
        <f t="shared" si="18"/>
        <v>0</v>
      </c>
      <c r="S308" s="58"/>
      <c r="T308" s="45">
        <f t="shared" si="19"/>
        <v>0</v>
      </c>
      <c r="U308" s="45">
        <f t="shared" si="16"/>
        <v>0</v>
      </c>
      <c r="V308" s="47"/>
    </row>
    <row r="309" spans="2:22" ht="15.75" thickBot="1">
      <c r="B309" s="72">
        <v>240</v>
      </c>
      <c r="C309" s="42"/>
      <c r="D309" s="42"/>
      <c r="E309" s="43"/>
      <c r="F309" s="44"/>
      <c r="G309" s="44"/>
      <c r="H309" s="46">
        <f t="shared" si="12"/>
        <v>0</v>
      </c>
      <c r="I309" s="81"/>
      <c r="J309" s="57"/>
      <c r="K309" s="57"/>
      <c r="L309" s="58"/>
      <c r="M309" s="58"/>
      <c r="N309" s="55"/>
      <c r="O309" s="58"/>
      <c r="P309" s="58"/>
      <c r="Q309" s="45">
        <f t="shared" si="17"/>
        <v>0</v>
      </c>
      <c r="R309" s="45">
        <f t="shared" si="18"/>
        <v>0</v>
      </c>
      <c r="S309" s="58"/>
      <c r="T309" s="45">
        <f t="shared" si="19"/>
        <v>0</v>
      </c>
      <c r="U309" s="45">
        <f t="shared" si="16"/>
        <v>0</v>
      </c>
      <c r="V309" s="47"/>
    </row>
    <row r="310" spans="2:22" ht="15.75" thickBot="1">
      <c r="B310" s="72">
        <v>241</v>
      </c>
      <c r="C310" s="42"/>
      <c r="D310" s="42"/>
      <c r="E310" s="43"/>
      <c r="F310" s="44"/>
      <c r="G310" s="44"/>
      <c r="H310" s="46">
        <f t="shared" si="12"/>
        <v>0</v>
      </c>
      <c r="I310" s="81"/>
      <c r="J310" s="57"/>
      <c r="K310" s="57"/>
      <c r="L310" s="58"/>
      <c r="M310" s="58"/>
      <c r="N310" s="55"/>
      <c r="O310" s="58"/>
      <c r="P310" s="58"/>
      <c r="Q310" s="45">
        <f t="shared" si="17"/>
        <v>0</v>
      </c>
      <c r="R310" s="45">
        <f t="shared" si="18"/>
        <v>0</v>
      </c>
      <c r="S310" s="58"/>
      <c r="T310" s="45">
        <f t="shared" si="19"/>
        <v>0</v>
      </c>
      <c r="U310" s="45">
        <f t="shared" si="16"/>
        <v>0</v>
      </c>
      <c r="V310" s="47"/>
    </row>
    <row r="311" spans="2:22" ht="15.75" thickBot="1">
      <c r="B311" s="72">
        <v>242</v>
      </c>
      <c r="C311" s="42"/>
      <c r="D311" s="42"/>
      <c r="E311" s="43"/>
      <c r="F311" s="44"/>
      <c r="G311" s="44"/>
      <c r="H311" s="46">
        <f t="shared" si="12"/>
        <v>0</v>
      </c>
      <c r="I311" s="81"/>
      <c r="J311" s="57"/>
      <c r="K311" s="57"/>
      <c r="L311" s="58"/>
      <c r="M311" s="58"/>
      <c r="N311" s="55"/>
      <c r="O311" s="58"/>
      <c r="P311" s="58"/>
      <c r="Q311" s="45">
        <f t="shared" si="17"/>
        <v>0</v>
      </c>
      <c r="R311" s="45">
        <f t="shared" si="18"/>
        <v>0</v>
      </c>
      <c r="S311" s="58"/>
      <c r="T311" s="45">
        <f t="shared" si="19"/>
        <v>0</v>
      </c>
      <c r="U311" s="45">
        <f t="shared" si="16"/>
        <v>0</v>
      </c>
      <c r="V311" s="47"/>
    </row>
    <row r="312" spans="2:22" ht="15.75" thickBot="1">
      <c r="B312" s="72">
        <v>243</v>
      </c>
      <c r="C312" s="42"/>
      <c r="D312" s="42"/>
      <c r="E312" s="43"/>
      <c r="F312" s="44"/>
      <c r="G312" s="44"/>
      <c r="H312" s="46">
        <f t="shared" si="12"/>
        <v>0</v>
      </c>
      <c r="I312" s="81"/>
      <c r="J312" s="57"/>
      <c r="K312" s="57"/>
      <c r="L312" s="58"/>
      <c r="M312" s="58"/>
      <c r="N312" s="55"/>
      <c r="O312" s="58"/>
      <c r="P312" s="58"/>
      <c r="Q312" s="45">
        <f t="shared" si="17"/>
        <v>0</v>
      </c>
      <c r="R312" s="45">
        <f t="shared" si="18"/>
        <v>0</v>
      </c>
      <c r="S312" s="58"/>
      <c r="T312" s="45">
        <f t="shared" si="19"/>
        <v>0</v>
      </c>
      <c r="U312" s="45">
        <f t="shared" si="16"/>
        <v>0</v>
      </c>
      <c r="V312" s="47"/>
    </row>
    <row r="313" spans="2:22" ht="15.75" thickBot="1">
      <c r="B313" s="72">
        <v>244</v>
      </c>
      <c r="C313" s="42"/>
      <c r="D313" s="42"/>
      <c r="E313" s="43"/>
      <c r="F313" s="44"/>
      <c r="G313" s="44"/>
      <c r="H313" s="46">
        <f t="shared" si="12"/>
        <v>0</v>
      </c>
      <c r="I313" s="81"/>
      <c r="J313" s="57"/>
      <c r="K313" s="57"/>
      <c r="L313" s="58"/>
      <c r="M313" s="58"/>
      <c r="N313" s="55"/>
      <c r="O313" s="58"/>
      <c r="P313" s="58"/>
      <c r="Q313" s="45">
        <f t="shared" si="17"/>
        <v>0</v>
      </c>
      <c r="R313" s="45">
        <f t="shared" si="18"/>
        <v>0</v>
      </c>
      <c r="S313" s="58"/>
      <c r="T313" s="45">
        <f t="shared" si="19"/>
        <v>0</v>
      </c>
      <c r="U313" s="45">
        <f t="shared" si="16"/>
        <v>0</v>
      </c>
      <c r="V313" s="47"/>
    </row>
    <row r="314" spans="2:22" ht="15.75" thickBot="1">
      <c r="B314" s="72">
        <v>245</v>
      </c>
      <c r="C314" s="42"/>
      <c r="D314" s="42"/>
      <c r="E314" s="43"/>
      <c r="F314" s="44"/>
      <c r="G314" s="44"/>
      <c r="H314" s="46">
        <f t="shared" si="12"/>
        <v>0</v>
      </c>
      <c r="I314" s="81"/>
      <c r="J314" s="57"/>
      <c r="K314" s="57"/>
      <c r="L314" s="58"/>
      <c r="M314" s="58"/>
      <c r="N314" s="55"/>
      <c r="O314" s="58"/>
      <c r="P314" s="58"/>
      <c r="Q314" s="45">
        <f t="shared" si="17"/>
        <v>0</v>
      </c>
      <c r="R314" s="45">
        <f t="shared" si="18"/>
        <v>0</v>
      </c>
      <c r="S314" s="58"/>
      <c r="T314" s="45">
        <f t="shared" si="19"/>
        <v>0</v>
      </c>
      <c r="U314" s="45">
        <f t="shared" si="16"/>
        <v>0</v>
      </c>
      <c r="V314" s="47"/>
    </row>
    <row r="315" spans="2:22" ht="15.75" thickBot="1">
      <c r="B315" s="72">
        <v>246</v>
      </c>
      <c r="C315" s="42"/>
      <c r="D315" s="42"/>
      <c r="E315" s="43"/>
      <c r="F315" s="44"/>
      <c r="G315" s="44"/>
      <c r="H315" s="46">
        <f t="shared" si="12"/>
        <v>0</v>
      </c>
      <c r="I315" s="81"/>
      <c r="J315" s="57"/>
      <c r="K315" s="57"/>
      <c r="L315" s="58"/>
      <c r="M315" s="58"/>
      <c r="N315" s="55"/>
      <c r="O315" s="58"/>
      <c r="P315" s="58"/>
      <c r="Q315" s="45">
        <f t="shared" si="17"/>
        <v>0</v>
      </c>
      <c r="R315" s="45">
        <f t="shared" si="18"/>
        <v>0</v>
      </c>
      <c r="S315" s="58"/>
      <c r="T315" s="45">
        <f t="shared" si="19"/>
        <v>0</v>
      </c>
      <c r="U315" s="45">
        <f t="shared" si="16"/>
        <v>0</v>
      </c>
      <c r="V315" s="47"/>
    </row>
    <row r="316" spans="2:22" ht="15.75" thickBot="1">
      <c r="B316" s="72">
        <v>247</v>
      </c>
      <c r="C316" s="42"/>
      <c r="D316" s="42"/>
      <c r="E316" s="43"/>
      <c r="F316" s="44"/>
      <c r="G316" s="44"/>
      <c r="H316" s="46">
        <f t="shared" si="12"/>
        <v>0</v>
      </c>
      <c r="I316" s="81"/>
      <c r="J316" s="57"/>
      <c r="K316" s="57"/>
      <c r="L316" s="58"/>
      <c r="M316" s="58"/>
      <c r="N316" s="55"/>
      <c r="O316" s="58"/>
      <c r="P316" s="58"/>
      <c r="Q316" s="45">
        <f t="shared" si="17"/>
        <v>0</v>
      </c>
      <c r="R316" s="45">
        <f t="shared" si="18"/>
        <v>0</v>
      </c>
      <c r="S316" s="58"/>
      <c r="T316" s="45">
        <f t="shared" si="19"/>
        <v>0</v>
      </c>
      <c r="U316" s="45">
        <f t="shared" si="16"/>
        <v>0</v>
      </c>
      <c r="V316" s="47"/>
    </row>
    <row r="317" spans="2:22" ht="15.75" thickBot="1">
      <c r="B317" s="72">
        <v>248</v>
      </c>
      <c r="C317" s="42"/>
      <c r="D317" s="42"/>
      <c r="E317" s="43"/>
      <c r="F317" s="44"/>
      <c r="G317" s="44"/>
      <c r="H317" s="46">
        <f t="shared" si="12"/>
        <v>0</v>
      </c>
      <c r="I317" s="81"/>
      <c r="J317" s="57"/>
      <c r="K317" s="57"/>
      <c r="L317" s="58"/>
      <c r="M317" s="58"/>
      <c r="N317" s="55"/>
      <c r="O317" s="58"/>
      <c r="P317" s="58"/>
      <c r="Q317" s="45">
        <f t="shared" si="17"/>
        <v>0</v>
      </c>
      <c r="R317" s="45">
        <f t="shared" si="18"/>
        <v>0</v>
      </c>
      <c r="S317" s="58"/>
      <c r="T317" s="45">
        <f t="shared" si="19"/>
        <v>0</v>
      </c>
      <c r="U317" s="45">
        <f t="shared" si="16"/>
        <v>0</v>
      </c>
      <c r="V317" s="47"/>
    </row>
    <row r="318" spans="2:22" ht="15.75" thickBot="1">
      <c r="B318" s="72">
        <v>249</v>
      </c>
      <c r="C318" s="42"/>
      <c r="D318" s="42"/>
      <c r="E318" s="43"/>
      <c r="F318" s="44"/>
      <c r="G318" s="44"/>
      <c r="H318" s="46">
        <f t="shared" si="12"/>
        <v>0</v>
      </c>
      <c r="I318" s="81"/>
      <c r="J318" s="57"/>
      <c r="K318" s="57"/>
      <c r="L318" s="58"/>
      <c r="M318" s="58"/>
      <c r="N318" s="55"/>
      <c r="O318" s="58"/>
      <c r="P318" s="58"/>
      <c r="Q318" s="45">
        <f t="shared" si="17"/>
        <v>0</v>
      </c>
      <c r="R318" s="45">
        <f t="shared" si="18"/>
        <v>0</v>
      </c>
      <c r="S318" s="58"/>
      <c r="T318" s="45">
        <f t="shared" si="19"/>
        <v>0</v>
      </c>
      <c r="U318" s="45">
        <f t="shared" si="16"/>
        <v>0</v>
      </c>
      <c r="V318" s="47"/>
    </row>
    <row r="319" spans="2:22" ht="15.75" thickBot="1">
      <c r="B319" s="72">
        <v>250</v>
      </c>
      <c r="C319" s="42"/>
      <c r="D319" s="42"/>
      <c r="E319" s="43"/>
      <c r="F319" s="44"/>
      <c r="G319" s="44"/>
      <c r="H319" s="46">
        <f t="shared" si="12"/>
        <v>0</v>
      </c>
      <c r="I319" s="81"/>
      <c r="J319" s="57"/>
      <c r="K319" s="57"/>
      <c r="L319" s="58"/>
      <c r="M319" s="58"/>
      <c r="N319" s="55"/>
      <c r="O319" s="58"/>
      <c r="P319" s="58"/>
      <c r="Q319" s="45">
        <f t="shared" si="17"/>
        <v>0</v>
      </c>
      <c r="R319" s="45">
        <f t="shared" si="18"/>
        <v>0</v>
      </c>
      <c r="S319" s="58"/>
      <c r="T319" s="45">
        <f t="shared" si="19"/>
        <v>0</v>
      </c>
      <c r="U319" s="45">
        <f t="shared" si="16"/>
        <v>0</v>
      </c>
      <c r="V319" s="47"/>
    </row>
    <row r="320" spans="2:22" ht="15.75" thickBot="1">
      <c r="B320" s="72">
        <v>251</v>
      </c>
      <c r="C320" s="42"/>
      <c r="D320" s="42"/>
      <c r="E320" s="43"/>
      <c r="F320" s="44"/>
      <c r="G320" s="44"/>
      <c r="H320" s="46">
        <f t="shared" si="12"/>
        <v>0</v>
      </c>
      <c r="I320" s="81"/>
      <c r="J320" s="57"/>
      <c r="K320" s="57"/>
      <c r="L320" s="58"/>
      <c r="M320" s="58"/>
      <c r="N320" s="55"/>
      <c r="O320" s="58"/>
      <c r="P320" s="58"/>
      <c r="Q320" s="45">
        <f t="shared" si="17"/>
        <v>0</v>
      </c>
      <c r="R320" s="45">
        <f t="shared" si="18"/>
        <v>0</v>
      </c>
      <c r="S320" s="58"/>
      <c r="T320" s="45">
        <f t="shared" si="19"/>
        <v>0</v>
      </c>
      <c r="U320" s="45">
        <f t="shared" si="16"/>
        <v>0</v>
      </c>
      <c r="V320" s="47"/>
    </row>
    <row r="321" spans="2:22" ht="15.75" thickBot="1">
      <c r="B321" s="72">
        <v>252</v>
      </c>
      <c r="C321" s="42"/>
      <c r="D321" s="42"/>
      <c r="E321" s="43"/>
      <c r="F321" s="44"/>
      <c r="G321" s="44"/>
      <c r="H321" s="46">
        <f t="shared" si="12"/>
        <v>0</v>
      </c>
      <c r="I321" s="81"/>
      <c r="J321" s="57"/>
      <c r="K321" s="57"/>
      <c r="L321" s="58"/>
      <c r="M321" s="58"/>
      <c r="N321" s="55"/>
      <c r="O321" s="58"/>
      <c r="P321" s="58"/>
      <c r="Q321" s="45">
        <f t="shared" si="17"/>
        <v>0</v>
      </c>
      <c r="R321" s="45">
        <f t="shared" si="18"/>
        <v>0</v>
      </c>
      <c r="S321" s="58"/>
      <c r="T321" s="45">
        <f t="shared" si="19"/>
        <v>0</v>
      </c>
      <c r="U321" s="45">
        <f t="shared" si="16"/>
        <v>0</v>
      </c>
      <c r="V321" s="47"/>
    </row>
    <row r="322" spans="2:22" ht="15.75" thickBot="1">
      <c r="B322" s="72">
        <v>253</v>
      </c>
      <c r="C322" s="42"/>
      <c r="D322" s="42"/>
      <c r="E322" s="43"/>
      <c r="F322" s="44"/>
      <c r="G322" s="44"/>
      <c r="H322" s="46">
        <f t="shared" si="12"/>
        <v>0</v>
      </c>
      <c r="I322" s="81"/>
      <c r="J322" s="57"/>
      <c r="K322" s="57"/>
      <c r="L322" s="58"/>
      <c r="M322" s="58"/>
      <c r="N322" s="55"/>
      <c r="O322" s="58"/>
      <c r="P322" s="58"/>
      <c r="Q322" s="45">
        <f t="shared" si="17"/>
        <v>0</v>
      </c>
      <c r="R322" s="45">
        <f t="shared" si="18"/>
        <v>0</v>
      </c>
      <c r="S322" s="58"/>
      <c r="T322" s="45">
        <f t="shared" si="19"/>
        <v>0</v>
      </c>
      <c r="U322" s="45">
        <f t="shared" si="16"/>
        <v>0</v>
      </c>
      <c r="V322" s="47"/>
    </row>
    <row r="323" spans="2:22" ht="15.75" thickBot="1">
      <c r="B323" s="72">
        <v>254</v>
      </c>
      <c r="C323" s="42"/>
      <c r="D323" s="42"/>
      <c r="E323" s="43"/>
      <c r="F323" s="44"/>
      <c r="G323" s="44"/>
      <c r="H323" s="46">
        <f t="shared" si="12"/>
        <v>0</v>
      </c>
      <c r="I323" s="81"/>
      <c r="J323" s="57"/>
      <c r="K323" s="57"/>
      <c r="L323" s="58"/>
      <c r="M323" s="58"/>
      <c r="N323" s="55"/>
      <c r="O323" s="58"/>
      <c r="P323" s="58"/>
      <c r="Q323" s="45">
        <f t="shared" si="17"/>
        <v>0</v>
      </c>
      <c r="R323" s="45">
        <f t="shared" si="18"/>
        <v>0</v>
      </c>
      <c r="S323" s="58"/>
      <c r="T323" s="45">
        <f t="shared" si="19"/>
        <v>0</v>
      </c>
      <c r="U323" s="45">
        <f t="shared" si="16"/>
        <v>0</v>
      </c>
      <c r="V323" s="47"/>
    </row>
    <row r="324" spans="2:22" ht="15.75" thickBot="1">
      <c r="B324" s="72">
        <v>255</v>
      </c>
      <c r="C324" s="42"/>
      <c r="D324" s="42"/>
      <c r="E324" s="43"/>
      <c r="F324" s="44"/>
      <c r="G324" s="44"/>
      <c r="H324" s="46">
        <f t="shared" si="12"/>
        <v>0</v>
      </c>
      <c r="I324" s="81"/>
      <c r="J324" s="57"/>
      <c r="K324" s="57"/>
      <c r="L324" s="58"/>
      <c r="M324" s="58"/>
      <c r="N324" s="55"/>
      <c r="O324" s="58"/>
      <c r="P324" s="58"/>
      <c r="Q324" s="45">
        <f t="shared" si="17"/>
        <v>0</v>
      </c>
      <c r="R324" s="45">
        <f t="shared" si="18"/>
        <v>0</v>
      </c>
      <c r="S324" s="58"/>
      <c r="T324" s="45">
        <f t="shared" si="19"/>
        <v>0</v>
      </c>
      <c r="U324" s="45">
        <f t="shared" si="16"/>
        <v>0</v>
      </c>
      <c r="V324" s="47"/>
    </row>
    <row r="325" spans="2:22" ht="15.75" thickBot="1">
      <c r="B325" s="72">
        <v>256</v>
      </c>
      <c r="C325" s="42"/>
      <c r="D325" s="42"/>
      <c r="E325" s="43"/>
      <c r="F325" s="44"/>
      <c r="G325" s="44"/>
      <c r="H325" s="46">
        <f t="shared" si="12"/>
        <v>0</v>
      </c>
      <c r="I325" s="81"/>
      <c r="J325" s="57"/>
      <c r="K325" s="57"/>
      <c r="L325" s="58"/>
      <c r="M325" s="58"/>
      <c r="N325" s="55"/>
      <c r="O325" s="58"/>
      <c r="P325" s="58"/>
      <c r="Q325" s="45">
        <f t="shared" si="17"/>
        <v>0</v>
      </c>
      <c r="R325" s="45">
        <f t="shared" si="18"/>
        <v>0</v>
      </c>
      <c r="S325" s="58"/>
      <c r="T325" s="45">
        <f t="shared" si="19"/>
        <v>0</v>
      </c>
      <c r="U325" s="45">
        <f t="shared" si="16"/>
        <v>0</v>
      </c>
      <c r="V325" s="47"/>
    </row>
    <row r="326" spans="2:22" ht="15.75" thickBot="1">
      <c r="B326" s="72">
        <v>257</v>
      </c>
      <c r="C326" s="42"/>
      <c r="D326" s="42"/>
      <c r="E326" s="43"/>
      <c r="F326" s="44"/>
      <c r="G326" s="44"/>
      <c r="H326" s="46">
        <f t="shared" si="12"/>
        <v>0</v>
      </c>
      <c r="I326" s="81"/>
      <c r="J326" s="57"/>
      <c r="K326" s="57"/>
      <c r="L326" s="58"/>
      <c r="M326" s="58"/>
      <c r="N326" s="55"/>
      <c r="O326" s="58"/>
      <c r="P326" s="58"/>
      <c r="Q326" s="45">
        <f t="shared" si="17"/>
        <v>0</v>
      </c>
      <c r="R326" s="45">
        <f t="shared" si="18"/>
        <v>0</v>
      </c>
      <c r="S326" s="58"/>
      <c r="T326" s="45">
        <f t="shared" si="19"/>
        <v>0</v>
      </c>
      <c r="U326" s="45">
        <f t="shared" ref="U326:U369" si="20">+H326*$F$44</f>
        <v>0</v>
      </c>
      <c r="V326" s="47"/>
    </row>
    <row r="327" spans="2:22" ht="15.75" thickBot="1">
      <c r="B327" s="72">
        <v>258</v>
      </c>
      <c r="C327" s="42"/>
      <c r="D327" s="42"/>
      <c r="E327" s="43"/>
      <c r="F327" s="44"/>
      <c r="G327" s="44"/>
      <c r="H327" s="46">
        <f t="shared" si="12"/>
        <v>0</v>
      </c>
      <c r="I327" s="81"/>
      <c r="J327" s="57"/>
      <c r="K327" s="57"/>
      <c r="L327" s="58"/>
      <c r="M327" s="58"/>
      <c r="N327" s="55"/>
      <c r="O327" s="58"/>
      <c r="P327" s="58"/>
      <c r="Q327" s="45">
        <f t="shared" ref="Q327:Q369" si="21">+IF(M327="20 gramos",N327*$F$47,+IF(M327="50 gramos",N327*$G$47,0))</f>
        <v>0</v>
      </c>
      <c r="R327" s="45">
        <f t="shared" ref="R327:R369" si="22">+IF(P327="MUJER GESTANTE",$F$42,+IF(P327="NIÑO O NIÑA MAYOR DE 6 MESES",$F$43,0))</f>
        <v>0</v>
      </c>
      <c r="S327" s="58"/>
      <c r="T327" s="45">
        <f t="shared" ref="T327:T369" si="23">+IF(S327="SI",$F$49,0)</f>
        <v>0</v>
      </c>
      <c r="U327" s="45">
        <f t="shared" si="20"/>
        <v>0</v>
      </c>
      <c r="V327" s="47"/>
    </row>
    <row r="328" spans="2:22" ht="15.75" thickBot="1">
      <c r="B328" s="72">
        <v>259</v>
      </c>
      <c r="C328" s="42"/>
      <c r="D328" s="42"/>
      <c r="E328" s="43"/>
      <c r="F328" s="44"/>
      <c r="G328" s="44"/>
      <c r="H328" s="46">
        <f t="shared" si="12"/>
        <v>0</v>
      </c>
      <c r="I328" s="81"/>
      <c r="J328" s="57"/>
      <c r="K328" s="57"/>
      <c r="L328" s="58"/>
      <c r="M328" s="58"/>
      <c r="N328" s="55"/>
      <c r="O328" s="58"/>
      <c r="P328" s="58"/>
      <c r="Q328" s="45">
        <f t="shared" si="21"/>
        <v>0</v>
      </c>
      <c r="R328" s="45">
        <f t="shared" si="22"/>
        <v>0</v>
      </c>
      <c r="S328" s="58"/>
      <c r="T328" s="45">
        <f t="shared" si="23"/>
        <v>0</v>
      </c>
      <c r="U328" s="45">
        <f t="shared" si="20"/>
        <v>0</v>
      </c>
      <c r="V328" s="47"/>
    </row>
    <row r="329" spans="2:22" ht="15.75" thickBot="1">
      <c r="B329" s="72">
        <v>260</v>
      </c>
      <c r="C329" s="42"/>
      <c r="D329" s="42"/>
      <c r="E329" s="43"/>
      <c r="F329" s="44"/>
      <c r="G329" s="44"/>
      <c r="H329" s="46">
        <f t="shared" si="12"/>
        <v>0</v>
      </c>
      <c r="I329" s="81"/>
      <c r="J329" s="57"/>
      <c r="K329" s="57"/>
      <c r="L329" s="58"/>
      <c r="M329" s="58"/>
      <c r="N329" s="55"/>
      <c r="O329" s="58"/>
      <c r="P329" s="58"/>
      <c r="Q329" s="45">
        <f t="shared" si="21"/>
        <v>0</v>
      </c>
      <c r="R329" s="45">
        <f t="shared" si="22"/>
        <v>0</v>
      </c>
      <c r="S329" s="58"/>
      <c r="T329" s="45">
        <f t="shared" si="23"/>
        <v>0</v>
      </c>
      <c r="U329" s="45">
        <f t="shared" si="20"/>
        <v>0</v>
      </c>
      <c r="V329" s="47"/>
    </row>
    <row r="330" spans="2:22" ht="15.75" thickBot="1">
      <c r="B330" s="72">
        <v>261</v>
      </c>
      <c r="C330" s="42"/>
      <c r="D330" s="42"/>
      <c r="E330" s="43"/>
      <c r="F330" s="44"/>
      <c r="G330" s="44"/>
      <c r="H330" s="46">
        <f t="shared" si="12"/>
        <v>0</v>
      </c>
      <c r="I330" s="81"/>
      <c r="J330" s="57"/>
      <c r="K330" s="57"/>
      <c r="L330" s="58"/>
      <c r="M330" s="58"/>
      <c r="N330" s="55"/>
      <c r="O330" s="58"/>
      <c r="P330" s="58"/>
      <c r="Q330" s="45">
        <f t="shared" si="21"/>
        <v>0</v>
      </c>
      <c r="R330" s="45">
        <f t="shared" si="22"/>
        <v>0</v>
      </c>
      <c r="S330" s="58"/>
      <c r="T330" s="45">
        <f t="shared" si="23"/>
        <v>0</v>
      </c>
      <c r="U330" s="45">
        <f t="shared" si="20"/>
        <v>0</v>
      </c>
      <c r="V330" s="47"/>
    </row>
    <row r="331" spans="2:22" ht="15.75" thickBot="1">
      <c r="B331" s="72">
        <v>262</v>
      </c>
      <c r="C331" s="42"/>
      <c r="D331" s="42"/>
      <c r="E331" s="43"/>
      <c r="F331" s="44"/>
      <c r="G331" s="44"/>
      <c r="H331" s="46">
        <f t="shared" si="12"/>
        <v>0</v>
      </c>
      <c r="I331" s="81"/>
      <c r="J331" s="57"/>
      <c r="K331" s="57"/>
      <c r="L331" s="58"/>
      <c r="M331" s="58"/>
      <c r="N331" s="55"/>
      <c r="O331" s="58"/>
      <c r="P331" s="58"/>
      <c r="Q331" s="45">
        <f t="shared" si="21"/>
        <v>0</v>
      </c>
      <c r="R331" s="45">
        <f t="shared" si="22"/>
        <v>0</v>
      </c>
      <c r="S331" s="58"/>
      <c r="T331" s="45">
        <f t="shared" si="23"/>
        <v>0</v>
      </c>
      <c r="U331" s="45">
        <f t="shared" si="20"/>
        <v>0</v>
      </c>
      <c r="V331" s="47"/>
    </row>
    <row r="332" spans="2:22" ht="15.75" thickBot="1">
      <c r="B332" s="72">
        <v>263</v>
      </c>
      <c r="C332" s="42"/>
      <c r="D332" s="42"/>
      <c r="E332" s="43"/>
      <c r="F332" s="44"/>
      <c r="G332" s="44"/>
      <c r="H332" s="46">
        <f t="shared" si="12"/>
        <v>0</v>
      </c>
      <c r="I332" s="81"/>
      <c r="J332" s="57"/>
      <c r="K332" s="57"/>
      <c r="L332" s="58"/>
      <c r="M332" s="58"/>
      <c r="N332" s="55"/>
      <c r="O332" s="58"/>
      <c r="P332" s="58"/>
      <c r="Q332" s="45">
        <f t="shared" si="21"/>
        <v>0</v>
      </c>
      <c r="R332" s="45">
        <f t="shared" si="22"/>
        <v>0</v>
      </c>
      <c r="S332" s="58"/>
      <c r="T332" s="45">
        <f t="shared" si="23"/>
        <v>0</v>
      </c>
      <c r="U332" s="45">
        <f t="shared" si="20"/>
        <v>0</v>
      </c>
      <c r="V332" s="47"/>
    </row>
    <row r="333" spans="2:22" ht="15.75" thickBot="1">
      <c r="B333" s="72">
        <v>264</v>
      </c>
      <c r="C333" s="42"/>
      <c r="D333" s="42"/>
      <c r="E333" s="43"/>
      <c r="F333" s="44"/>
      <c r="G333" s="44"/>
      <c r="H333" s="46">
        <f t="shared" si="12"/>
        <v>0</v>
      </c>
      <c r="I333" s="81"/>
      <c r="J333" s="57"/>
      <c r="K333" s="57"/>
      <c r="L333" s="58"/>
      <c r="M333" s="58"/>
      <c r="N333" s="55"/>
      <c r="O333" s="58"/>
      <c r="P333" s="58"/>
      <c r="Q333" s="45">
        <f t="shared" si="21"/>
        <v>0</v>
      </c>
      <c r="R333" s="45">
        <f t="shared" si="22"/>
        <v>0</v>
      </c>
      <c r="S333" s="58"/>
      <c r="T333" s="45">
        <f t="shared" si="23"/>
        <v>0</v>
      </c>
      <c r="U333" s="45">
        <f t="shared" si="20"/>
        <v>0</v>
      </c>
      <c r="V333" s="47"/>
    </row>
    <row r="334" spans="2:22" ht="15.75" thickBot="1">
      <c r="B334" s="72">
        <v>265</v>
      </c>
      <c r="C334" s="42"/>
      <c r="D334" s="42"/>
      <c r="E334" s="43"/>
      <c r="F334" s="44"/>
      <c r="G334" s="44"/>
      <c r="H334" s="46">
        <f t="shared" si="12"/>
        <v>0</v>
      </c>
      <c r="I334" s="81"/>
      <c r="J334" s="57"/>
      <c r="K334" s="57"/>
      <c r="L334" s="58"/>
      <c r="M334" s="58"/>
      <c r="N334" s="55"/>
      <c r="O334" s="58"/>
      <c r="P334" s="58"/>
      <c r="Q334" s="45">
        <f t="shared" si="21"/>
        <v>0</v>
      </c>
      <c r="R334" s="45">
        <f t="shared" si="22"/>
        <v>0</v>
      </c>
      <c r="S334" s="58"/>
      <c r="T334" s="45">
        <f t="shared" si="23"/>
        <v>0</v>
      </c>
      <c r="U334" s="45">
        <f t="shared" si="20"/>
        <v>0</v>
      </c>
      <c r="V334" s="47"/>
    </row>
    <row r="335" spans="2:22" ht="15.75" thickBot="1">
      <c r="B335" s="72">
        <v>266</v>
      </c>
      <c r="C335" s="42"/>
      <c r="D335" s="42"/>
      <c r="E335" s="43"/>
      <c r="F335" s="44"/>
      <c r="G335" s="44"/>
      <c r="H335" s="46">
        <f t="shared" si="12"/>
        <v>0</v>
      </c>
      <c r="I335" s="81"/>
      <c r="J335" s="57"/>
      <c r="K335" s="57"/>
      <c r="L335" s="58"/>
      <c r="M335" s="58"/>
      <c r="N335" s="55"/>
      <c r="O335" s="58"/>
      <c r="P335" s="58"/>
      <c r="Q335" s="45">
        <f t="shared" si="21"/>
        <v>0</v>
      </c>
      <c r="R335" s="45">
        <f t="shared" si="22"/>
        <v>0</v>
      </c>
      <c r="S335" s="58"/>
      <c r="T335" s="45">
        <f t="shared" si="23"/>
        <v>0</v>
      </c>
      <c r="U335" s="45">
        <f t="shared" si="20"/>
        <v>0</v>
      </c>
      <c r="V335" s="47"/>
    </row>
    <row r="336" spans="2:22" ht="15.75" thickBot="1">
      <c r="B336" s="72">
        <v>267</v>
      </c>
      <c r="C336" s="42"/>
      <c r="D336" s="42"/>
      <c r="E336" s="43"/>
      <c r="F336" s="44"/>
      <c r="G336" s="44"/>
      <c r="H336" s="46">
        <f t="shared" si="12"/>
        <v>0</v>
      </c>
      <c r="I336" s="81"/>
      <c r="J336" s="57"/>
      <c r="K336" s="57"/>
      <c r="L336" s="58"/>
      <c r="M336" s="58"/>
      <c r="N336" s="55"/>
      <c r="O336" s="58"/>
      <c r="P336" s="58"/>
      <c r="Q336" s="45">
        <f t="shared" si="21"/>
        <v>0</v>
      </c>
      <c r="R336" s="45">
        <f t="shared" si="22"/>
        <v>0</v>
      </c>
      <c r="S336" s="58"/>
      <c r="T336" s="45">
        <f t="shared" si="23"/>
        <v>0</v>
      </c>
      <c r="U336" s="45">
        <f t="shared" si="20"/>
        <v>0</v>
      </c>
      <c r="V336" s="47"/>
    </row>
    <row r="337" spans="2:22" ht="15.75" thickBot="1">
      <c r="B337" s="72">
        <v>268</v>
      </c>
      <c r="C337" s="42"/>
      <c r="D337" s="42"/>
      <c r="E337" s="43"/>
      <c r="F337" s="44"/>
      <c r="G337" s="44"/>
      <c r="H337" s="46">
        <f t="shared" si="12"/>
        <v>0</v>
      </c>
      <c r="I337" s="81"/>
      <c r="J337" s="57"/>
      <c r="K337" s="57"/>
      <c r="L337" s="58"/>
      <c r="M337" s="58"/>
      <c r="N337" s="55"/>
      <c r="O337" s="58"/>
      <c r="P337" s="58"/>
      <c r="Q337" s="45">
        <f t="shared" si="21"/>
        <v>0</v>
      </c>
      <c r="R337" s="45">
        <f t="shared" si="22"/>
        <v>0</v>
      </c>
      <c r="S337" s="58"/>
      <c r="T337" s="45">
        <f t="shared" si="23"/>
        <v>0</v>
      </c>
      <c r="U337" s="45">
        <f t="shared" si="20"/>
        <v>0</v>
      </c>
      <c r="V337" s="47"/>
    </row>
    <row r="338" spans="2:22" ht="15.75" thickBot="1">
      <c r="B338" s="72">
        <v>269</v>
      </c>
      <c r="C338" s="42"/>
      <c r="D338" s="42"/>
      <c r="E338" s="43"/>
      <c r="F338" s="44"/>
      <c r="G338" s="44"/>
      <c r="H338" s="46">
        <f t="shared" si="12"/>
        <v>0</v>
      </c>
      <c r="I338" s="81"/>
      <c r="J338" s="57"/>
      <c r="K338" s="57"/>
      <c r="L338" s="58"/>
      <c r="M338" s="58"/>
      <c r="N338" s="55"/>
      <c r="O338" s="58"/>
      <c r="P338" s="58"/>
      <c r="Q338" s="45">
        <f t="shared" si="21"/>
        <v>0</v>
      </c>
      <c r="R338" s="45">
        <f t="shared" si="22"/>
        <v>0</v>
      </c>
      <c r="S338" s="58"/>
      <c r="T338" s="45">
        <f t="shared" si="23"/>
        <v>0</v>
      </c>
      <c r="U338" s="45">
        <f t="shared" si="20"/>
        <v>0</v>
      </c>
      <c r="V338" s="47"/>
    </row>
    <row r="339" spans="2:22" ht="15.75" thickBot="1">
      <c r="B339" s="72">
        <v>270</v>
      </c>
      <c r="C339" s="42"/>
      <c r="D339" s="42"/>
      <c r="E339" s="43"/>
      <c r="F339" s="44"/>
      <c r="G339" s="44"/>
      <c r="H339" s="46">
        <f t="shared" si="12"/>
        <v>0</v>
      </c>
      <c r="I339" s="81"/>
      <c r="J339" s="57"/>
      <c r="K339" s="57"/>
      <c r="L339" s="58"/>
      <c r="M339" s="58"/>
      <c r="N339" s="55"/>
      <c r="O339" s="58"/>
      <c r="P339" s="58"/>
      <c r="Q339" s="45">
        <f t="shared" si="21"/>
        <v>0</v>
      </c>
      <c r="R339" s="45">
        <f t="shared" si="22"/>
        <v>0</v>
      </c>
      <c r="S339" s="58"/>
      <c r="T339" s="45">
        <f t="shared" si="23"/>
        <v>0</v>
      </c>
      <c r="U339" s="45">
        <f t="shared" si="20"/>
        <v>0</v>
      </c>
      <c r="V339" s="47"/>
    </row>
    <row r="340" spans="2:22" ht="15.75" thickBot="1">
      <c r="B340" s="72">
        <v>271</v>
      </c>
      <c r="C340" s="42"/>
      <c r="D340" s="42"/>
      <c r="E340" s="43"/>
      <c r="F340" s="44"/>
      <c r="G340" s="44"/>
      <c r="H340" s="46">
        <f t="shared" si="12"/>
        <v>0</v>
      </c>
      <c r="I340" s="81"/>
      <c r="J340" s="57"/>
      <c r="K340" s="57"/>
      <c r="L340" s="58"/>
      <c r="M340" s="58"/>
      <c r="N340" s="55"/>
      <c r="O340" s="58"/>
      <c r="P340" s="58"/>
      <c r="Q340" s="45">
        <f t="shared" si="21"/>
        <v>0</v>
      </c>
      <c r="R340" s="45">
        <f t="shared" si="22"/>
        <v>0</v>
      </c>
      <c r="S340" s="58"/>
      <c r="T340" s="45">
        <f t="shared" si="23"/>
        <v>0</v>
      </c>
      <c r="U340" s="45">
        <f t="shared" si="20"/>
        <v>0</v>
      </c>
      <c r="V340" s="47"/>
    </row>
    <row r="341" spans="2:22" ht="15.75" thickBot="1">
      <c r="B341" s="72">
        <v>272</v>
      </c>
      <c r="C341" s="42"/>
      <c r="D341" s="42"/>
      <c r="E341" s="43"/>
      <c r="F341" s="44"/>
      <c r="G341" s="44"/>
      <c r="H341" s="46">
        <f t="shared" si="12"/>
        <v>0</v>
      </c>
      <c r="I341" s="81"/>
      <c r="J341" s="57"/>
      <c r="K341" s="57"/>
      <c r="L341" s="58"/>
      <c r="M341" s="58"/>
      <c r="N341" s="55"/>
      <c r="O341" s="58"/>
      <c r="P341" s="58"/>
      <c r="Q341" s="45">
        <f t="shared" si="21"/>
        <v>0</v>
      </c>
      <c r="R341" s="45">
        <f t="shared" si="22"/>
        <v>0</v>
      </c>
      <c r="S341" s="58"/>
      <c r="T341" s="45">
        <f t="shared" si="23"/>
        <v>0</v>
      </c>
      <c r="U341" s="45">
        <f t="shared" si="20"/>
        <v>0</v>
      </c>
      <c r="V341" s="47"/>
    </row>
    <row r="342" spans="2:22" ht="15.75" thickBot="1">
      <c r="B342" s="72">
        <v>273</v>
      </c>
      <c r="C342" s="42"/>
      <c r="D342" s="42"/>
      <c r="E342" s="43"/>
      <c r="F342" s="44"/>
      <c r="G342" s="44"/>
      <c r="H342" s="46">
        <f t="shared" si="12"/>
        <v>0</v>
      </c>
      <c r="I342" s="81"/>
      <c r="J342" s="57"/>
      <c r="K342" s="57"/>
      <c r="L342" s="58"/>
      <c r="M342" s="58"/>
      <c r="N342" s="55"/>
      <c r="O342" s="58"/>
      <c r="P342" s="58"/>
      <c r="Q342" s="45">
        <f t="shared" si="21"/>
        <v>0</v>
      </c>
      <c r="R342" s="45">
        <f t="shared" si="22"/>
        <v>0</v>
      </c>
      <c r="S342" s="58"/>
      <c r="T342" s="45">
        <f t="shared" si="23"/>
        <v>0</v>
      </c>
      <c r="U342" s="45">
        <f t="shared" si="20"/>
        <v>0</v>
      </c>
      <c r="V342" s="47"/>
    </row>
    <row r="343" spans="2:22" ht="15.75" thickBot="1">
      <c r="B343" s="72">
        <v>274</v>
      </c>
      <c r="C343" s="42"/>
      <c r="D343" s="42"/>
      <c r="E343" s="43"/>
      <c r="F343" s="44"/>
      <c r="G343" s="44"/>
      <c r="H343" s="46">
        <f t="shared" si="12"/>
        <v>0</v>
      </c>
      <c r="I343" s="81"/>
      <c r="J343" s="57"/>
      <c r="K343" s="57"/>
      <c r="L343" s="58"/>
      <c r="M343" s="58"/>
      <c r="N343" s="55"/>
      <c r="O343" s="58"/>
      <c r="P343" s="58"/>
      <c r="Q343" s="45">
        <f t="shared" si="21"/>
        <v>0</v>
      </c>
      <c r="R343" s="45">
        <f t="shared" si="22"/>
        <v>0</v>
      </c>
      <c r="S343" s="58"/>
      <c r="T343" s="45">
        <f t="shared" si="23"/>
        <v>0</v>
      </c>
      <c r="U343" s="45">
        <f t="shared" si="20"/>
        <v>0</v>
      </c>
      <c r="V343" s="47"/>
    </row>
    <row r="344" spans="2:22" ht="15.75" thickBot="1">
      <c r="B344" s="72">
        <v>275</v>
      </c>
      <c r="C344" s="42"/>
      <c r="D344" s="42"/>
      <c r="E344" s="43"/>
      <c r="F344" s="44"/>
      <c r="G344" s="44"/>
      <c r="H344" s="46">
        <f t="shared" si="12"/>
        <v>0</v>
      </c>
      <c r="I344" s="81"/>
      <c r="J344" s="57"/>
      <c r="K344" s="57"/>
      <c r="L344" s="58"/>
      <c r="M344" s="58"/>
      <c r="N344" s="55"/>
      <c r="O344" s="58"/>
      <c r="P344" s="58"/>
      <c r="Q344" s="45">
        <f t="shared" si="21"/>
        <v>0</v>
      </c>
      <c r="R344" s="45">
        <f t="shared" si="22"/>
        <v>0</v>
      </c>
      <c r="S344" s="58"/>
      <c r="T344" s="45">
        <f t="shared" si="23"/>
        <v>0</v>
      </c>
      <c r="U344" s="45">
        <f t="shared" si="20"/>
        <v>0</v>
      </c>
      <c r="V344" s="47"/>
    </row>
    <row r="345" spans="2:22" ht="15.75" thickBot="1">
      <c r="B345" s="72">
        <v>276</v>
      </c>
      <c r="C345" s="42"/>
      <c r="D345" s="42"/>
      <c r="E345" s="43"/>
      <c r="F345" s="44"/>
      <c r="G345" s="44"/>
      <c r="H345" s="46">
        <f t="shared" si="12"/>
        <v>0</v>
      </c>
      <c r="I345" s="81"/>
      <c r="J345" s="57"/>
      <c r="K345" s="57"/>
      <c r="L345" s="58"/>
      <c r="M345" s="58"/>
      <c r="N345" s="55"/>
      <c r="O345" s="58"/>
      <c r="P345" s="58"/>
      <c r="Q345" s="45">
        <f t="shared" si="21"/>
        <v>0</v>
      </c>
      <c r="R345" s="45">
        <f t="shared" si="22"/>
        <v>0</v>
      </c>
      <c r="S345" s="58"/>
      <c r="T345" s="45">
        <f t="shared" si="23"/>
        <v>0</v>
      </c>
      <c r="U345" s="45">
        <f t="shared" si="20"/>
        <v>0</v>
      </c>
      <c r="V345" s="47"/>
    </row>
    <row r="346" spans="2:22" ht="15.75" thickBot="1">
      <c r="B346" s="72">
        <v>277</v>
      </c>
      <c r="C346" s="42"/>
      <c r="D346" s="42"/>
      <c r="E346" s="43"/>
      <c r="F346" s="44"/>
      <c r="G346" s="44"/>
      <c r="H346" s="46">
        <f t="shared" si="12"/>
        <v>0</v>
      </c>
      <c r="I346" s="81"/>
      <c r="J346" s="57"/>
      <c r="K346" s="57"/>
      <c r="L346" s="58"/>
      <c r="M346" s="58"/>
      <c r="N346" s="55"/>
      <c r="O346" s="58"/>
      <c r="P346" s="58"/>
      <c r="Q346" s="45">
        <f t="shared" si="21"/>
        <v>0</v>
      </c>
      <c r="R346" s="45">
        <f t="shared" si="22"/>
        <v>0</v>
      </c>
      <c r="S346" s="58"/>
      <c r="T346" s="45">
        <f t="shared" si="23"/>
        <v>0</v>
      </c>
      <c r="U346" s="45">
        <f t="shared" si="20"/>
        <v>0</v>
      </c>
      <c r="V346" s="47"/>
    </row>
    <row r="347" spans="2:22" ht="15.75" thickBot="1">
      <c r="B347" s="72">
        <v>278</v>
      </c>
      <c r="C347" s="42"/>
      <c r="D347" s="42"/>
      <c r="E347" s="43"/>
      <c r="F347" s="44"/>
      <c r="G347" s="44"/>
      <c r="H347" s="46">
        <f t="shared" si="12"/>
        <v>0</v>
      </c>
      <c r="I347" s="81"/>
      <c r="J347" s="57"/>
      <c r="K347" s="57"/>
      <c r="L347" s="58"/>
      <c r="M347" s="58"/>
      <c r="N347" s="55"/>
      <c r="O347" s="58"/>
      <c r="P347" s="58"/>
      <c r="Q347" s="45">
        <f t="shared" si="21"/>
        <v>0</v>
      </c>
      <c r="R347" s="45">
        <f t="shared" si="22"/>
        <v>0</v>
      </c>
      <c r="S347" s="58"/>
      <c r="T347" s="45">
        <f t="shared" si="23"/>
        <v>0</v>
      </c>
      <c r="U347" s="45">
        <f t="shared" si="20"/>
        <v>0</v>
      </c>
      <c r="V347" s="47"/>
    </row>
    <row r="348" spans="2:22" ht="15.75" thickBot="1">
      <c r="B348" s="72">
        <v>279</v>
      </c>
      <c r="C348" s="42"/>
      <c r="D348" s="42"/>
      <c r="E348" s="43"/>
      <c r="F348" s="44"/>
      <c r="G348" s="44"/>
      <c r="H348" s="46">
        <f t="shared" si="12"/>
        <v>0</v>
      </c>
      <c r="I348" s="81"/>
      <c r="J348" s="57"/>
      <c r="K348" s="57"/>
      <c r="L348" s="58"/>
      <c r="M348" s="58"/>
      <c r="N348" s="55"/>
      <c r="O348" s="58"/>
      <c r="P348" s="58"/>
      <c r="Q348" s="45">
        <f t="shared" si="21"/>
        <v>0</v>
      </c>
      <c r="R348" s="45">
        <f t="shared" si="22"/>
        <v>0</v>
      </c>
      <c r="S348" s="58"/>
      <c r="T348" s="45">
        <f t="shared" si="23"/>
        <v>0</v>
      </c>
      <c r="U348" s="45">
        <f t="shared" si="20"/>
        <v>0</v>
      </c>
      <c r="V348" s="47"/>
    </row>
    <row r="349" spans="2:22" ht="15.75" thickBot="1">
      <c r="B349" s="72">
        <v>280</v>
      </c>
      <c r="C349" s="42"/>
      <c r="D349" s="42"/>
      <c r="E349" s="43"/>
      <c r="F349" s="44"/>
      <c r="G349" s="44"/>
      <c r="H349" s="46">
        <f t="shared" si="12"/>
        <v>0</v>
      </c>
      <c r="I349" s="81"/>
      <c r="J349" s="57"/>
      <c r="K349" s="57"/>
      <c r="L349" s="58"/>
      <c r="M349" s="58"/>
      <c r="N349" s="55"/>
      <c r="O349" s="58"/>
      <c r="P349" s="58"/>
      <c r="Q349" s="45">
        <f t="shared" si="21"/>
        <v>0</v>
      </c>
      <c r="R349" s="45">
        <f t="shared" si="22"/>
        <v>0</v>
      </c>
      <c r="S349" s="58"/>
      <c r="T349" s="45">
        <f t="shared" si="23"/>
        <v>0</v>
      </c>
      <c r="U349" s="45">
        <f t="shared" si="20"/>
        <v>0</v>
      </c>
      <c r="V349" s="47"/>
    </row>
    <row r="350" spans="2:22" ht="15.75" thickBot="1">
      <c r="B350" s="72">
        <v>281</v>
      </c>
      <c r="C350" s="42"/>
      <c r="D350" s="42"/>
      <c r="E350" s="43"/>
      <c r="F350" s="44"/>
      <c r="G350" s="44"/>
      <c r="H350" s="46">
        <f t="shared" si="12"/>
        <v>0</v>
      </c>
      <c r="I350" s="81"/>
      <c r="J350" s="57"/>
      <c r="K350" s="57"/>
      <c r="L350" s="58"/>
      <c r="M350" s="58"/>
      <c r="N350" s="55"/>
      <c r="O350" s="58"/>
      <c r="P350" s="58"/>
      <c r="Q350" s="45">
        <f t="shared" si="21"/>
        <v>0</v>
      </c>
      <c r="R350" s="45">
        <f t="shared" si="22"/>
        <v>0</v>
      </c>
      <c r="S350" s="58"/>
      <c r="T350" s="45">
        <f t="shared" si="23"/>
        <v>0</v>
      </c>
      <c r="U350" s="45">
        <f t="shared" si="20"/>
        <v>0</v>
      </c>
      <c r="V350" s="47"/>
    </row>
    <row r="351" spans="2:22" ht="15.75" thickBot="1">
      <c r="B351" s="72">
        <v>282</v>
      </c>
      <c r="C351" s="42"/>
      <c r="D351" s="42"/>
      <c r="E351" s="43"/>
      <c r="F351" s="44"/>
      <c r="G351" s="44"/>
      <c r="H351" s="46">
        <f t="shared" si="12"/>
        <v>0</v>
      </c>
      <c r="I351" s="81"/>
      <c r="J351" s="57"/>
      <c r="K351" s="57"/>
      <c r="L351" s="58"/>
      <c r="M351" s="58"/>
      <c r="N351" s="55"/>
      <c r="O351" s="58"/>
      <c r="P351" s="58"/>
      <c r="Q351" s="45">
        <f t="shared" si="21"/>
        <v>0</v>
      </c>
      <c r="R351" s="45">
        <f t="shared" si="22"/>
        <v>0</v>
      </c>
      <c r="S351" s="58"/>
      <c r="T351" s="45">
        <f t="shared" si="23"/>
        <v>0</v>
      </c>
      <c r="U351" s="45">
        <f t="shared" si="20"/>
        <v>0</v>
      </c>
      <c r="V351" s="47"/>
    </row>
    <row r="352" spans="2:22" ht="15.75" thickBot="1">
      <c r="B352" s="72">
        <v>283</v>
      </c>
      <c r="C352" s="42"/>
      <c r="D352" s="42"/>
      <c r="E352" s="43"/>
      <c r="F352" s="44"/>
      <c r="G352" s="44"/>
      <c r="H352" s="46">
        <f t="shared" si="12"/>
        <v>0</v>
      </c>
      <c r="I352" s="81"/>
      <c r="J352" s="57"/>
      <c r="K352" s="57"/>
      <c r="L352" s="58"/>
      <c r="M352" s="58"/>
      <c r="N352" s="55"/>
      <c r="O352" s="58"/>
      <c r="P352" s="58"/>
      <c r="Q352" s="45">
        <f t="shared" si="21"/>
        <v>0</v>
      </c>
      <c r="R352" s="45">
        <f t="shared" si="22"/>
        <v>0</v>
      </c>
      <c r="S352" s="58"/>
      <c r="T352" s="45">
        <f t="shared" si="23"/>
        <v>0</v>
      </c>
      <c r="U352" s="45">
        <f t="shared" si="20"/>
        <v>0</v>
      </c>
      <c r="V352" s="47"/>
    </row>
    <row r="353" spans="2:22" ht="15.75" thickBot="1">
      <c r="B353" s="72">
        <v>284</v>
      </c>
      <c r="C353" s="42"/>
      <c r="D353" s="42"/>
      <c r="E353" s="43"/>
      <c r="F353" s="44"/>
      <c r="G353" s="44"/>
      <c r="H353" s="46">
        <f t="shared" si="12"/>
        <v>0</v>
      </c>
      <c r="I353" s="81"/>
      <c r="J353" s="57"/>
      <c r="K353" s="57"/>
      <c r="L353" s="58"/>
      <c r="M353" s="58"/>
      <c r="N353" s="55"/>
      <c r="O353" s="58"/>
      <c r="P353" s="58"/>
      <c r="Q353" s="45">
        <f t="shared" si="21"/>
        <v>0</v>
      </c>
      <c r="R353" s="45">
        <f t="shared" si="22"/>
        <v>0</v>
      </c>
      <c r="S353" s="58"/>
      <c r="T353" s="45">
        <f t="shared" si="23"/>
        <v>0</v>
      </c>
      <c r="U353" s="45">
        <f t="shared" si="20"/>
        <v>0</v>
      </c>
      <c r="V353" s="47"/>
    </row>
    <row r="354" spans="2:22" ht="15.75" thickBot="1">
      <c r="B354" s="72">
        <v>285</v>
      </c>
      <c r="C354" s="42"/>
      <c r="D354" s="42"/>
      <c r="E354" s="43"/>
      <c r="F354" s="44"/>
      <c r="G354" s="44"/>
      <c r="H354" s="46">
        <f t="shared" si="12"/>
        <v>0</v>
      </c>
      <c r="I354" s="81"/>
      <c r="J354" s="57"/>
      <c r="K354" s="57"/>
      <c r="L354" s="58"/>
      <c r="M354" s="58"/>
      <c r="N354" s="55"/>
      <c r="O354" s="58"/>
      <c r="P354" s="58"/>
      <c r="Q354" s="45">
        <f t="shared" si="21"/>
        <v>0</v>
      </c>
      <c r="R354" s="45">
        <f t="shared" si="22"/>
        <v>0</v>
      </c>
      <c r="S354" s="58"/>
      <c r="T354" s="45">
        <f t="shared" si="23"/>
        <v>0</v>
      </c>
      <c r="U354" s="45">
        <f t="shared" si="20"/>
        <v>0</v>
      </c>
      <c r="V354" s="47"/>
    </row>
    <row r="355" spans="2:22" ht="15.75" thickBot="1">
      <c r="B355" s="72">
        <v>286</v>
      </c>
      <c r="C355" s="42"/>
      <c r="D355" s="42"/>
      <c r="E355" s="43"/>
      <c r="F355" s="44"/>
      <c r="G355" s="44"/>
      <c r="H355" s="46">
        <f t="shared" si="12"/>
        <v>0</v>
      </c>
      <c r="I355" s="81"/>
      <c r="J355" s="57"/>
      <c r="K355" s="57"/>
      <c r="L355" s="58"/>
      <c r="M355" s="58"/>
      <c r="N355" s="55"/>
      <c r="O355" s="58"/>
      <c r="P355" s="58"/>
      <c r="Q355" s="45">
        <f t="shared" si="21"/>
        <v>0</v>
      </c>
      <c r="R355" s="45">
        <f t="shared" si="22"/>
        <v>0</v>
      </c>
      <c r="S355" s="58"/>
      <c r="T355" s="45">
        <f t="shared" si="23"/>
        <v>0</v>
      </c>
      <c r="U355" s="45">
        <f t="shared" si="20"/>
        <v>0</v>
      </c>
      <c r="V355" s="47"/>
    </row>
    <row r="356" spans="2:22" ht="15.75" thickBot="1">
      <c r="B356" s="72">
        <v>287</v>
      </c>
      <c r="C356" s="42"/>
      <c r="D356" s="42"/>
      <c r="E356" s="43"/>
      <c r="F356" s="44"/>
      <c r="G356" s="44"/>
      <c r="H356" s="46">
        <f t="shared" si="12"/>
        <v>0</v>
      </c>
      <c r="I356" s="81"/>
      <c r="J356" s="57"/>
      <c r="K356" s="57"/>
      <c r="L356" s="58"/>
      <c r="M356" s="58"/>
      <c r="N356" s="55"/>
      <c r="O356" s="58"/>
      <c r="P356" s="58"/>
      <c r="Q356" s="45">
        <f t="shared" si="21"/>
        <v>0</v>
      </c>
      <c r="R356" s="45">
        <f t="shared" si="22"/>
        <v>0</v>
      </c>
      <c r="S356" s="58"/>
      <c r="T356" s="45">
        <f t="shared" si="23"/>
        <v>0</v>
      </c>
      <c r="U356" s="45">
        <f t="shared" si="20"/>
        <v>0</v>
      </c>
      <c r="V356" s="47"/>
    </row>
    <row r="357" spans="2:22" ht="15.75" thickBot="1">
      <c r="B357" s="72">
        <v>288</v>
      </c>
      <c r="C357" s="42"/>
      <c r="D357" s="42"/>
      <c r="E357" s="43"/>
      <c r="F357" s="44"/>
      <c r="G357" s="44"/>
      <c r="H357" s="46">
        <f t="shared" si="12"/>
        <v>0</v>
      </c>
      <c r="I357" s="81"/>
      <c r="J357" s="57"/>
      <c r="K357" s="57"/>
      <c r="L357" s="58"/>
      <c r="M357" s="58"/>
      <c r="N357" s="55"/>
      <c r="O357" s="58"/>
      <c r="P357" s="58"/>
      <c r="Q357" s="45">
        <f t="shared" si="21"/>
        <v>0</v>
      </c>
      <c r="R357" s="45">
        <f t="shared" si="22"/>
        <v>0</v>
      </c>
      <c r="S357" s="58"/>
      <c r="T357" s="45">
        <f t="shared" si="23"/>
        <v>0</v>
      </c>
      <c r="U357" s="45">
        <f t="shared" si="20"/>
        <v>0</v>
      </c>
      <c r="V357" s="47"/>
    </row>
    <row r="358" spans="2:22" ht="15.75" thickBot="1">
      <c r="B358" s="72">
        <v>289</v>
      </c>
      <c r="C358" s="42"/>
      <c r="D358" s="42"/>
      <c r="E358" s="43"/>
      <c r="F358" s="44"/>
      <c r="G358" s="44"/>
      <c r="H358" s="46">
        <f t="shared" si="12"/>
        <v>0</v>
      </c>
      <c r="I358" s="81"/>
      <c r="J358" s="57"/>
      <c r="K358" s="57"/>
      <c r="L358" s="58"/>
      <c r="M358" s="58"/>
      <c r="N358" s="55"/>
      <c r="O358" s="58"/>
      <c r="P358" s="58"/>
      <c r="Q358" s="45">
        <f t="shared" si="21"/>
        <v>0</v>
      </c>
      <c r="R358" s="45">
        <f t="shared" si="22"/>
        <v>0</v>
      </c>
      <c r="S358" s="58"/>
      <c r="T358" s="45">
        <f t="shared" si="23"/>
        <v>0</v>
      </c>
      <c r="U358" s="45">
        <f t="shared" si="20"/>
        <v>0</v>
      </c>
      <c r="V358" s="47"/>
    </row>
    <row r="359" spans="2:22" ht="15.75" thickBot="1">
      <c r="B359" s="72">
        <v>290</v>
      </c>
      <c r="C359" s="42"/>
      <c r="D359" s="42"/>
      <c r="E359" s="43"/>
      <c r="F359" s="44"/>
      <c r="G359" s="44"/>
      <c r="H359" s="46">
        <f t="shared" si="12"/>
        <v>0</v>
      </c>
      <c r="I359" s="81"/>
      <c r="J359" s="57"/>
      <c r="K359" s="57"/>
      <c r="L359" s="58"/>
      <c r="M359" s="58"/>
      <c r="N359" s="55"/>
      <c r="O359" s="58"/>
      <c r="P359" s="58"/>
      <c r="Q359" s="45">
        <f t="shared" si="21"/>
        <v>0</v>
      </c>
      <c r="R359" s="45">
        <f t="shared" si="22"/>
        <v>0</v>
      </c>
      <c r="S359" s="58"/>
      <c r="T359" s="45">
        <f t="shared" si="23"/>
        <v>0</v>
      </c>
      <c r="U359" s="45">
        <f t="shared" si="20"/>
        <v>0</v>
      </c>
      <c r="V359" s="47"/>
    </row>
    <row r="360" spans="2:22" ht="15.75" thickBot="1">
      <c r="B360" s="72">
        <v>291</v>
      </c>
      <c r="C360" s="42"/>
      <c r="D360" s="42"/>
      <c r="E360" s="43"/>
      <c r="F360" s="44"/>
      <c r="G360" s="44"/>
      <c r="H360" s="46">
        <f t="shared" si="12"/>
        <v>0</v>
      </c>
      <c r="I360" s="81"/>
      <c r="J360" s="57"/>
      <c r="K360" s="57"/>
      <c r="L360" s="58"/>
      <c r="M360" s="58"/>
      <c r="N360" s="55"/>
      <c r="O360" s="58"/>
      <c r="P360" s="58"/>
      <c r="Q360" s="45">
        <f t="shared" si="21"/>
        <v>0</v>
      </c>
      <c r="R360" s="45">
        <f t="shared" si="22"/>
        <v>0</v>
      </c>
      <c r="S360" s="58"/>
      <c r="T360" s="45">
        <f t="shared" si="23"/>
        <v>0</v>
      </c>
      <c r="U360" s="45">
        <f t="shared" si="20"/>
        <v>0</v>
      </c>
      <c r="V360" s="47"/>
    </row>
    <row r="361" spans="2:22" ht="15.75" thickBot="1">
      <c r="B361" s="72">
        <v>292</v>
      </c>
      <c r="C361" s="42"/>
      <c r="D361" s="42"/>
      <c r="E361" s="43"/>
      <c r="F361" s="44"/>
      <c r="G361" s="44"/>
      <c r="H361" s="46">
        <f t="shared" si="12"/>
        <v>0</v>
      </c>
      <c r="I361" s="81"/>
      <c r="J361" s="57"/>
      <c r="K361" s="57"/>
      <c r="L361" s="58"/>
      <c r="M361" s="58"/>
      <c r="N361" s="55"/>
      <c r="O361" s="58"/>
      <c r="P361" s="58"/>
      <c r="Q361" s="45">
        <f t="shared" si="21"/>
        <v>0</v>
      </c>
      <c r="R361" s="45">
        <f t="shared" si="22"/>
        <v>0</v>
      </c>
      <c r="S361" s="58"/>
      <c r="T361" s="45">
        <f t="shared" si="23"/>
        <v>0</v>
      </c>
      <c r="U361" s="45">
        <f t="shared" si="20"/>
        <v>0</v>
      </c>
      <c r="V361" s="47"/>
    </row>
    <row r="362" spans="2:22" ht="15.75" thickBot="1">
      <c r="B362" s="72">
        <v>293</v>
      </c>
      <c r="C362" s="42"/>
      <c r="D362" s="42"/>
      <c r="E362" s="43"/>
      <c r="F362" s="44"/>
      <c r="G362" s="44"/>
      <c r="H362" s="46">
        <f t="shared" si="12"/>
        <v>0</v>
      </c>
      <c r="I362" s="81"/>
      <c r="J362" s="57"/>
      <c r="K362" s="57"/>
      <c r="L362" s="58"/>
      <c r="M362" s="58"/>
      <c r="N362" s="55"/>
      <c r="O362" s="58"/>
      <c r="P362" s="58"/>
      <c r="Q362" s="45">
        <f t="shared" si="21"/>
        <v>0</v>
      </c>
      <c r="R362" s="45">
        <f t="shared" si="22"/>
        <v>0</v>
      </c>
      <c r="S362" s="58"/>
      <c r="T362" s="45">
        <f t="shared" si="23"/>
        <v>0</v>
      </c>
      <c r="U362" s="45">
        <f t="shared" si="20"/>
        <v>0</v>
      </c>
      <c r="V362" s="47"/>
    </row>
    <row r="363" spans="2:22" ht="15.75" thickBot="1">
      <c r="B363" s="72">
        <v>294</v>
      </c>
      <c r="C363" s="42"/>
      <c r="D363" s="42"/>
      <c r="E363" s="43"/>
      <c r="F363" s="44"/>
      <c r="G363" s="44"/>
      <c r="H363" s="46">
        <f t="shared" si="12"/>
        <v>0</v>
      </c>
      <c r="I363" s="81"/>
      <c r="J363" s="57"/>
      <c r="K363" s="57"/>
      <c r="L363" s="58"/>
      <c r="M363" s="58"/>
      <c r="N363" s="55"/>
      <c r="O363" s="58"/>
      <c r="P363" s="58"/>
      <c r="Q363" s="45">
        <f t="shared" si="21"/>
        <v>0</v>
      </c>
      <c r="R363" s="45">
        <f t="shared" si="22"/>
        <v>0</v>
      </c>
      <c r="S363" s="58"/>
      <c r="T363" s="45">
        <f t="shared" si="23"/>
        <v>0</v>
      </c>
      <c r="U363" s="45">
        <f t="shared" si="20"/>
        <v>0</v>
      </c>
      <c r="V363" s="47"/>
    </row>
    <row r="364" spans="2:22" ht="15.75" thickBot="1">
      <c r="B364" s="72">
        <v>295</v>
      </c>
      <c r="C364" s="42"/>
      <c r="D364" s="42"/>
      <c r="E364" s="43"/>
      <c r="F364" s="44"/>
      <c r="G364" s="44"/>
      <c r="H364" s="46">
        <f t="shared" si="12"/>
        <v>0</v>
      </c>
      <c r="I364" s="81"/>
      <c r="J364" s="57"/>
      <c r="K364" s="57"/>
      <c r="L364" s="58"/>
      <c r="M364" s="58"/>
      <c r="N364" s="55"/>
      <c r="O364" s="58"/>
      <c r="P364" s="58"/>
      <c r="Q364" s="45">
        <f t="shared" si="21"/>
        <v>0</v>
      </c>
      <c r="R364" s="45">
        <f t="shared" si="22"/>
        <v>0</v>
      </c>
      <c r="S364" s="58"/>
      <c r="T364" s="45">
        <f t="shared" si="23"/>
        <v>0</v>
      </c>
      <c r="U364" s="45">
        <f t="shared" si="20"/>
        <v>0</v>
      </c>
      <c r="V364" s="47"/>
    </row>
    <row r="365" spans="2:22" ht="15.75" thickBot="1">
      <c r="B365" s="72">
        <v>296</v>
      </c>
      <c r="C365" s="42"/>
      <c r="D365" s="42"/>
      <c r="E365" s="43"/>
      <c r="F365" s="44"/>
      <c r="G365" s="44"/>
      <c r="H365" s="46">
        <f t="shared" si="12"/>
        <v>0</v>
      </c>
      <c r="I365" s="81"/>
      <c r="J365" s="57"/>
      <c r="K365" s="57"/>
      <c r="L365" s="58"/>
      <c r="M365" s="58"/>
      <c r="N365" s="55"/>
      <c r="O365" s="58"/>
      <c r="P365" s="58"/>
      <c r="Q365" s="45">
        <f t="shared" si="21"/>
        <v>0</v>
      </c>
      <c r="R365" s="45">
        <f t="shared" si="22"/>
        <v>0</v>
      </c>
      <c r="S365" s="58"/>
      <c r="T365" s="45">
        <f t="shared" si="23"/>
        <v>0</v>
      </c>
      <c r="U365" s="45">
        <f t="shared" si="20"/>
        <v>0</v>
      </c>
      <c r="V365" s="47"/>
    </row>
    <row r="366" spans="2:22" ht="15.75" thickBot="1">
      <c r="B366" s="72">
        <v>297</v>
      </c>
      <c r="C366" s="42"/>
      <c r="D366" s="42"/>
      <c r="E366" s="43"/>
      <c r="F366" s="44"/>
      <c r="G366" s="44"/>
      <c r="H366" s="46">
        <f t="shared" si="12"/>
        <v>0</v>
      </c>
      <c r="I366" s="81"/>
      <c r="J366" s="57"/>
      <c r="K366" s="57"/>
      <c r="L366" s="58"/>
      <c r="M366" s="58"/>
      <c r="N366" s="55"/>
      <c r="O366" s="58"/>
      <c r="P366" s="58"/>
      <c r="Q366" s="45">
        <f t="shared" si="21"/>
        <v>0</v>
      </c>
      <c r="R366" s="45">
        <f t="shared" si="22"/>
        <v>0</v>
      </c>
      <c r="S366" s="58"/>
      <c r="T366" s="45">
        <f t="shared" si="23"/>
        <v>0</v>
      </c>
      <c r="U366" s="45">
        <f t="shared" si="20"/>
        <v>0</v>
      </c>
      <c r="V366" s="47"/>
    </row>
    <row r="367" spans="2:22" ht="15.75" thickBot="1">
      <c r="B367" s="72">
        <v>298</v>
      </c>
      <c r="C367" s="42"/>
      <c r="D367" s="42"/>
      <c r="E367" s="43"/>
      <c r="F367" s="44"/>
      <c r="G367" s="44"/>
      <c r="H367" s="46">
        <f t="shared" si="12"/>
        <v>0</v>
      </c>
      <c r="I367" s="81"/>
      <c r="J367" s="57"/>
      <c r="K367" s="57"/>
      <c r="L367" s="58"/>
      <c r="M367" s="58"/>
      <c r="N367" s="55"/>
      <c r="O367" s="58"/>
      <c r="P367" s="58"/>
      <c r="Q367" s="45">
        <f t="shared" si="21"/>
        <v>0</v>
      </c>
      <c r="R367" s="45">
        <f t="shared" si="22"/>
        <v>0</v>
      </c>
      <c r="S367" s="58"/>
      <c r="T367" s="45">
        <f t="shared" si="23"/>
        <v>0</v>
      </c>
      <c r="U367" s="45">
        <f t="shared" si="20"/>
        <v>0</v>
      </c>
      <c r="V367" s="47"/>
    </row>
    <row r="368" spans="2:22" ht="15.75" thickBot="1">
      <c r="B368" s="72">
        <v>299</v>
      </c>
      <c r="C368" s="42"/>
      <c r="D368" s="42"/>
      <c r="E368" s="43"/>
      <c r="F368" s="44"/>
      <c r="G368" s="44"/>
      <c r="H368" s="46">
        <f t="shared" si="12"/>
        <v>0</v>
      </c>
      <c r="I368" s="81"/>
      <c r="J368" s="57"/>
      <c r="K368" s="57"/>
      <c r="L368" s="58"/>
      <c r="M368" s="58"/>
      <c r="N368" s="55"/>
      <c r="O368" s="58"/>
      <c r="P368" s="58"/>
      <c r="Q368" s="45">
        <f t="shared" si="21"/>
        <v>0</v>
      </c>
      <c r="R368" s="45">
        <f t="shared" si="22"/>
        <v>0</v>
      </c>
      <c r="S368" s="58"/>
      <c r="T368" s="45">
        <f t="shared" si="23"/>
        <v>0</v>
      </c>
      <c r="U368" s="45">
        <f t="shared" si="20"/>
        <v>0</v>
      </c>
      <c r="V368" s="47"/>
    </row>
    <row r="369" spans="2:22" ht="15.75" thickBot="1">
      <c r="B369" s="72">
        <v>300</v>
      </c>
      <c r="C369" s="42"/>
      <c r="D369" s="42"/>
      <c r="E369" s="43"/>
      <c r="F369" s="44"/>
      <c r="G369" s="44"/>
      <c r="H369" s="46">
        <f t="shared" si="12"/>
        <v>0</v>
      </c>
      <c r="I369" s="81"/>
      <c r="J369" s="57"/>
      <c r="K369" s="57"/>
      <c r="L369" s="58"/>
      <c r="M369" s="58"/>
      <c r="N369" s="55"/>
      <c r="O369" s="58"/>
      <c r="P369" s="58"/>
      <c r="Q369" s="45">
        <f t="shared" si="21"/>
        <v>0</v>
      </c>
      <c r="R369" s="45">
        <f t="shared" si="22"/>
        <v>0</v>
      </c>
      <c r="S369" s="58"/>
      <c r="T369" s="45">
        <f t="shared" si="23"/>
        <v>0</v>
      </c>
      <c r="U369" s="45">
        <f t="shared" si="20"/>
        <v>0</v>
      </c>
      <c r="V369" s="47"/>
    </row>
    <row r="370" spans="2:22" ht="15.75" thickBot="1">
      <c r="B370" s="258" t="s">
        <v>112</v>
      </c>
      <c r="C370" s="259"/>
      <c r="D370" s="259"/>
      <c r="E370" s="259"/>
      <c r="F370" s="259"/>
      <c r="G370" s="260"/>
      <c r="H370" s="65">
        <f>SUM(H70:H369)</f>
        <v>3602</v>
      </c>
      <c r="I370" s="65"/>
      <c r="J370" s="62"/>
      <c r="K370" s="62"/>
      <c r="L370" s="62"/>
      <c r="M370" s="62"/>
      <c r="N370" s="64">
        <f>SUM(N70:N369)</f>
        <v>630</v>
      </c>
      <c r="O370" s="62"/>
      <c r="P370" s="62"/>
      <c r="Q370" s="78">
        <f>SUM(Q70:Q369)</f>
        <v>1703520</v>
      </c>
      <c r="R370" s="78">
        <f>SUM(R70:R369)</f>
        <v>50536476</v>
      </c>
      <c r="S370" s="63"/>
      <c r="T370" s="79">
        <f>SUM(T70:T369)</f>
        <v>598574.66666666674</v>
      </c>
      <c r="U370" s="78">
        <f>SUM(U70:U369)</f>
        <v>247689.52888888834</v>
      </c>
      <c r="V370" s="62"/>
    </row>
    <row r="371" spans="2:22">
      <c r="B371" s="61"/>
      <c r="C371" s="61"/>
      <c r="D371" s="61"/>
      <c r="E371" s="60"/>
      <c r="F371" s="60"/>
      <c r="G371" s="60"/>
      <c r="J371" s="60"/>
      <c r="K371" s="60"/>
      <c r="L371" s="60"/>
      <c r="M371" s="60"/>
      <c r="N371" s="60"/>
      <c r="O371" s="60"/>
      <c r="P371" s="60"/>
      <c r="V371" s="60"/>
    </row>
    <row r="372" spans="2:22">
      <c r="B372" s="61"/>
      <c r="C372" s="61"/>
      <c r="D372" s="61"/>
      <c r="E372" s="60"/>
      <c r="F372" s="60"/>
      <c r="G372" s="60"/>
      <c r="J372" s="60"/>
      <c r="K372" s="60"/>
      <c r="L372" s="60"/>
      <c r="M372" s="60"/>
      <c r="N372" s="60"/>
      <c r="O372" s="60"/>
      <c r="P372" s="60"/>
      <c r="V372" s="60"/>
    </row>
    <row r="373" spans="2:22">
      <c r="B373" s="61"/>
      <c r="C373" s="61"/>
      <c r="D373" s="61"/>
      <c r="E373" s="60"/>
      <c r="F373" s="60"/>
      <c r="G373" s="60"/>
      <c r="J373" s="60"/>
      <c r="K373" s="60"/>
      <c r="L373" s="60"/>
      <c r="M373" s="60"/>
      <c r="N373" s="60"/>
      <c r="O373" s="60"/>
      <c r="P373" s="60"/>
      <c r="V373" s="60"/>
    </row>
    <row r="374" spans="2:22">
      <c r="B374" s="61"/>
      <c r="C374" s="61"/>
      <c r="D374" s="61"/>
      <c r="E374" s="60"/>
      <c r="F374" s="60"/>
      <c r="G374" s="60"/>
      <c r="J374" s="60"/>
      <c r="K374" s="60"/>
      <c r="L374" s="60"/>
      <c r="M374" s="60"/>
      <c r="N374" s="60"/>
      <c r="O374" s="60"/>
      <c r="P374" s="60"/>
      <c r="V374" s="60"/>
    </row>
    <row r="375" spans="2:22">
      <c r="B375" s="61"/>
      <c r="C375" s="61"/>
      <c r="D375" s="61"/>
      <c r="E375" s="60"/>
      <c r="F375" s="60"/>
      <c r="G375" s="60"/>
      <c r="J375" s="60"/>
      <c r="K375" s="60"/>
      <c r="L375" s="60"/>
      <c r="M375" s="60"/>
      <c r="N375" s="60"/>
      <c r="O375" s="60"/>
      <c r="P375" s="60"/>
      <c r="V375" s="60"/>
    </row>
    <row r="376" spans="2:22">
      <c r="B376" s="61"/>
      <c r="C376" s="61"/>
      <c r="D376" s="61"/>
      <c r="E376" s="60"/>
      <c r="F376" s="60"/>
      <c r="G376" s="60"/>
      <c r="J376" s="60"/>
      <c r="K376" s="60"/>
      <c r="L376" s="60"/>
      <c r="M376" s="60"/>
      <c r="N376" s="60"/>
      <c r="O376" s="60"/>
      <c r="P376" s="60"/>
      <c r="V376" s="60"/>
    </row>
    <row r="377" spans="2:22">
      <c r="B377" s="61"/>
      <c r="C377" s="61"/>
      <c r="D377" s="61"/>
      <c r="E377" s="60"/>
      <c r="F377" s="109"/>
      <c r="G377" s="109"/>
      <c r="J377" s="60"/>
      <c r="K377" s="60"/>
      <c r="L377" s="60"/>
      <c r="M377" s="60"/>
      <c r="N377" s="60"/>
      <c r="O377" s="60"/>
      <c r="P377" s="60"/>
      <c r="V377" s="60"/>
    </row>
    <row r="378" spans="2:22">
      <c r="B378" s="61"/>
      <c r="C378" s="61"/>
      <c r="D378" s="61"/>
      <c r="E378" s="60"/>
      <c r="F378" s="60"/>
      <c r="G378" s="60"/>
      <c r="J378" s="60"/>
      <c r="K378" s="60"/>
      <c r="L378" s="60"/>
      <c r="M378" s="60"/>
      <c r="N378" s="60"/>
      <c r="O378" s="60"/>
      <c r="P378" s="60"/>
      <c r="V378" s="60"/>
    </row>
    <row r="379" spans="2:22">
      <c r="B379" s="61"/>
      <c r="C379" s="61"/>
      <c r="D379" s="61"/>
      <c r="E379" s="60"/>
      <c r="F379" s="60"/>
      <c r="G379" s="60"/>
      <c r="J379" s="60"/>
      <c r="K379" s="60"/>
      <c r="L379" s="60"/>
      <c r="M379" s="60"/>
      <c r="N379" s="60"/>
      <c r="O379" s="60"/>
      <c r="P379" s="60"/>
      <c r="V379" s="60"/>
    </row>
    <row r="380" spans="2:22">
      <c r="B380" s="61"/>
      <c r="C380" s="61"/>
      <c r="D380" s="61"/>
      <c r="E380" s="60"/>
      <c r="F380" s="60"/>
      <c r="G380" s="60"/>
      <c r="J380" s="60"/>
      <c r="K380" s="60"/>
      <c r="L380" s="60"/>
      <c r="M380" s="60"/>
      <c r="N380" s="60"/>
      <c r="O380" s="60"/>
      <c r="P380" s="60"/>
      <c r="V380" s="60"/>
    </row>
    <row r="381" spans="2:22">
      <c r="B381" s="61"/>
      <c r="C381" s="61"/>
      <c r="D381" s="61"/>
      <c r="E381" s="60"/>
      <c r="F381" s="60"/>
      <c r="G381" s="60"/>
      <c r="J381" s="60"/>
      <c r="K381" s="60"/>
      <c r="L381" s="60"/>
      <c r="M381" s="60"/>
      <c r="N381" s="60"/>
      <c r="O381" s="60"/>
      <c r="P381" s="60"/>
      <c r="V381" s="60"/>
    </row>
    <row r="382" spans="2:22">
      <c r="B382" s="61"/>
      <c r="C382" s="61"/>
      <c r="D382" s="61"/>
      <c r="E382" s="60"/>
      <c r="F382" s="60"/>
      <c r="G382" s="60"/>
      <c r="J382" s="60"/>
      <c r="K382" s="60"/>
      <c r="L382" s="60"/>
      <c r="M382" s="60"/>
      <c r="N382" s="60"/>
      <c r="O382" s="60"/>
      <c r="P382" s="60"/>
      <c r="V382" s="60"/>
    </row>
    <row r="383" spans="2:22">
      <c r="B383" s="61"/>
      <c r="C383" s="61"/>
      <c r="D383" s="61"/>
      <c r="E383" s="60"/>
      <c r="F383" s="60"/>
      <c r="G383" s="60"/>
      <c r="J383" s="60"/>
      <c r="K383" s="60"/>
      <c r="L383" s="60"/>
      <c r="M383" s="60"/>
      <c r="N383" s="60"/>
      <c r="O383" s="60"/>
      <c r="P383" s="60"/>
      <c r="V383" s="60"/>
    </row>
    <row r="384" spans="2:22">
      <c r="B384" s="61"/>
      <c r="C384" s="61"/>
      <c r="D384" s="61"/>
      <c r="E384" s="60"/>
      <c r="F384" s="60"/>
      <c r="G384" s="60"/>
      <c r="J384" s="60"/>
      <c r="K384" s="60"/>
      <c r="L384" s="60"/>
      <c r="M384" s="60"/>
      <c r="N384" s="60"/>
      <c r="O384" s="60"/>
      <c r="P384" s="60"/>
      <c r="V384" s="60"/>
    </row>
    <row r="385" spans="2:22">
      <c r="B385" s="61"/>
      <c r="C385" s="61"/>
      <c r="D385" s="61"/>
      <c r="E385" s="60"/>
      <c r="F385" s="60"/>
      <c r="G385" s="60"/>
      <c r="J385" s="60"/>
      <c r="K385" s="60"/>
      <c r="L385" s="60"/>
      <c r="M385" s="60"/>
      <c r="N385" s="60"/>
      <c r="O385" s="60"/>
      <c r="P385" s="60"/>
      <c r="V385" s="60"/>
    </row>
    <row r="386" spans="2:22">
      <c r="B386" s="61"/>
      <c r="C386" s="61"/>
      <c r="D386" s="61"/>
      <c r="E386" s="60"/>
      <c r="F386" s="60"/>
      <c r="G386" s="60"/>
      <c r="J386" s="60"/>
      <c r="K386" s="60"/>
      <c r="L386" s="60"/>
      <c r="M386" s="60"/>
      <c r="N386" s="60"/>
      <c r="O386" s="60"/>
      <c r="P386" s="60"/>
      <c r="V386" s="60"/>
    </row>
    <row r="387" spans="2:22">
      <c r="B387" s="61"/>
      <c r="C387" s="61"/>
      <c r="D387" s="61"/>
      <c r="E387" s="60"/>
      <c r="F387" s="60"/>
      <c r="G387" s="60"/>
      <c r="J387" s="60"/>
      <c r="K387" s="60"/>
      <c r="L387" s="60"/>
      <c r="M387" s="60"/>
      <c r="N387" s="60"/>
      <c r="O387" s="60"/>
      <c r="P387" s="60"/>
      <c r="V387" s="60"/>
    </row>
    <row r="388" spans="2:22">
      <c r="B388" s="61"/>
      <c r="C388" s="61"/>
      <c r="D388" s="61"/>
      <c r="E388" s="60"/>
      <c r="F388" s="60"/>
      <c r="G388" s="60"/>
      <c r="J388" s="60"/>
      <c r="K388" s="60"/>
      <c r="L388" s="60"/>
      <c r="M388" s="60"/>
      <c r="N388" s="60"/>
      <c r="O388" s="60"/>
      <c r="P388" s="60"/>
      <c r="V388" s="60"/>
    </row>
    <row r="389" spans="2:22">
      <c r="B389" s="61"/>
      <c r="C389" s="61"/>
      <c r="D389" s="61"/>
      <c r="E389" s="60"/>
      <c r="F389" s="60"/>
      <c r="G389" s="60"/>
      <c r="J389" s="60"/>
      <c r="K389" s="60"/>
      <c r="L389" s="60"/>
      <c r="M389" s="60"/>
      <c r="N389" s="60"/>
      <c r="O389" s="60"/>
      <c r="P389" s="60"/>
      <c r="V389" s="60"/>
    </row>
    <row r="390" spans="2:22">
      <c r="B390" s="61"/>
      <c r="C390" s="61"/>
      <c r="D390" s="61"/>
      <c r="E390" s="60"/>
      <c r="F390" s="60"/>
      <c r="G390" s="60"/>
      <c r="J390" s="60"/>
      <c r="K390" s="60"/>
      <c r="L390" s="60"/>
      <c r="M390" s="60"/>
      <c r="N390" s="60"/>
      <c r="O390" s="60"/>
      <c r="P390" s="60"/>
      <c r="V390" s="60"/>
    </row>
    <row r="391" spans="2:22">
      <c r="B391" s="61"/>
      <c r="C391" s="61"/>
      <c r="D391" s="61"/>
      <c r="E391" s="60"/>
      <c r="F391" s="60"/>
      <c r="G391" s="60"/>
      <c r="J391" s="60"/>
      <c r="K391" s="60"/>
      <c r="L391" s="60"/>
      <c r="M391" s="60"/>
      <c r="N391" s="60"/>
      <c r="O391" s="60"/>
      <c r="P391" s="60"/>
      <c r="V391" s="60"/>
    </row>
    <row r="392" spans="2:22">
      <c r="B392" s="61"/>
      <c r="C392" s="61"/>
      <c r="D392" s="61"/>
      <c r="E392" s="60"/>
      <c r="F392" s="60"/>
      <c r="G392" s="60"/>
      <c r="J392" s="60"/>
      <c r="K392" s="60"/>
      <c r="L392" s="60"/>
      <c r="M392" s="60"/>
      <c r="N392" s="60"/>
      <c r="O392" s="60"/>
      <c r="P392" s="60"/>
      <c r="V392" s="60"/>
    </row>
    <row r="393" spans="2:22">
      <c r="B393" s="61"/>
      <c r="C393" s="61"/>
      <c r="D393" s="61"/>
      <c r="E393" s="60"/>
      <c r="F393" s="60"/>
      <c r="G393" s="60"/>
      <c r="J393" s="60"/>
      <c r="K393" s="60"/>
      <c r="L393" s="60"/>
      <c r="M393" s="60"/>
      <c r="N393" s="60"/>
      <c r="O393" s="60"/>
      <c r="P393" s="60"/>
      <c r="V393" s="60"/>
    </row>
  </sheetData>
  <sheetProtection algorithmName="SHA-512" hashValue="G/a8qdoYWw6do2rW4bZp2lyMOkeHFBzElu6iScrnXAUQj08mEQChWFAOo4ALal5wNgbnsyd9I1Oj/+/qD+85Zw==" saltValue="pARI6QNjRK0zh6wLvwVtRA==" spinCount="100000" sheet="1" insertRows="0" sort="0" autoFilter="0" pivotTables="0"/>
  <autoFilter ref="B68:V370"/>
  <dataConsolidate/>
  <customSheetViews>
    <customSheetView guid="{43C4F8AB-C55D-4394-8FD0-D968C42F6A91}" scale="80" showGridLines="0">
      <pane xSplit="6" topLeftCell="G1" activePane="topRight" state="frozen"/>
      <selection pane="topRight" activeCell="M12" sqref="M12"/>
      <rowBreaks count="2" manualBreakCount="2">
        <brk id="53" max="18" man="1"/>
        <brk id="93" max="18" man="1"/>
      </rowBreaks>
      <pageMargins left="0.78740157480314965" right="0.78740157480314965" top="0.98425196850393704" bottom="0.98425196850393704" header="0" footer="0"/>
      <printOptions horizontalCentered="1" verticalCentered="1"/>
      <pageSetup paperSize="5" scale="45" fitToHeight="18" orientation="landscape" horizontalDpi="4294967295" verticalDpi="4294967295" r:id="rId1"/>
      <headerFooter alignWithMargins="0">
        <oddHeader xml:space="preserve">&amp;CPROCESO
PROMOCIÓN Y PREVENCIÓN
CALCULO DE COSTOS VARIABLES DE ACUERDO A NIÑAS Y NIÑOS ATENDIDOS - CRN&amp;RA3.MO8.PP
Versión1
&amp;P Página  de&amp;P Páginas 
14/12/2016
Clasificación de la Información
Pública
</oddHeader>
      </headerFooter>
    </customSheetView>
  </customSheetViews>
  <mergeCells count="76">
    <mergeCell ref="H41:N42"/>
    <mergeCell ref="B43:E43"/>
    <mergeCell ref="H45:N51"/>
    <mergeCell ref="I68:I69"/>
    <mergeCell ref="E68:E69"/>
    <mergeCell ref="F68:F69"/>
    <mergeCell ref="C68:C69"/>
    <mergeCell ref="D68:D69"/>
    <mergeCell ref="B51:F51"/>
    <mergeCell ref="B62:C63"/>
    <mergeCell ref="G44:G46"/>
    <mergeCell ref="H53:N55"/>
    <mergeCell ref="B41:F41"/>
    <mergeCell ref="B44:E44"/>
    <mergeCell ref="B42:E42"/>
    <mergeCell ref="B65:E65"/>
    <mergeCell ref="B45:E45"/>
    <mergeCell ref="D62:D63"/>
    <mergeCell ref="B370:G370"/>
    <mergeCell ref="B67:F67"/>
    <mergeCell ref="B68:B69"/>
    <mergeCell ref="B46:E46"/>
    <mergeCell ref="B47:E47"/>
    <mergeCell ref="B48:E48"/>
    <mergeCell ref="B61:C61"/>
    <mergeCell ref="B49:E49"/>
    <mergeCell ref="H32:N33"/>
    <mergeCell ref="H35:N36"/>
    <mergeCell ref="H38:N39"/>
    <mergeCell ref="B35:E35"/>
    <mergeCell ref="B36:E36"/>
    <mergeCell ref="B37:E37"/>
    <mergeCell ref="V68:V69"/>
    <mergeCell ref="G68:G69"/>
    <mergeCell ref="H68:H69"/>
    <mergeCell ref="L68:L69"/>
    <mergeCell ref="U68:U69"/>
    <mergeCell ref="J68:J69"/>
    <mergeCell ref="S68:S69"/>
    <mergeCell ref="T68:T69"/>
    <mergeCell ref="P68:P69"/>
    <mergeCell ref="K68:K69"/>
    <mergeCell ref="O68:O69"/>
    <mergeCell ref="R68:R69"/>
    <mergeCell ref="N68:N69"/>
    <mergeCell ref="Q68:Q69"/>
    <mergeCell ref="M68:M69"/>
    <mergeCell ref="B2:U3"/>
    <mergeCell ref="B25:D26"/>
    <mergeCell ref="E25:F26"/>
    <mergeCell ref="B6:F6"/>
    <mergeCell ref="B8:F8"/>
    <mergeCell ref="E13:F14"/>
    <mergeCell ref="B13:D14"/>
    <mergeCell ref="B19:D20"/>
    <mergeCell ref="E19:F20"/>
    <mergeCell ref="B10:D11"/>
    <mergeCell ref="B22:D23"/>
    <mergeCell ref="E22:F23"/>
    <mergeCell ref="H13:I25"/>
    <mergeCell ref="A28:A29"/>
    <mergeCell ref="B28:D29"/>
    <mergeCell ref="E28:F29"/>
    <mergeCell ref="B33:E33"/>
    <mergeCell ref="B34:E34"/>
    <mergeCell ref="B32:F32"/>
    <mergeCell ref="A10:A11"/>
    <mergeCell ref="A13:A14"/>
    <mergeCell ref="A25:A26"/>
    <mergeCell ref="A19:A20"/>
    <mergeCell ref="E16:E17"/>
    <mergeCell ref="E10:F11"/>
    <mergeCell ref="B16:B17"/>
    <mergeCell ref="A22:A23"/>
    <mergeCell ref="A16:A17"/>
    <mergeCell ref="C16:D17"/>
  </mergeCells>
  <dataValidations count="2">
    <dataValidation type="whole" operator="lessThanOrEqual" allowBlank="1" showInputMessage="1" showErrorMessage="1" sqref="H370:I370 N370">
      <formula1>4800</formula1>
    </dataValidation>
    <dataValidation type="date" operator="greaterThan" allowBlank="1" showInputMessage="1" showErrorMessage="1" sqref="F70:G369">
      <formula1>42005</formula1>
    </dataValidation>
  </dataValidations>
  <printOptions horizontalCentered="1" verticalCentered="1"/>
  <pageMargins left="0.78740157480314965" right="0.78740157480314965" top="0.98425196850393704" bottom="0.98425196850393704" header="0" footer="0"/>
  <pageSetup paperSize="5" scale="45" fitToHeight="18" orientation="landscape" horizontalDpi="4294967295" verticalDpi="4294967295" r:id="rId2"/>
  <headerFooter alignWithMargins="0"/>
  <rowBreaks count="2" manualBreakCount="2">
    <brk id="78" min="1" max="19" man="1"/>
    <brk id="90" min="1" max="19" man="1"/>
  </rowBreaks>
  <drawing r:id="rId3"/>
  <legacyDrawing r:id="rId4"/>
  <extLst>
    <ext xmlns:x14="http://schemas.microsoft.com/office/spreadsheetml/2009/9/main" uri="{CCE6A557-97BC-4b89-ADB6-D9C93CAAB3DF}">
      <x14:dataValidations xmlns:xm="http://schemas.microsoft.com/office/excel/2006/main" count="7">
        <x14:dataValidation type="list" allowBlank="1" showInputMessage="1" showErrorMessage="1">
          <x14:formula1>
            <xm:f>DATOS!$E$18:$E$47</xm:f>
          </x14:formula1>
          <xm:sqref>F33</xm:sqref>
        </x14:dataValidation>
        <x14:dataValidation type="list" allowBlank="1" showInputMessage="1" showErrorMessage="1">
          <x14:formula1>
            <xm:f>DATOS!$E$4:$E$9</xm:f>
          </x14:formula1>
          <xm:sqref>C70:C369</xm:sqref>
        </x14:dataValidation>
        <x14:dataValidation type="list" allowBlank="1" showInputMessage="1" showErrorMessage="1">
          <x14:formula1>
            <xm:f>DATOS!$E$11:$E$13</xm:f>
          </x14:formula1>
          <xm:sqref>J70:J369</xm:sqref>
        </x14:dataValidation>
        <x14:dataValidation type="list" allowBlank="1" showInputMessage="1" showErrorMessage="1">
          <x14:formula1>
            <xm:f>DATOS!$I$1:$I$7</xm:f>
          </x14:formula1>
          <xm:sqref>K70:K369</xm:sqref>
        </x14:dataValidation>
        <x14:dataValidation type="list" allowBlank="1" showInputMessage="1" showErrorMessage="1">
          <x14:formula1>
            <xm:f>DATOS!$E$1:$E$2</xm:f>
          </x14:formula1>
          <xm:sqref>L70:L369 O70:O369 S70:S369</xm:sqref>
        </x14:dataValidation>
        <x14:dataValidation type="list" allowBlank="1" showInputMessage="1" showErrorMessage="1">
          <x14:formula1>
            <xm:f>DATOS!$H$1:$H$2</xm:f>
          </x14:formula1>
          <xm:sqref>M70:M369</xm:sqref>
        </x14:dataValidation>
        <x14:dataValidation type="list" allowBlank="1" showInputMessage="1" showErrorMessage="1">
          <x14:formula1>
            <xm:f>DATOS!$G$11:$G$12</xm:f>
          </x14:formula1>
          <xm:sqref>P70:P369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S90"/>
  <sheetViews>
    <sheetView showFormulas="1" showGridLines="0" topLeftCell="E1" zoomScale="90" zoomScaleNormal="90" workbookViewId="0">
      <selection activeCell="I24" sqref="I24"/>
    </sheetView>
  </sheetViews>
  <sheetFormatPr baseColWidth="10" defaultRowHeight="12.75"/>
  <cols>
    <col min="1" max="1" width="18.5703125" hidden="1" customWidth="1"/>
    <col min="2" max="4" width="11.42578125" hidden="1" customWidth="1"/>
    <col min="5" max="5" width="15.85546875" customWidth="1"/>
    <col min="6" max="8" width="11.85546875" style="5" customWidth="1"/>
    <col min="9" max="10" width="7.28515625" style="5" customWidth="1"/>
    <col min="11" max="11" width="8.7109375" style="5" customWidth="1"/>
    <col min="12" max="13" width="15.140625" customWidth="1"/>
    <col min="14" max="17" width="17.140625" customWidth="1"/>
    <col min="18" max="18" width="14.42578125" customWidth="1"/>
    <col min="19" max="19" width="13.85546875" customWidth="1"/>
    <col min="20" max="20" width="14.85546875" customWidth="1"/>
    <col min="21" max="21" width="5.28515625" customWidth="1"/>
  </cols>
  <sheetData>
    <row r="1" spans="1:19">
      <c r="A1" s="4" t="s">
        <v>8</v>
      </c>
      <c r="B1" s="1"/>
      <c r="C1" s="1"/>
      <c r="E1" t="s">
        <v>0</v>
      </c>
      <c r="F1" s="5">
        <v>0</v>
      </c>
      <c r="H1" s="5" t="s">
        <v>121</v>
      </c>
      <c r="I1" s="6" t="s">
        <v>130</v>
      </c>
      <c r="J1" s="6"/>
      <c r="K1"/>
    </row>
    <row r="2" spans="1:19">
      <c r="A2" s="1" t="s">
        <v>0</v>
      </c>
      <c r="B2" s="2">
        <v>2000</v>
      </c>
      <c r="E2" t="s">
        <v>5</v>
      </c>
      <c r="H2" s="5" t="s">
        <v>122</v>
      </c>
      <c r="I2" s="6" t="s">
        <v>131</v>
      </c>
      <c r="J2" s="6"/>
    </row>
    <row r="3" spans="1:19">
      <c r="A3" s="1" t="s">
        <v>5</v>
      </c>
      <c r="B3" s="2">
        <v>0</v>
      </c>
      <c r="I3" s="6" t="s">
        <v>132</v>
      </c>
      <c r="J3" s="6"/>
    </row>
    <row r="4" spans="1:19">
      <c r="E4" s="1" t="s">
        <v>21</v>
      </c>
      <c r="I4" s="6" t="s">
        <v>146</v>
      </c>
      <c r="J4" s="6"/>
    </row>
    <row r="5" spans="1:19">
      <c r="B5" s="2"/>
      <c r="E5" s="1" t="s">
        <v>22</v>
      </c>
      <c r="I5" s="6" t="s">
        <v>147</v>
      </c>
      <c r="J5" s="6"/>
    </row>
    <row r="6" spans="1:19">
      <c r="B6" s="2"/>
      <c r="E6" s="1" t="s">
        <v>23</v>
      </c>
      <c r="I6" s="6" t="s">
        <v>133</v>
      </c>
      <c r="J6" s="6"/>
    </row>
    <row r="7" spans="1:19">
      <c r="A7" s="1"/>
      <c r="B7" s="3"/>
      <c r="C7" s="1"/>
      <c r="D7" s="1"/>
      <c r="E7" s="1" t="s">
        <v>24</v>
      </c>
      <c r="I7" s="74" t="s">
        <v>134</v>
      </c>
      <c r="J7" s="74"/>
    </row>
    <row r="8" spans="1:19">
      <c r="A8" s="1"/>
      <c r="B8" s="2"/>
      <c r="C8" s="2"/>
      <c r="E8" s="1" t="s">
        <v>25</v>
      </c>
    </row>
    <row r="9" spans="1:19" ht="13.5">
      <c r="A9" s="1"/>
      <c r="E9" s="6" t="s">
        <v>32</v>
      </c>
      <c r="I9" s="23"/>
      <c r="J9" s="86"/>
    </row>
    <row r="10" spans="1:19">
      <c r="A10" s="1"/>
    </row>
    <row r="11" spans="1:19">
      <c r="E11" s="6" t="s">
        <v>129</v>
      </c>
      <c r="G11" s="6" t="s">
        <v>129</v>
      </c>
    </row>
    <row r="12" spans="1:19">
      <c r="A12" s="4" t="s">
        <v>9</v>
      </c>
      <c r="E12" t="s">
        <v>38</v>
      </c>
      <c r="G12" t="s">
        <v>57</v>
      </c>
    </row>
    <row r="13" spans="1:19">
      <c r="A13" t="s">
        <v>6</v>
      </c>
      <c r="B13">
        <v>200</v>
      </c>
      <c r="E13" t="s">
        <v>57</v>
      </c>
      <c r="F13" s="24"/>
      <c r="G13" s="24"/>
    </row>
    <row r="14" spans="1:19">
      <c r="A14" t="s">
        <v>7</v>
      </c>
      <c r="B14">
        <v>1000</v>
      </c>
    </row>
    <row r="15" spans="1:19" ht="15.75" customHeight="1" thickBot="1">
      <c r="A15" t="s">
        <v>5</v>
      </c>
      <c r="B15">
        <v>200</v>
      </c>
    </row>
    <row r="16" spans="1:19" ht="13.5" thickBot="1">
      <c r="E16" s="25"/>
      <c r="F16" s="294" t="s">
        <v>62</v>
      </c>
      <c r="G16" s="295"/>
      <c r="H16" s="295"/>
      <c r="I16" s="295"/>
      <c r="J16" s="295"/>
      <c r="K16" s="296"/>
      <c r="L16" s="294" t="s">
        <v>63</v>
      </c>
      <c r="M16" s="295"/>
      <c r="N16" s="295"/>
      <c r="O16" s="295"/>
      <c r="P16" s="295"/>
      <c r="Q16" s="296"/>
      <c r="S16" t="s">
        <v>0</v>
      </c>
    </row>
    <row r="17" spans="5:19" ht="26.25" customHeight="1" thickBot="1">
      <c r="E17" s="20" t="s">
        <v>61</v>
      </c>
      <c r="F17" s="20" t="s">
        <v>169</v>
      </c>
      <c r="G17" s="20" t="s">
        <v>170</v>
      </c>
      <c r="H17" s="20" t="s">
        <v>39</v>
      </c>
      <c r="I17" s="20" t="s">
        <v>58</v>
      </c>
      <c r="J17" s="20" t="s">
        <v>171</v>
      </c>
      <c r="K17" s="20" t="s">
        <v>59</v>
      </c>
      <c r="L17" s="20" t="s">
        <v>169</v>
      </c>
      <c r="M17" s="20" t="s">
        <v>170</v>
      </c>
      <c r="N17" s="20" t="s">
        <v>39</v>
      </c>
      <c r="O17" s="20" t="s">
        <v>58</v>
      </c>
      <c r="P17" s="20"/>
      <c r="Q17" s="20" t="s">
        <v>59</v>
      </c>
      <c r="S17" s="77" t="s">
        <v>5</v>
      </c>
    </row>
    <row r="18" spans="5:19" ht="15.75" thickBot="1">
      <c r="E18" s="31" t="s">
        <v>41</v>
      </c>
      <c r="F18" s="84">
        <v>536714</v>
      </c>
      <c r="G18" s="84">
        <v>415570</v>
      </c>
      <c r="H18" s="30">
        <v>309440</v>
      </c>
      <c r="I18" s="30">
        <v>3781749</v>
      </c>
      <c r="J18" s="84">
        <v>89564</v>
      </c>
      <c r="K18" s="30">
        <v>4016628</v>
      </c>
      <c r="L18" s="83">
        <f>+F18</f>
        <v>536714</v>
      </c>
      <c r="M18" s="83">
        <f>+G18</f>
        <v>415570</v>
      </c>
      <c r="N18" s="26">
        <f>+H18/150/30</f>
        <v>68.76444444444445</v>
      </c>
      <c r="O18" s="26">
        <f>+I18/150/30</f>
        <v>840.38866666666661</v>
      </c>
      <c r="P18" s="87">
        <f>+J18</f>
        <v>89564</v>
      </c>
      <c r="Q18" s="26">
        <f>+K18/150/30</f>
        <v>892.58400000000006</v>
      </c>
    </row>
    <row r="19" spans="5:19" ht="15.75" thickBot="1">
      <c r="E19" s="31" t="s">
        <v>42</v>
      </c>
      <c r="F19" s="92">
        <v>319432</v>
      </c>
      <c r="G19" s="92">
        <v>212113</v>
      </c>
      <c r="H19" s="30">
        <v>309440</v>
      </c>
      <c r="I19" s="30">
        <v>1013369</v>
      </c>
      <c r="J19" s="84">
        <v>89564</v>
      </c>
      <c r="K19" s="30">
        <v>2886817</v>
      </c>
      <c r="L19" s="83">
        <f t="shared" ref="L19:L47" si="0">+F19</f>
        <v>319432</v>
      </c>
      <c r="M19" s="83">
        <f t="shared" ref="M19:M47" si="1">+G19</f>
        <v>212113</v>
      </c>
      <c r="N19" s="26">
        <f>+H19/150/30</f>
        <v>68.76444444444445</v>
      </c>
      <c r="O19" s="26">
        <f>+I19/150/30</f>
        <v>225.19311111111111</v>
      </c>
      <c r="P19" s="87">
        <f t="shared" ref="P19:P47" si="2">+J19</f>
        <v>89564</v>
      </c>
      <c r="Q19" s="26">
        <f t="shared" ref="Q19:Q47" si="3">+K19/150/30</f>
        <v>641.51488888888889</v>
      </c>
    </row>
    <row r="20" spans="5:19" ht="15.75" thickBot="1">
      <c r="E20" s="31" t="s">
        <v>43</v>
      </c>
      <c r="F20" s="92">
        <v>276557</v>
      </c>
      <c r="G20" s="92">
        <v>173181</v>
      </c>
      <c r="H20" s="30">
        <v>309440</v>
      </c>
      <c r="I20" s="30">
        <v>440625</v>
      </c>
      <c r="J20" s="84">
        <v>89564</v>
      </c>
      <c r="K20" s="30">
        <v>2661096</v>
      </c>
      <c r="L20" s="83">
        <f t="shared" si="0"/>
        <v>276557</v>
      </c>
      <c r="M20" s="83">
        <f t="shared" si="1"/>
        <v>173181</v>
      </c>
      <c r="N20" s="26">
        <f t="shared" ref="N20:N47" si="4">+H20/150/30</f>
        <v>68.76444444444445</v>
      </c>
      <c r="O20" s="26">
        <f t="shared" ref="O20:O47" si="5">+I20/150/30</f>
        <v>97.916666666666671</v>
      </c>
      <c r="P20" s="87">
        <f t="shared" si="2"/>
        <v>89564</v>
      </c>
      <c r="Q20" s="26">
        <f t="shared" si="3"/>
        <v>591.35466666666662</v>
      </c>
    </row>
    <row r="21" spans="5:19" ht="15.75" thickBot="1">
      <c r="E21" s="31" t="s">
        <v>17</v>
      </c>
      <c r="F21" s="92">
        <v>288841</v>
      </c>
      <c r="G21" s="92">
        <v>187202</v>
      </c>
      <c r="H21" s="30">
        <v>309440</v>
      </c>
      <c r="I21" s="30">
        <v>3913431</v>
      </c>
      <c r="J21" s="84">
        <v>89564</v>
      </c>
      <c r="K21" s="30">
        <v>2793474</v>
      </c>
      <c r="L21" s="83">
        <f t="shared" si="0"/>
        <v>288841</v>
      </c>
      <c r="M21" s="83">
        <f t="shared" si="1"/>
        <v>187202</v>
      </c>
      <c r="N21" s="26">
        <f t="shared" si="4"/>
        <v>68.76444444444445</v>
      </c>
      <c r="O21" s="26">
        <f t="shared" si="5"/>
        <v>869.65133333333335</v>
      </c>
      <c r="P21" s="87">
        <f t="shared" si="2"/>
        <v>89564</v>
      </c>
      <c r="Q21" s="26">
        <f t="shared" si="3"/>
        <v>620.77200000000005</v>
      </c>
    </row>
    <row r="22" spans="5:19" ht="15.75" thickBot="1">
      <c r="E22" s="31" t="s">
        <v>119</v>
      </c>
      <c r="F22" s="92">
        <v>277032</v>
      </c>
      <c r="G22" s="92">
        <v>178902</v>
      </c>
      <c r="H22" s="30">
        <v>309440</v>
      </c>
      <c r="I22" s="30">
        <v>2468646</v>
      </c>
      <c r="J22" s="84">
        <v>89564</v>
      </c>
      <c r="K22" s="30">
        <v>2735440</v>
      </c>
      <c r="L22" s="83">
        <f t="shared" si="0"/>
        <v>277032</v>
      </c>
      <c r="M22" s="83">
        <f t="shared" si="1"/>
        <v>178902</v>
      </c>
      <c r="N22" s="26">
        <f t="shared" si="4"/>
        <v>68.76444444444445</v>
      </c>
      <c r="O22" s="26">
        <f t="shared" si="5"/>
        <v>548.58799999999997</v>
      </c>
      <c r="P22" s="87">
        <f t="shared" si="2"/>
        <v>89564</v>
      </c>
      <c r="Q22" s="26">
        <f>+K22/150/30</f>
        <v>607.87555555555559</v>
      </c>
    </row>
    <row r="23" spans="5:19" ht="15.75" thickBot="1">
      <c r="E23" s="31" t="s">
        <v>125</v>
      </c>
      <c r="F23" s="84">
        <v>256252</v>
      </c>
      <c r="G23" s="84">
        <v>165696</v>
      </c>
      <c r="H23" s="30">
        <v>309440</v>
      </c>
      <c r="I23" s="30">
        <v>2041969</v>
      </c>
      <c r="J23" s="84">
        <v>89564</v>
      </c>
      <c r="K23" s="30">
        <v>2879512</v>
      </c>
      <c r="L23" s="83">
        <f t="shared" si="0"/>
        <v>256252</v>
      </c>
      <c r="M23" s="83">
        <f t="shared" si="1"/>
        <v>165696</v>
      </c>
      <c r="N23" s="26">
        <f t="shared" si="4"/>
        <v>68.76444444444445</v>
      </c>
      <c r="O23" s="26">
        <f t="shared" si="5"/>
        <v>453.77088888888892</v>
      </c>
      <c r="P23" s="87">
        <f t="shared" si="2"/>
        <v>89564</v>
      </c>
      <c r="Q23" s="26">
        <f>+K23/150/30</f>
        <v>639.89155555555556</v>
      </c>
    </row>
    <row r="24" spans="5:19" ht="15.75" thickBot="1">
      <c r="E24" s="31" t="s">
        <v>44</v>
      </c>
      <c r="F24" s="84">
        <v>275059</v>
      </c>
      <c r="G24" s="84">
        <v>173016</v>
      </c>
      <c r="H24" s="30">
        <v>309440</v>
      </c>
      <c r="I24" s="30">
        <v>3732093</v>
      </c>
      <c r="J24" s="84">
        <v>89564</v>
      </c>
      <c r="K24" s="30">
        <v>2704776</v>
      </c>
      <c r="L24" s="83">
        <f t="shared" si="0"/>
        <v>275059</v>
      </c>
      <c r="M24" s="83">
        <f t="shared" si="1"/>
        <v>173016</v>
      </c>
      <c r="N24" s="26">
        <f t="shared" si="4"/>
        <v>68.76444444444445</v>
      </c>
      <c r="O24" s="26">
        <f t="shared" si="5"/>
        <v>829.35399999999993</v>
      </c>
      <c r="P24" s="87">
        <f t="shared" si="2"/>
        <v>89564</v>
      </c>
      <c r="Q24" s="26">
        <f t="shared" si="3"/>
        <v>601.06133333333332</v>
      </c>
    </row>
    <row r="25" spans="5:19" ht="15.75" thickBot="1">
      <c r="E25" s="31" t="s">
        <v>45</v>
      </c>
      <c r="F25" s="84">
        <v>283369</v>
      </c>
      <c r="G25" s="84">
        <v>184582</v>
      </c>
      <c r="H25" s="30">
        <v>309440</v>
      </c>
      <c r="I25" s="30">
        <v>1886111</v>
      </c>
      <c r="J25" s="84">
        <v>89564</v>
      </c>
      <c r="K25" s="30">
        <v>2966480</v>
      </c>
      <c r="L25" s="83">
        <f t="shared" si="0"/>
        <v>283369</v>
      </c>
      <c r="M25" s="83">
        <f t="shared" si="1"/>
        <v>184582</v>
      </c>
      <c r="N25" s="26">
        <f t="shared" si="4"/>
        <v>68.76444444444445</v>
      </c>
      <c r="O25" s="26">
        <f t="shared" si="5"/>
        <v>419.13577777777778</v>
      </c>
      <c r="P25" s="87">
        <f t="shared" si="2"/>
        <v>89564</v>
      </c>
      <c r="Q25" s="26">
        <f t="shared" si="3"/>
        <v>659.21777777777777</v>
      </c>
    </row>
    <row r="26" spans="5:19" ht="15.75" thickBot="1">
      <c r="E26" s="31" t="s">
        <v>46</v>
      </c>
      <c r="F26" s="84">
        <v>274849</v>
      </c>
      <c r="G26" s="84">
        <v>174234</v>
      </c>
      <c r="H26" s="30">
        <v>309440</v>
      </c>
      <c r="I26" s="30">
        <v>1578012</v>
      </c>
      <c r="J26" s="84">
        <v>89564</v>
      </c>
      <c r="K26" s="30">
        <v>2867302</v>
      </c>
      <c r="L26" s="83">
        <f t="shared" si="0"/>
        <v>274849</v>
      </c>
      <c r="M26" s="83">
        <f t="shared" si="1"/>
        <v>174234</v>
      </c>
      <c r="N26" s="26">
        <f t="shared" si="4"/>
        <v>68.76444444444445</v>
      </c>
      <c r="O26" s="26">
        <f t="shared" si="5"/>
        <v>350.66933333333333</v>
      </c>
      <c r="P26" s="87">
        <f t="shared" si="2"/>
        <v>89564</v>
      </c>
      <c r="Q26" s="26">
        <f t="shared" si="3"/>
        <v>637.1782222222223</v>
      </c>
    </row>
    <row r="27" spans="5:19" ht="15.75" thickBot="1">
      <c r="E27" s="31" t="s">
        <v>47</v>
      </c>
      <c r="F27" s="84">
        <v>280852</v>
      </c>
      <c r="G27" s="84">
        <v>176524</v>
      </c>
      <c r="H27" s="30">
        <v>309440</v>
      </c>
      <c r="I27" s="30">
        <v>2877016</v>
      </c>
      <c r="J27" s="84">
        <v>89564</v>
      </c>
      <c r="K27" s="30">
        <v>2912634</v>
      </c>
      <c r="L27" s="83">
        <f t="shared" si="0"/>
        <v>280852</v>
      </c>
      <c r="M27" s="83">
        <f t="shared" si="1"/>
        <v>176524</v>
      </c>
      <c r="N27" s="26">
        <f t="shared" si="4"/>
        <v>68.76444444444445</v>
      </c>
      <c r="O27" s="26">
        <f t="shared" si="5"/>
        <v>639.33688888888889</v>
      </c>
      <c r="P27" s="87">
        <f t="shared" si="2"/>
        <v>89564</v>
      </c>
      <c r="Q27" s="26">
        <f t="shared" si="3"/>
        <v>647.25200000000007</v>
      </c>
    </row>
    <row r="28" spans="5:19" ht="15.75" thickBot="1">
      <c r="E28" s="31" t="s">
        <v>16</v>
      </c>
      <c r="F28" s="84">
        <v>266222</v>
      </c>
      <c r="G28" s="84">
        <v>163110</v>
      </c>
      <c r="H28" s="30">
        <v>309440</v>
      </c>
      <c r="I28" s="30">
        <v>2141087</v>
      </c>
      <c r="J28" s="84">
        <v>89564</v>
      </c>
      <c r="K28" s="30">
        <v>2716356</v>
      </c>
      <c r="L28" s="83">
        <f t="shared" si="0"/>
        <v>266222</v>
      </c>
      <c r="M28" s="83">
        <f t="shared" si="1"/>
        <v>163110</v>
      </c>
      <c r="N28" s="26">
        <f t="shared" si="4"/>
        <v>68.76444444444445</v>
      </c>
      <c r="O28" s="26">
        <f t="shared" si="5"/>
        <v>475.79711111111112</v>
      </c>
      <c r="P28" s="87">
        <f t="shared" si="2"/>
        <v>89564</v>
      </c>
      <c r="Q28" s="26">
        <f t="shared" si="3"/>
        <v>603.6346666666667</v>
      </c>
    </row>
    <row r="29" spans="5:19" ht="15.75" thickBot="1">
      <c r="E29" s="31" t="s">
        <v>10</v>
      </c>
      <c r="F29" s="84">
        <v>405848</v>
      </c>
      <c r="G29" s="84">
        <v>262710</v>
      </c>
      <c r="H29" s="30">
        <v>309440</v>
      </c>
      <c r="I29" s="30">
        <v>4822091</v>
      </c>
      <c r="J29" s="84">
        <v>89564</v>
      </c>
      <c r="K29" s="30">
        <v>3509390</v>
      </c>
      <c r="L29" s="83">
        <f t="shared" si="0"/>
        <v>405848</v>
      </c>
      <c r="M29" s="83">
        <f t="shared" si="1"/>
        <v>262710</v>
      </c>
      <c r="N29" s="26">
        <f t="shared" si="4"/>
        <v>68.76444444444445</v>
      </c>
      <c r="O29" s="26">
        <f t="shared" si="5"/>
        <v>1071.5757777777778</v>
      </c>
      <c r="P29" s="87">
        <f t="shared" si="2"/>
        <v>89564</v>
      </c>
      <c r="Q29" s="26">
        <f t="shared" si="3"/>
        <v>779.86444444444453</v>
      </c>
    </row>
    <row r="30" spans="5:19" ht="15.75" thickBot="1">
      <c r="E30" s="31" t="s">
        <v>11</v>
      </c>
      <c r="F30" s="84">
        <v>264447</v>
      </c>
      <c r="G30" s="84">
        <v>165386</v>
      </c>
      <c r="H30" s="30">
        <v>309440</v>
      </c>
      <c r="I30" s="30">
        <v>2075946</v>
      </c>
      <c r="J30" s="84">
        <v>89564</v>
      </c>
      <c r="K30" s="30">
        <v>2717621</v>
      </c>
      <c r="L30" s="83">
        <f t="shared" si="0"/>
        <v>264447</v>
      </c>
      <c r="M30" s="83">
        <f t="shared" si="1"/>
        <v>165386</v>
      </c>
      <c r="N30" s="26">
        <f t="shared" si="4"/>
        <v>68.76444444444445</v>
      </c>
      <c r="O30" s="26">
        <f t="shared" si="5"/>
        <v>461.32133333333331</v>
      </c>
      <c r="P30" s="87">
        <f t="shared" si="2"/>
        <v>89564</v>
      </c>
      <c r="Q30" s="26">
        <f t="shared" si="3"/>
        <v>603.91577777777775</v>
      </c>
    </row>
    <row r="31" spans="5:19" ht="15.75" thickBot="1">
      <c r="E31" s="31" t="s">
        <v>48</v>
      </c>
      <c r="F31" s="84">
        <v>246405</v>
      </c>
      <c r="G31" s="84">
        <v>153290</v>
      </c>
      <c r="H31" s="30">
        <v>309440</v>
      </c>
      <c r="I31" s="30">
        <v>938002</v>
      </c>
      <c r="J31" s="84">
        <v>89564</v>
      </c>
      <c r="K31" s="30">
        <v>2689349</v>
      </c>
      <c r="L31" s="83">
        <f t="shared" si="0"/>
        <v>246405</v>
      </c>
      <c r="M31" s="83">
        <f t="shared" si="1"/>
        <v>153290</v>
      </c>
      <c r="N31" s="26">
        <f t="shared" si="4"/>
        <v>68.76444444444445</v>
      </c>
      <c r="O31" s="26">
        <f t="shared" si="5"/>
        <v>208.44488888888887</v>
      </c>
      <c r="P31" s="87">
        <f t="shared" si="2"/>
        <v>89564</v>
      </c>
      <c r="Q31" s="26">
        <f t="shared" si="3"/>
        <v>597.63311111111102</v>
      </c>
    </row>
    <row r="32" spans="5:19" ht="15.75" thickBot="1">
      <c r="E32" s="31" t="s">
        <v>79</v>
      </c>
      <c r="F32" s="84">
        <v>484237</v>
      </c>
      <c r="G32" s="84">
        <v>328509</v>
      </c>
      <c r="H32" s="30">
        <v>309440</v>
      </c>
      <c r="I32" s="30">
        <v>3847848</v>
      </c>
      <c r="J32" s="84">
        <v>89564</v>
      </c>
      <c r="K32" s="30">
        <v>3732575</v>
      </c>
      <c r="L32" s="83">
        <f t="shared" si="0"/>
        <v>484237</v>
      </c>
      <c r="M32" s="83">
        <f t="shared" si="1"/>
        <v>328509</v>
      </c>
      <c r="N32" s="26">
        <f t="shared" si="4"/>
        <v>68.76444444444445</v>
      </c>
      <c r="O32" s="26">
        <f t="shared" si="5"/>
        <v>855.07733333333329</v>
      </c>
      <c r="P32" s="87">
        <f t="shared" si="2"/>
        <v>89564</v>
      </c>
      <c r="Q32" s="26">
        <f t="shared" si="3"/>
        <v>829.46111111111111</v>
      </c>
    </row>
    <row r="33" spans="5:17" ht="15.75" thickBot="1">
      <c r="E33" s="31" t="s">
        <v>78</v>
      </c>
      <c r="F33" s="85">
        <v>336483</v>
      </c>
      <c r="G33" s="85">
        <v>204046</v>
      </c>
      <c r="H33" s="30">
        <v>309440</v>
      </c>
      <c r="I33" s="30">
        <v>1739803</v>
      </c>
      <c r="J33" s="84">
        <v>89564</v>
      </c>
      <c r="K33" s="30">
        <v>2844249</v>
      </c>
      <c r="L33" s="83">
        <f t="shared" si="0"/>
        <v>336483</v>
      </c>
      <c r="M33" s="83">
        <f t="shared" si="1"/>
        <v>204046</v>
      </c>
      <c r="N33" s="26">
        <f t="shared" si="4"/>
        <v>68.76444444444445</v>
      </c>
      <c r="O33" s="26">
        <f t="shared" si="5"/>
        <v>386.62288888888889</v>
      </c>
      <c r="P33" s="87">
        <f t="shared" si="2"/>
        <v>89564</v>
      </c>
      <c r="Q33" s="26">
        <f t="shared" si="3"/>
        <v>632.05533333333335</v>
      </c>
    </row>
    <row r="34" spans="5:17" ht="15.75" thickBot="1">
      <c r="E34" s="31" t="s">
        <v>77</v>
      </c>
      <c r="F34" s="84">
        <v>391733</v>
      </c>
      <c r="G34" s="84">
        <v>250774</v>
      </c>
      <c r="H34" s="30">
        <v>309440</v>
      </c>
      <c r="I34" s="30">
        <v>3509816</v>
      </c>
      <c r="J34" s="84">
        <v>89564</v>
      </c>
      <c r="K34" s="30">
        <v>3295765</v>
      </c>
      <c r="L34" s="83">
        <f t="shared" si="0"/>
        <v>391733</v>
      </c>
      <c r="M34" s="83">
        <f t="shared" si="1"/>
        <v>250774</v>
      </c>
      <c r="N34" s="26">
        <f t="shared" si="4"/>
        <v>68.76444444444445</v>
      </c>
      <c r="O34" s="26">
        <f t="shared" si="5"/>
        <v>779.95911111111116</v>
      </c>
      <c r="P34" s="87">
        <f t="shared" si="2"/>
        <v>89564</v>
      </c>
      <c r="Q34" s="26">
        <f t="shared" si="3"/>
        <v>732.39222222222224</v>
      </c>
    </row>
    <row r="35" spans="5:17" ht="15.75" thickBot="1">
      <c r="E35" s="31" t="s">
        <v>49</v>
      </c>
      <c r="F35" s="84">
        <v>273643</v>
      </c>
      <c r="G35" s="84">
        <v>171424</v>
      </c>
      <c r="H35" s="30">
        <v>309440</v>
      </c>
      <c r="I35" s="30">
        <v>3244666</v>
      </c>
      <c r="J35" s="84">
        <v>89564</v>
      </c>
      <c r="K35" s="30">
        <v>2765798</v>
      </c>
      <c r="L35" s="83">
        <f t="shared" si="0"/>
        <v>273643</v>
      </c>
      <c r="M35" s="83">
        <f t="shared" si="1"/>
        <v>171424</v>
      </c>
      <c r="N35" s="26">
        <f t="shared" si="4"/>
        <v>68.76444444444445</v>
      </c>
      <c r="O35" s="26">
        <f t="shared" si="5"/>
        <v>721.03688888888894</v>
      </c>
      <c r="P35" s="87">
        <f t="shared" si="2"/>
        <v>89564</v>
      </c>
      <c r="Q35" s="26">
        <f t="shared" si="3"/>
        <v>614.62177777777777</v>
      </c>
    </row>
    <row r="36" spans="5:17" ht="15.75" thickBot="1">
      <c r="E36" s="31" t="s">
        <v>12</v>
      </c>
      <c r="F36" s="84">
        <v>265882</v>
      </c>
      <c r="G36" s="84">
        <v>168043</v>
      </c>
      <c r="H36" s="30">
        <v>309440</v>
      </c>
      <c r="I36" s="30">
        <v>2001476</v>
      </c>
      <c r="J36" s="84">
        <v>89564</v>
      </c>
      <c r="K36" s="30">
        <v>2659952</v>
      </c>
      <c r="L36" s="83">
        <f t="shared" si="0"/>
        <v>265882</v>
      </c>
      <c r="M36" s="83">
        <f t="shared" si="1"/>
        <v>168043</v>
      </c>
      <c r="N36" s="26">
        <f t="shared" si="4"/>
        <v>68.76444444444445</v>
      </c>
      <c r="O36" s="26">
        <f t="shared" si="5"/>
        <v>444.77244444444449</v>
      </c>
      <c r="P36" s="87">
        <f t="shared" si="2"/>
        <v>89564</v>
      </c>
      <c r="Q36" s="26">
        <f t="shared" si="3"/>
        <v>591.10044444444441</v>
      </c>
    </row>
    <row r="37" spans="5:17" ht="15.75" thickBot="1">
      <c r="E37" s="31" t="s">
        <v>50</v>
      </c>
      <c r="F37" s="84">
        <v>287318</v>
      </c>
      <c r="G37" s="84">
        <v>179283</v>
      </c>
      <c r="H37" s="30">
        <v>309440</v>
      </c>
      <c r="I37" s="30">
        <v>2472637</v>
      </c>
      <c r="J37" s="84">
        <v>89564</v>
      </c>
      <c r="K37" s="30">
        <v>2792592</v>
      </c>
      <c r="L37" s="83">
        <f t="shared" si="0"/>
        <v>287318</v>
      </c>
      <c r="M37" s="83">
        <f t="shared" si="1"/>
        <v>179283</v>
      </c>
      <c r="N37" s="26">
        <f t="shared" si="4"/>
        <v>68.76444444444445</v>
      </c>
      <c r="O37" s="26">
        <f t="shared" si="5"/>
        <v>549.47488888888881</v>
      </c>
      <c r="P37" s="87">
        <f t="shared" si="2"/>
        <v>89564</v>
      </c>
      <c r="Q37" s="26">
        <f t="shared" si="3"/>
        <v>620.57599999999991</v>
      </c>
    </row>
    <row r="38" spans="5:17" ht="15.75" thickBot="1">
      <c r="E38" s="31" t="s">
        <v>13</v>
      </c>
      <c r="F38" s="84">
        <v>287096</v>
      </c>
      <c r="G38" s="84">
        <v>189737</v>
      </c>
      <c r="H38" s="30">
        <v>309440</v>
      </c>
      <c r="I38" s="30">
        <v>3494977</v>
      </c>
      <c r="J38" s="84">
        <v>89564</v>
      </c>
      <c r="K38" s="30">
        <v>3051222</v>
      </c>
      <c r="L38" s="83">
        <f t="shared" si="0"/>
        <v>287096</v>
      </c>
      <c r="M38" s="83">
        <f t="shared" si="1"/>
        <v>189737</v>
      </c>
      <c r="N38" s="26">
        <f t="shared" si="4"/>
        <v>68.76444444444445</v>
      </c>
      <c r="O38" s="26">
        <f t="shared" si="5"/>
        <v>776.66155555555565</v>
      </c>
      <c r="P38" s="87">
        <f t="shared" si="2"/>
        <v>89564</v>
      </c>
      <c r="Q38" s="26">
        <f t="shared" si="3"/>
        <v>678.04933333333327</v>
      </c>
    </row>
    <row r="39" spans="5:17" ht="23.25" thickBot="1">
      <c r="E39" s="31" t="s">
        <v>51</v>
      </c>
      <c r="F39" s="84">
        <v>236724</v>
      </c>
      <c r="G39" s="84">
        <v>146924</v>
      </c>
      <c r="H39" s="30">
        <v>309440</v>
      </c>
      <c r="I39" s="30">
        <v>1816016</v>
      </c>
      <c r="J39" s="84">
        <v>89564</v>
      </c>
      <c r="K39" s="30">
        <v>2674960</v>
      </c>
      <c r="L39" s="83">
        <f t="shared" si="0"/>
        <v>236724</v>
      </c>
      <c r="M39" s="83">
        <f t="shared" si="1"/>
        <v>146924</v>
      </c>
      <c r="N39" s="26">
        <f t="shared" si="4"/>
        <v>68.76444444444445</v>
      </c>
      <c r="O39" s="26">
        <f t="shared" si="5"/>
        <v>403.55911111111106</v>
      </c>
      <c r="P39" s="87">
        <f t="shared" si="2"/>
        <v>89564</v>
      </c>
      <c r="Q39" s="26">
        <f t="shared" si="3"/>
        <v>594.43555555555554</v>
      </c>
    </row>
    <row r="40" spans="5:17" ht="15.75" thickBot="1">
      <c r="E40" s="31" t="s">
        <v>52</v>
      </c>
      <c r="F40" s="84">
        <v>370707</v>
      </c>
      <c r="G40" s="84">
        <v>232987</v>
      </c>
      <c r="H40" s="30">
        <v>309440</v>
      </c>
      <c r="I40" s="30">
        <v>3880614</v>
      </c>
      <c r="J40" s="84">
        <v>89564</v>
      </c>
      <c r="K40" s="30">
        <v>3032317</v>
      </c>
      <c r="L40" s="83">
        <f t="shared" si="0"/>
        <v>370707</v>
      </c>
      <c r="M40" s="83">
        <f t="shared" si="1"/>
        <v>232987</v>
      </c>
      <c r="N40" s="26">
        <f t="shared" si="4"/>
        <v>68.76444444444445</v>
      </c>
      <c r="O40" s="26">
        <f t="shared" si="5"/>
        <v>862.35866666666664</v>
      </c>
      <c r="P40" s="87">
        <f t="shared" si="2"/>
        <v>89564</v>
      </c>
      <c r="Q40" s="26">
        <f t="shared" si="3"/>
        <v>673.84822222222226</v>
      </c>
    </row>
    <row r="41" spans="5:17" ht="15.75" thickBot="1">
      <c r="E41" s="31" t="s">
        <v>53</v>
      </c>
      <c r="F41" s="84">
        <v>279680</v>
      </c>
      <c r="G41" s="84">
        <v>173749</v>
      </c>
      <c r="H41" s="30">
        <v>309440</v>
      </c>
      <c r="I41" s="30">
        <v>2608540</v>
      </c>
      <c r="J41" s="84">
        <v>89564</v>
      </c>
      <c r="K41" s="30">
        <v>2715418</v>
      </c>
      <c r="L41" s="83">
        <f t="shared" si="0"/>
        <v>279680</v>
      </c>
      <c r="M41" s="83">
        <f t="shared" si="1"/>
        <v>173749</v>
      </c>
      <c r="N41" s="26">
        <f t="shared" si="4"/>
        <v>68.76444444444445</v>
      </c>
      <c r="O41" s="26">
        <f t="shared" si="5"/>
        <v>579.67555555555555</v>
      </c>
      <c r="P41" s="87">
        <f t="shared" si="2"/>
        <v>89564</v>
      </c>
      <c r="Q41" s="26">
        <f t="shared" si="3"/>
        <v>603.42622222222224</v>
      </c>
    </row>
    <row r="42" spans="5:17" ht="15.75" thickBot="1">
      <c r="E42" s="31" t="s">
        <v>126</v>
      </c>
      <c r="F42" s="84">
        <v>302968</v>
      </c>
      <c r="G42" s="84">
        <v>198658</v>
      </c>
      <c r="H42" s="30">
        <v>309440</v>
      </c>
      <c r="I42" s="30">
        <v>3328349</v>
      </c>
      <c r="J42" s="84">
        <v>89564</v>
      </c>
      <c r="K42" s="30">
        <v>2920101</v>
      </c>
      <c r="L42" s="83">
        <f t="shared" si="0"/>
        <v>302968</v>
      </c>
      <c r="M42" s="83">
        <f t="shared" si="1"/>
        <v>198658</v>
      </c>
      <c r="N42" s="26">
        <f t="shared" si="4"/>
        <v>68.76444444444445</v>
      </c>
      <c r="O42" s="26">
        <f t="shared" si="5"/>
        <v>739.63311111111102</v>
      </c>
      <c r="P42" s="87">
        <f t="shared" si="2"/>
        <v>89564</v>
      </c>
      <c r="Q42" s="26">
        <f t="shared" si="3"/>
        <v>648.91133333333335</v>
      </c>
    </row>
    <row r="43" spans="5:17" ht="15.75" thickBot="1">
      <c r="E43" s="31" t="s">
        <v>14</v>
      </c>
      <c r="F43" s="84">
        <v>284865</v>
      </c>
      <c r="G43" s="84">
        <v>178033</v>
      </c>
      <c r="H43" s="30">
        <v>309440</v>
      </c>
      <c r="I43" s="30">
        <v>1572225</v>
      </c>
      <c r="J43" s="84">
        <v>89564</v>
      </c>
      <c r="K43" s="30">
        <v>2638071</v>
      </c>
      <c r="L43" s="83">
        <f t="shared" si="0"/>
        <v>284865</v>
      </c>
      <c r="M43" s="83">
        <f t="shared" si="1"/>
        <v>178033</v>
      </c>
      <c r="N43" s="26">
        <f t="shared" si="4"/>
        <v>68.76444444444445</v>
      </c>
      <c r="O43" s="26">
        <f t="shared" si="5"/>
        <v>349.38333333333333</v>
      </c>
      <c r="P43" s="87">
        <f t="shared" si="2"/>
        <v>89564</v>
      </c>
      <c r="Q43" s="26">
        <f t="shared" si="3"/>
        <v>586.23799999999994</v>
      </c>
    </row>
    <row r="44" spans="5:17" ht="15.75" thickBot="1">
      <c r="E44" s="31" t="s">
        <v>54</v>
      </c>
      <c r="F44" s="84">
        <v>252379</v>
      </c>
      <c r="G44" s="84">
        <v>155244</v>
      </c>
      <c r="H44" s="30">
        <v>309440</v>
      </c>
      <c r="I44" s="30">
        <v>1601963</v>
      </c>
      <c r="J44" s="84">
        <v>89564</v>
      </c>
      <c r="K44" s="30">
        <v>2461029</v>
      </c>
      <c r="L44" s="83">
        <f t="shared" si="0"/>
        <v>252379</v>
      </c>
      <c r="M44" s="83">
        <f t="shared" si="1"/>
        <v>155244</v>
      </c>
      <c r="N44" s="26">
        <f t="shared" si="4"/>
        <v>68.76444444444445</v>
      </c>
      <c r="O44" s="26">
        <f t="shared" si="5"/>
        <v>355.99177777777783</v>
      </c>
      <c r="P44" s="87">
        <f t="shared" si="2"/>
        <v>89564</v>
      </c>
      <c r="Q44" s="26">
        <f t="shared" si="3"/>
        <v>546.89533333333338</v>
      </c>
    </row>
    <row r="45" spans="5:17" ht="15.75" thickBot="1">
      <c r="E45" s="31" t="s">
        <v>55</v>
      </c>
      <c r="F45" s="84">
        <v>257217</v>
      </c>
      <c r="G45" s="84">
        <v>153037</v>
      </c>
      <c r="H45" s="30">
        <v>309440</v>
      </c>
      <c r="I45" s="30">
        <v>432768</v>
      </c>
      <c r="J45" s="84">
        <v>89564</v>
      </c>
      <c r="K45" s="30">
        <v>2534061</v>
      </c>
      <c r="L45" s="83">
        <f t="shared" si="0"/>
        <v>257217</v>
      </c>
      <c r="M45" s="83">
        <f t="shared" si="1"/>
        <v>153037</v>
      </c>
      <c r="N45" s="26">
        <f t="shared" si="4"/>
        <v>68.76444444444445</v>
      </c>
      <c r="O45" s="26">
        <f t="shared" si="5"/>
        <v>96.170666666666662</v>
      </c>
      <c r="P45" s="87">
        <f t="shared" si="2"/>
        <v>89564</v>
      </c>
      <c r="Q45" s="26">
        <f t="shared" si="3"/>
        <v>563.12466666666671</v>
      </c>
    </row>
    <row r="46" spans="5:17" ht="15.75" thickBot="1">
      <c r="E46" s="31" t="s">
        <v>15</v>
      </c>
      <c r="F46" s="84">
        <v>499308</v>
      </c>
      <c r="G46" s="84">
        <v>340962</v>
      </c>
      <c r="H46" s="30">
        <v>309440</v>
      </c>
      <c r="I46" s="30">
        <v>3019416</v>
      </c>
      <c r="J46" s="84">
        <v>89564</v>
      </c>
      <c r="K46" s="30">
        <v>3773494</v>
      </c>
      <c r="L46" s="83">
        <f t="shared" si="0"/>
        <v>499308</v>
      </c>
      <c r="M46" s="83">
        <f t="shared" si="1"/>
        <v>340962</v>
      </c>
      <c r="N46" s="26">
        <f t="shared" si="4"/>
        <v>68.76444444444445</v>
      </c>
      <c r="O46" s="26">
        <f t="shared" si="5"/>
        <v>670.98133333333328</v>
      </c>
      <c r="P46" s="87">
        <f t="shared" si="2"/>
        <v>89564</v>
      </c>
      <c r="Q46" s="26">
        <f t="shared" si="3"/>
        <v>838.55422222222228</v>
      </c>
    </row>
    <row r="47" spans="5:17" ht="15.75" thickBot="1">
      <c r="E47" s="32" t="s">
        <v>56</v>
      </c>
      <c r="F47" s="84">
        <v>458781</v>
      </c>
      <c r="G47" s="84">
        <v>307092</v>
      </c>
      <c r="H47" s="30">
        <v>309440</v>
      </c>
      <c r="I47" s="30">
        <v>6843761</v>
      </c>
      <c r="J47" s="84">
        <v>89564</v>
      </c>
      <c r="K47" s="30">
        <v>3736528</v>
      </c>
      <c r="L47" s="83">
        <f t="shared" si="0"/>
        <v>458781</v>
      </c>
      <c r="M47" s="83">
        <f t="shared" si="1"/>
        <v>307092</v>
      </c>
      <c r="N47" s="26">
        <f t="shared" si="4"/>
        <v>68.76444444444445</v>
      </c>
      <c r="O47" s="26">
        <f t="shared" si="5"/>
        <v>1520.8357777777778</v>
      </c>
      <c r="P47" s="87">
        <f t="shared" si="2"/>
        <v>89564</v>
      </c>
      <c r="Q47" s="26">
        <f t="shared" si="3"/>
        <v>830.33955555555565</v>
      </c>
    </row>
    <row r="49" spans="5:18" ht="12.75" customHeight="1">
      <c r="E49" s="33" t="s">
        <v>76</v>
      </c>
      <c r="F49" s="34" t="s">
        <v>113</v>
      </c>
      <c r="G49" s="34"/>
      <c r="H49" s="35" t="s">
        <v>80</v>
      </c>
      <c r="I49" s="34" t="s">
        <v>81</v>
      </c>
      <c r="J49" s="34"/>
      <c r="K49" s="34" t="s">
        <v>82</v>
      </c>
      <c r="L49" s="34" t="s">
        <v>83</v>
      </c>
      <c r="M49" s="34"/>
      <c r="N49" s="34" t="s">
        <v>84</v>
      </c>
      <c r="O49" s="34" t="s">
        <v>85</v>
      </c>
      <c r="P49" s="34"/>
      <c r="Q49" s="34" t="s">
        <v>86</v>
      </c>
    </row>
    <row r="50" spans="5:18">
      <c r="E50" s="27" t="s">
        <v>41</v>
      </c>
      <c r="F50" s="30">
        <v>456440</v>
      </c>
      <c r="G50" s="30"/>
      <c r="H50" s="30">
        <v>9192960</v>
      </c>
      <c r="I50" s="30">
        <v>273506</v>
      </c>
      <c r="J50" s="30"/>
      <c r="K50" s="30">
        <v>14380595</v>
      </c>
      <c r="L50" s="30">
        <v>46133100</v>
      </c>
      <c r="M50" s="30"/>
      <c r="N50" s="30">
        <v>3421877</v>
      </c>
      <c r="O50" s="30">
        <v>56973</v>
      </c>
      <c r="P50" s="30"/>
      <c r="Q50" s="30">
        <v>5960625</v>
      </c>
    </row>
    <row r="51" spans="5:18">
      <c r="E51" s="27" t="s">
        <v>42</v>
      </c>
      <c r="F51" s="30">
        <v>456807</v>
      </c>
      <c r="G51" s="30"/>
      <c r="H51" s="30">
        <v>9192960</v>
      </c>
      <c r="I51" s="30">
        <v>273506</v>
      </c>
      <c r="J51" s="30"/>
      <c r="K51" s="30">
        <v>14380595</v>
      </c>
      <c r="L51" s="30">
        <v>30715050</v>
      </c>
      <c r="M51" s="30"/>
      <c r="N51" s="30">
        <v>762946</v>
      </c>
      <c r="O51" s="30">
        <v>56973</v>
      </c>
      <c r="P51" s="30"/>
      <c r="Q51" s="30">
        <v>2886817</v>
      </c>
      <c r="R51" s="67"/>
    </row>
    <row r="52" spans="5:18">
      <c r="E52" s="27" t="s">
        <v>43</v>
      </c>
      <c r="F52" s="30">
        <v>456025</v>
      </c>
      <c r="G52" s="30"/>
      <c r="H52" s="30">
        <v>9192960</v>
      </c>
      <c r="I52" s="30">
        <v>273506</v>
      </c>
      <c r="J52" s="30"/>
      <c r="K52" s="30">
        <v>14380595</v>
      </c>
      <c r="L52" s="30">
        <v>27471450</v>
      </c>
      <c r="M52" s="30"/>
      <c r="N52" s="30">
        <v>395005</v>
      </c>
      <c r="O52" s="30">
        <v>56973</v>
      </c>
      <c r="P52" s="30"/>
      <c r="Q52" s="30">
        <v>2661096</v>
      </c>
    </row>
    <row r="53" spans="5:18">
      <c r="E53" s="29" t="s">
        <v>17</v>
      </c>
      <c r="F53" s="30">
        <v>455173</v>
      </c>
      <c r="G53" s="30"/>
      <c r="H53" s="30">
        <v>9192960</v>
      </c>
      <c r="I53" s="30">
        <v>273506</v>
      </c>
      <c r="J53" s="30"/>
      <c r="K53" s="30">
        <v>14380595</v>
      </c>
      <c r="L53" s="30">
        <v>28401150</v>
      </c>
      <c r="M53" s="30"/>
      <c r="N53" s="30">
        <v>1586366</v>
      </c>
      <c r="O53" s="30">
        <v>56973</v>
      </c>
      <c r="P53" s="30"/>
      <c r="Q53" s="30">
        <v>2793474</v>
      </c>
    </row>
    <row r="54" spans="5:18">
      <c r="E54" s="27" t="s">
        <v>119</v>
      </c>
      <c r="F54" s="30">
        <v>451839</v>
      </c>
      <c r="G54" s="30"/>
      <c r="H54" s="30">
        <v>9192960</v>
      </c>
      <c r="I54" s="30">
        <v>273506</v>
      </c>
      <c r="J54" s="30"/>
      <c r="K54" s="30">
        <v>14380595</v>
      </c>
      <c r="L54" s="30">
        <v>27439350</v>
      </c>
      <c r="M54" s="30"/>
      <c r="N54" s="30">
        <v>1616616</v>
      </c>
      <c r="O54" s="30">
        <v>56973</v>
      </c>
      <c r="P54" s="30"/>
      <c r="Q54" s="30">
        <v>2735440</v>
      </c>
    </row>
    <row r="55" spans="5:18">
      <c r="E55" s="27" t="s">
        <v>125</v>
      </c>
      <c r="F55" s="30">
        <v>0</v>
      </c>
      <c r="G55" s="30"/>
      <c r="H55" s="30">
        <v>9192960</v>
      </c>
      <c r="I55" s="30">
        <v>273506</v>
      </c>
      <c r="J55" s="30"/>
      <c r="K55" s="30">
        <v>14380595</v>
      </c>
      <c r="L55" s="30">
        <v>26526600</v>
      </c>
      <c r="M55" s="30"/>
      <c r="N55" s="30">
        <v>4834525</v>
      </c>
      <c r="O55" s="30">
        <v>56973</v>
      </c>
      <c r="P55" s="30"/>
      <c r="Q55" s="30">
        <v>2879512</v>
      </c>
    </row>
    <row r="56" spans="5:18">
      <c r="E56" s="27" t="s">
        <v>44</v>
      </c>
      <c r="F56" s="30">
        <v>456071</v>
      </c>
      <c r="G56" s="30"/>
      <c r="H56" s="30">
        <v>9192960</v>
      </c>
      <c r="I56" s="30">
        <v>273506</v>
      </c>
      <c r="J56" s="30"/>
      <c r="K56" s="30">
        <v>14380595</v>
      </c>
      <c r="L56" s="30">
        <v>27540150</v>
      </c>
      <c r="M56" s="30"/>
      <c r="N56" s="30">
        <v>1025198</v>
      </c>
      <c r="O56" s="30">
        <v>56973</v>
      </c>
      <c r="P56" s="30"/>
      <c r="Q56" s="30">
        <v>2704776</v>
      </c>
    </row>
    <row r="57" spans="5:18">
      <c r="E57" s="27" t="s">
        <v>45</v>
      </c>
      <c r="F57" s="30">
        <v>456240</v>
      </c>
      <c r="G57" s="30"/>
      <c r="H57" s="30">
        <v>9192960</v>
      </c>
      <c r="I57" s="30">
        <v>273506</v>
      </c>
      <c r="J57" s="30"/>
      <c r="K57" s="30">
        <v>14380595</v>
      </c>
      <c r="L57" s="30">
        <v>31576350</v>
      </c>
      <c r="M57" s="30"/>
      <c r="N57" s="30">
        <v>1176254</v>
      </c>
      <c r="O57" s="30">
        <v>56973</v>
      </c>
      <c r="P57" s="30"/>
      <c r="Q57" s="30">
        <v>2966480</v>
      </c>
    </row>
    <row r="58" spans="5:18">
      <c r="E58" s="27" t="s">
        <v>46</v>
      </c>
      <c r="F58" s="30">
        <v>456847</v>
      </c>
      <c r="G58" s="30"/>
      <c r="H58" s="30">
        <v>9192960</v>
      </c>
      <c r="I58" s="30">
        <v>273506</v>
      </c>
      <c r="J58" s="30"/>
      <c r="K58" s="66">
        <v>16216719</v>
      </c>
      <c r="L58" s="30">
        <v>28299450</v>
      </c>
      <c r="M58" s="30"/>
      <c r="N58" s="30">
        <v>1030183</v>
      </c>
      <c r="O58" s="30">
        <v>56973</v>
      </c>
      <c r="P58" s="30"/>
      <c r="Q58" s="30">
        <v>2867302</v>
      </c>
    </row>
    <row r="59" spans="5:18">
      <c r="E59" s="27" t="s">
        <v>47</v>
      </c>
      <c r="F59" s="30">
        <v>456139</v>
      </c>
      <c r="G59" s="30"/>
      <c r="H59" s="30">
        <v>9192960</v>
      </c>
      <c r="I59" s="30">
        <v>273506</v>
      </c>
      <c r="J59" s="30"/>
      <c r="K59" s="30">
        <v>14380595</v>
      </c>
      <c r="L59" s="30">
        <v>28812750</v>
      </c>
      <c r="M59" s="30"/>
      <c r="N59" s="30">
        <v>3078317</v>
      </c>
      <c r="O59" s="30">
        <v>56973</v>
      </c>
      <c r="P59" s="30"/>
      <c r="Q59" s="30">
        <v>2912634</v>
      </c>
    </row>
    <row r="60" spans="5:18">
      <c r="E60" s="29" t="s">
        <v>16</v>
      </c>
      <c r="F60" s="30">
        <v>455832</v>
      </c>
      <c r="G60" s="30"/>
      <c r="H60" s="30">
        <v>9192960</v>
      </c>
      <c r="I60" s="30">
        <v>273506</v>
      </c>
      <c r="J60" s="30"/>
      <c r="K60" s="30">
        <v>14380595</v>
      </c>
      <c r="L60" s="30">
        <v>27594300</v>
      </c>
      <c r="M60" s="30"/>
      <c r="N60" s="30">
        <v>1156317</v>
      </c>
      <c r="O60" s="30">
        <v>56973</v>
      </c>
      <c r="P60" s="30"/>
      <c r="Q60" s="30">
        <v>2716356</v>
      </c>
    </row>
    <row r="61" spans="5:18">
      <c r="E61" s="27" t="s">
        <v>10</v>
      </c>
      <c r="F61" s="30">
        <v>453760</v>
      </c>
      <c r="G61" s="30"/>
      <c r="H61" s="30">
        <v>9192960</v>
      </c>
      <c r="I61" s="30">
        <v>273506</v>
      </c>
      <c r="J61" s="30"/>
      <c r="K61" s="30">
        <v>14380595</v>
      </c>
      <c r="L61" s="30">
        <v>37699500</v>
      </c>
      <c r="M61" s="30"/>
      <c r="N61" s="30">
        <v>3739658</v>
      </c>
      <c r="O61" s="30">
        <v>56973</v>
      </c>
      <c r="P61" s="30"/>
      <c r="Q61" s="30">
        <v>3509390</v>
      </c>
    </row>
    <row r="62" spans="5:18">
      <c r="E62" s="29" t="s">
        <v>11</v>
      </c>
      <c r="F62" s="30">
        <v>455831</v>
      </c>
      <c r="G62" s="30"/>
      <c r="H62" s="30">
        <v>9192960</v>
      </c>
      <c r="I62" s="30">
        <v>273506</v>
      </c>
      <c r="J62" s="30"/>
      <c r="K62" s="30">
        <v>14380595</v>
      </c>
      <c r="L62" s="30">
        <v>27492450</v>
      </c>
      <c r="M62" s="30"/>
      <c r="N62" s="30">
        <v>1278419</v>
      </c>
      <c r="O62" s="30">
        <v>56973</v>
      </c>
      <c r="P62" s="30"/>
      <c r="Q62" s="30">
        <v>2717621</v>
      </c>
    </row>
    <row r="63" spans="5:18">
      <c r="E63" s="27" t="s">
        <v>48</v>
      </c>
      <c r="F63" s="30">
        <v>455931</v>
      </c>
      <c r="G63" s="30"/>
      <c r="H63" s="30">
        <v>9192960</v>
      </c>
      <c r="I63" s="30">
        <v>273506</v>
      </c>
      <c r="J63" s="30"/>
      <c r="K63" s="66">
        <v>16216719</v>
      </c>
      <c r="L63" s="30">
        <v>24111750</v>
      </c>
      <c r="M63" s="30"/>
      <c r="N63" s="30">
        <v>2370630</v>
      </c>
      <c r="O63" s="30">
        <v>56973</v>
      </c>
      <c r="P63" s="30"/>
      <c r="Q63" s="30">
        <v>2689349</v>
      </c>
    </row>
    <row r="64" spans="5:18">
      <c r="E64" s="27" t="s">
        <v>79</v>
      </c>
      <c r="F64" s="30">
        <v>456807</v>
      </c>
      <c r="G64" s="30"/>
      <c r="H64" s="30">
        <v>9192960</v>
      </c>
      <c r="I64" s="30">
        <v>273506</v>
      </c>
      <c r="J64" s="30"/>
      <c r="K64" s="30">
        <v>14380595</v>
      </c>
      <c r="L64" s="30">
        <v>42356700</v>
      </c>
      <c r="M64" s="30"/>
      <c r="N64" s="30">
        <v>2653428</v>
      </c>
      <c r="O64" s="30">
        <v>56973</v>
      </c>
      <c r="P64" s="30"/>
      <c r="Q64" s="30">
        <v>3732575</v>
      </c>
    </row>
    <row r="65" spans="5:17">
      <c r="E65" s="27" t="s">
        <v>78</v>
      </c>
      <c r="F65" s="30">
        <v>452848</v>
      </c>
      <c r="G65" s="30"/>
      <c r="H65" s="30">
        <v>9192960</v>
      </c>
      <c r="I65" s="30">
        <v>273506</v>
      </c>
      <c r="J65" s="30"/>
      <c r="K65" s="30">
        <v>14380595</v>
      </c>
      <c r="L65" s="30">
        <v>29604600</v>
      </c>
      <c r="M65" s="30"/>
      <c r="N65" s="30">
        <v>1192303</v>
      </c>
      <c r="O65" s="30">
        <v>56973</v>
      </c>
      <c r="P65" s="30"/>
      <c r="Q65" s="30">
        <v>2844249</v>
      </c>
    </row>
    <row r="66" spans="5:17">
      <c r="E66" s="27" t="s">
        <v>77</v>
      </c>
      <c r="F66" s="30">
        <v>456807</v>
      </c>
      <c r="G66" s="30"/>
      <c r="H66" s="30">
        <v>9192960</v>
      </c>
      <c r="I66" s="30">
        <v>273506</v>
      </c>
      <c r="J66" s="30"/>
      <c r="K66" s="30">
        <v>14380595</v>
      </c>
      <c r="L66" s="30">
        <v>33612000</v>
      </c>
      <c r="M66" s="30"/>
      <c r="N66" s="30">
        <v>4409160</v>
      </c>
      <c r="O66" s="30">
        <v>56973</v>
      </c>
      <c r="P66" s="30"/>
      <c r="Q66" s="30">
        <v>3295765</v>
      </c>
    </row>
    <row r="67" spans="5:17">
      <c r="E67" s="27" t="s">
        <v>49</v>
      </c>
      <c r="F67" s="30">
        <v>456376</v>
      </c>
      <c r="G67" s="30"/>
      <c r="H67" s="30">
        <v>9192960</v>
      </c>
      <c r="I67" s="30">
        <v>273506</v>
      </c>
      <c r="J67" s="30"/>
      <c r="K67" s="30">
        <v>14380595</v>
      </c>
      <c r="L67" s="30">
        <v>26805750</v>
      </c>
      <c r="M67" s="30"/>
      <c r="N67" s="30">
        <v>2735937</v>
      </c>
      <c r="O67" s="30">
        <v>56973</v>
      </c>
      <c r="P67" s="30"/>
      <c r="Q67" s="30">
        <v>2765798</v>
      </c>
    </row>
    <row r="68" spans="5:17">
      <c r="E68" s="29" t="s">
        <v>12</v>
      </c>
      <c r="F68" s="30">
        <v>455814</v>
      </c>
      <c r="G68" s="30"/>
      <c r="H68" s="30">
        <v>9192960</v>
      </c>
      <c r="I68" s="30">
        <v>273506</v>
      </c>
      <c r="J68" s="30"/>
      <c r="K68" s="30">
        <v>14380595</v>
      </c>
      <c r="L68" s="30">
        <v>26851500</v>
      </c>
      <c r="M68" s="30"/>
      <c r="N68" s="30">
        <v>996663</v>
      </c>
      <c r="O68" s="30">
        <v>56973</v>
      </c>
      <c r="P68" s="30"/>
      <c r="Q68" s="30">
        <v>2659952</v>
      </c>
    </row>
    <row r="69" spans="5:17">
      <c r="E69" s="27" t="s">
        <v>50</v>
      </c>
      <c r="F69" s="30">
        <v>455022</v>
      </c>
      <c r="G69" s="30"/>
      <c r="H69" s="30">
        <v>9192960</v>
      </c>
      <c r="I69" s="30">
        <v>273506</v>
      </c>
      <c r="J69" s="30"/>
      <c r="K69" s="30">
        <v>14380595</v>
      </c>
      <c r="L69" s="30">
        <v>28356900</v>
      </c>
      <c r="M69" s="30"/>
      <c r="N69" s="30">
        <v>1613492</v>
      </c>
      <c r="O69" s="30">
        <v>56973</v>
      </c>
      <c r="P69" s="30"/>
      <c r="Q69" s="30">
        <v>2792592</v>
      </c>
    </row>
    <row r="70" spans="5:17">
      <c r="E70" s="27" t="s">
        <v>13</v>
      </c>
      <c r="F70" s="30">
        <v>456110</v>
      </c>
      <c r="G70" s="30"/>
      <c r="H70" s="30">
        <v>9192960</v>
      </c>
      <c r="I70" s="30">
        <v>273506</v>
      </c>
      <c r="J70" s="30"/>
      <c r="K70" s="30">
        <v>14380595</v>
      </c>
      <c r="L70" s="30">
        <v>32069550</v>
      </c>
      <c r="M70" s="30"/>
      <c r="N70" s="30">
        <v>2038927</v>
      </c>
      <c r="O70" s="30">
        <v>56973</v>
      </c>
      <c r="P70" s="30"/>
      <c r="Q70" s="30">
        <v>3051222</v>
      </c>
    </row>
    <row r="71" spans="5:17" ht="22.5">
      <c r="E71" s="27" t="s">
        <v>51</v>
      </c>
      <c r="F71" s="30">
        <v>456233</v>
      </c>
      <c r="G71" s="30"/>
      <c r="H71" s="68">
        <v>9192960</v>
      </c>
      <c r="I71" s="30">
        <v>273506</v>
      </c>
      <c r="J71" s="30"/>
      <c r="K71" s="30">
        <v>14380595</v>
      </c>
      <c r="L71" s="30">
        <v>26968500</v>
      </c>
      <c r="M71" s="30"/>
      <c r="N71" s="30">
        <v>1119781</v>
      </c>
      <c r="O71" s="30">
        <v>56973</v>
      </c>
      <c r="P71" s="30"/>
      <c r="Q71" s="30">
        <v>2674960</v>
      </c>
    </row>
    <row r="72" spans="5:17">
      <c r="E72" s="27" t="s">
        <v>52</v>
      </c>
      <c r="F72" s="30">
        <v>456361</v>
      </c>
      <c r="G72" s="30"/>
      <c r="H72" s="68">
        <v>9192960</v>
      </c>
      <c r="I72" s="30">
        <v>273506</v>
      </c>
      <c r="J72" s="30"/>
      <c r="K72" s="30">
        <v>14380595</v>
      </c>
      <c r="L72" s="30">
        <v>31125150</v>
      </c>
      <c r="M72" s="30"/>
      <c r="N72" s="30">
        <v>2680853</v>
      </c>
      <c r="O72" s="30">
        <v>56973</v>
      </c>
      <c r="P72" s="30"/>
      <c r="Q72" s="30">
        <v>3032317</v>
      </c>
    </row>
    <row r="73" spans="5:17">
      <c r="E73" s="27" t="s">
        <v>53</v>
      </c>
      <c r="F73" s="30">
        <v>455954</v>
      </c>
      <c r="G73" s="30"/>
      <c r="H73" s="68">
        <v>9192960</v>
      </c>
      <c r="I73" s="30">
        <v>273506</v>
      </c>
      <c r="J73" s="30"/>
      <c r="K73" s="30">
        <v>14380595</v>
      </c>
      <c r="L73" s="30">
        <v>26676900</v>
      </c>
      <c r="M73" s="30"/>
      <c r="N73" s="30">
        <v>2058712</v>
      </c>
      <c r="O73" s="30">
        <v>56973</v>
      </c>
      <c r="P73" s="30"/>
      <c r="Q73" s="30">
        <v>2715418</v>
      </c>
    </row>
    <row r="74" spans="5:17">
      <c r="E74" s="27" t="s">
        <v>126</v>
      </c>
      <c r="F74" s="30">
        <v>0</v>
      </c>
      <c r="G74" s="30"/>
      <c r="H74" s="68">
        <v>9192960</v>
      </c>
      <c r="I74" s="30">
        <v>273506</v>
      </c>
      <c r="J74" s="30"/>
      <c r="K74" s="30">
        <v>14380595</v>
      </c>
      <c r="L74" s="30">
        <v>30075600</v>
      </c>
      <c r="M74" s="30"/>
      <c r="N74" s="30">
        <v>1934942</v>
      </c>
      <c r="O74" s="30">
        <v>56973</v>
      </c>
      <c r="P74" s="30"/>
      <c r="Q74" s="30">
        <v>2920101</v>
      </c>
    </row>
    <row r="75" spans="5:17">
      <c r="E75" s="27" t="s">
        <v>14</v>
      </c>
      <c r="F75" s="30">
        <v>456090</v>
      </c>
      <c r="G75" s="30"/>
      <c r="H75" s="68">
        <v>9192960</v>
      </c>
      <c r="I75" s="30">
        <v>273506</v>
      </c>
      <c r="J75" s="30"/>
      <c r="K75" s="30">
        <v>14380595</v>
      </c>
      <c r="L75" s="30">
        <v>26984700</v>
      </c>
      <c r="M75" s="30"/>
      <c r="N75" s="30">
        <v>513360</v>
      </c>
      <c r="O75" s="30">
        <v>56973</v>
      </c>
      <c r="P75" s="30"/>
      <c r="Q75" s="30">
        <v>2638071</v>
      </c>
    </row>
    <row r="76" spans="5:17">
      <c r="E76" s="27" t="s">
        <v>54</v>
      </c>
      <c r="F76" s="30">
        <v>455855</v>
      </c>
      <c r="G76" s="30"/>
      <c r="H76" s="68">
        <v>9192960</v>
      </c>
      <c r="I76" s="30">
        <v>273506</v>
      </c>
      <c r="J76" s="30"/>
      <c r="K76" s="30">
        <v>14380595</v>
      </c>
      <c r="L76" s="30">
        <v>24428700</v>
      </c>
      <c r="M76" s="30"/>
      <c r="N76" s="30">
        <v>236683</v>
      </c>
      <c r="O76" s="30">
        <v>56973</v>
      </c>
      <c r="P76" s="30"/>
      <c r="Q76" s="30">
        <v>2461029</v>
      </c>
    </row>
    <row r="77" spans="5:17">
      <c r="E77" s="27" t="s">
        <v>55</v>
      </c>
      <c r="F77" s="30">
        <v>455927</v>
      </c>
      <c r="G77" s="30"/>
      <c r="H77" s="68">
        <v>9192960</v>
      </c>
      <c r="I77" s="30">
        <v>273506</v>
      </c>
      <c r="J77" s="30"/>
      <c r="K77" s="30">
        <v>14380595</v>
      </c>
      <c r="L77" s="30">
        <v>25671900</v>
      </c>
      <c r="M77" s="30"/>
      <c r="N77" s="30">
        <v>161994</v>
      </c>
      <c r="O77" s="30">
        <v>56973</v>
      </c>
      <c r="P77" s="30"/>
      <c r="Q77" s="30">
        <v>2534061</v>
      </c>
    </row>
    <row r="78" spans="5:17">
      <c r="E78" s="27" t="s">
        <v>15</v>
      </c>
      <c r="F78" s="30">
        <v>456568</v>
      </c>
      <c r="G78" s="30"/>
      <c r="H78" s="68">
        <v>9192960</v>
      </c>
      <c r="I78" s="30">
        <v>273506</v>
      </c>
      <c r="J78" s="30"/>
      <c r="K78" s="30">
        <v>14380595</v>
      </c>
      <c r="L78" s="30">
        <v>43246200</v>
      </c>
      <c r="M78" s="30"/>
      <c r="N78" s="30">
        <v>2418627</v>
      </c>
      <c r="O78" s="30">
        <v>56973</v>
      </c>
      <c r="P78" s="30"/>
      <c r="Q78" s="30">
        <v>3773494</v>
      </c>
    </row>
    <row r="79" spans="5:17">
      <c r="E79" s="28" t="s">
        <v>56</v>
      </c>
      <c r="F79" s="30">
        <v>456440</v>
      </c>
      <c r="G79" s="30"/>
      <c r="H79" s="68">
        <v>9192960</v>
      </c>
      <c r="I79" s="30">
        <v>273506</v>
      </c>
      <c r="J79" s="30"/>
      <c r="K79" s="30">
        <v>14380595</v>
      </c>
      <c r="L79" s="30">
        <v>39173400</v>
      </c>
      <c r="M79" s="30"/>
      <c r="N79" s="30">
        <v>5899980</v>
      </c>
      <c r="O79" s="30">
        <v>56973</v>
      </c>
      <c r="P79" s="30"/>
      <c r="Q79" s="30">
        <v>3736528</v>
      </c>
    </row>
    <row r="83" spans="5:8" ht="25.5">
      <c r="E83" s="37" t="s">
        <v>97</v>
      </c>
      <c r="F83" s="38" t="s">
        <v>88</v>
      </c>
      <c r="G83" s="38"/>
      <c r="H83" s="38" t="s">
        <v>89</v>
      </c>
    </row>
    <row r="84" spans="5:8">
      <c r="E84" t="s">
        <v>90</v>
      </c>
      <c r="F84" s="5">
        <v>1</v>
      </c>
      <c r="H84" s="5">
        <v>3016481</v>
      </c>
    </row>
    <row r="85" spans="5:8">
      <c r="E85" t="s">
        <v>91</v>
      </c>
      <c r="F85" s="5">
        <v>1</v>
      </c>
      <c r="H85" s="5">
        <v>2810609</v>
      </c>
    </row>
    <row r="86" spans="5:8">
      <c r="E86" t="s">
        <v>92</v>
      </c>
      <c r="F86" s="5">
        <v>1</v>
      </c>
      <c r="H86" s="5">
        <v>2810609</v>
      </c>
    </row>
    <row r="87" spans="5:8">
      <c r="E87" t="s">
        <v>93</v>
      </c>
      <c r="F87" s="5">
        <v>1</v>
      </c>
      <c r="H87" s="5">
        <v>2810609</v>
      </c>
    </row>
    <row r="88" spans="5:8">
      <c r="E88" t="s">
        <v>94</v>
      </c>
      <c r="F88" s="5">
        <v>2</v>
      </c>
      <c r="H88" s="5">
        <v>3430684</v>
      </c>
    </row>
    <row r="89" spans="5:8">
      <c r="E89" t="s">
        <v>95</v>
      </c>
      <c r="F89" s="5">
        <v>4</v>
      </c>
      <c r="H89" s="5">
        <v>5211632</v>
      </c>
    </row>
    <row r="90" spans="5:8">
      <c r="E90" t="s">
        <v>96</v>
      </c>
      <c r="F90" s="5">
        <v>1</v>
      </c>
      <c r="H90" s="5">
        <v>651454</v>
      </c>
    </row>
  </sheetData>
  <sheetProtection password="D11E" sheet="1" objects="1" scenarios="1"/>
  <customSheetViews>
    <customSheetView guid="{43C4F8AB-C55D-4394-8FD0-D968C42F6A91}" showGridLines="0" topLeftCell="E1">
      <selection activeCell="E7" sqref="E7"/>
      <pageMargins left="0.7" right="0.7" top="0.75" bottom="0.75" header="0.3" footer="0.3"/>
      <pageSetup paperSize="9" orientation="portrait" r:id="rId1"/>
    </customSheetView>
  </customSheetViews>
  <mergeCells count="2">
    <mergeCell ref="F16:K16"/>
    <mergeCell ref="L16:Q16"/>
  </mergeCells>
  <pageMargins left="0.7" right="0.7" top="0.75" bottom="0.75" header="0.3" footer="0.3"/>
  <pageSetup paperSize="9"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5A07ADC29A1484D86145E7D1FF6C4DC" ma:contentTypeVersion="15" ma:contentTypeDescription="Crear nuevo documento." ma:contentTypeScope="" ma:versionID="accadc9e7fe58a15bd4ef10934eca190">
  <xsd:schema xmlns:xsd="http://www.w3.org/2001/XMLSchema" xmlns:xs="http://www.w3.org/2001/XMLSchema" xmlns:p="http://schemas.microsoft.com/office/2006/metadata/properties" xmlns:ns3="7a390f8d-8dd2-4264-bcb5-4e535e16f043" xmlns:ns4="90419839-c3d6-4fa1-873c-7892ab07dadf" targetNamespace="http://schemas.microsoft.com/office/2006/metadata/properties" ma:root="true" ma:fieldsID="3afa2717a4e790d9565fbdf0293ed920" ns3:_="" ns4:_="">
    <xsd:import namespace="7a390f8d-8dd2-4264-bcb5-4e535e16f043"/>
    <xsd:import namespace="90419839-c3d6-4fa1-873c-7892ab07dadf"/>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MediaServiceAutoKeyPoints" minOccurs="0"/>
                <xsd:element ref="ns3:MediaServiceKeyPoints" minOccurs="0"/>
                <xsd:element ref="ns3:MediaServiceLocation"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390f8d-8dd2-4264-bcb5-4e535e16f0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0419839-c3d6-4fa1-873c-7892ab07dadf"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7a390f8d-8dd2-4264-bcb5-4e535e16f043" xsi:nil="true"/>
  </documentManagement>
</p:properties>
</file>

<file path=customXml/itemProps1.xml><?xml version="1.0" encoding="utf-8"?>
<ds:datastoreItem xmlns:ds="http://schemas.openxmlformats.org/officeDocument/2006/customXml" ds:itemID="{778AA17B-4A76-4F77-8E34-FBD713727C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390f8d-8dd2-4264-bcb5-4e535e16f043"/>
    <ds:schemaRef ds:uri="90419839-c3d6-4fa1-873c-7892ab07dad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B4BB786-907E-4781-B10A-3711463652CB}">
  <ds:schemaRefs>
    <ds:schemaRef ds:uri="http://schemas.microsoft.com/sharepoint/v3/contenttype/forms"/>
  </ds:schemaRefs>
</ds:datastoreItem>
</file>

<file path=customXml/itemProps3.xml><?xml version="1.0" encoding="utf-8"?>
<ds:datastoreItem xmlns:ds="http://schemas.openxmlformats.org/officeDocument/2006/customXml" ds:itemID="{BB3CC5C1-B62C-4644-82F6-16FFCEDB4217}">
  <ds:schemaRefs>
    <ds:schemaRef ds:uri="http://schemas.microsoft.com/office/2006/metadata/properties"/>
    <ds:schemaRef ds:uri="http://schemas.microsoft.com/office/infopath/2007/PartnerControls"/>
    <ds:schemaRef ds:uri="7a390f8d-8dd2-4264-bcb5-4e535e16f04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10</vt:i4>
      </vt:variant>
    </vt:vector>
  </HeadingPairs>
  <TitlesOfParts>
    <vt:vector size="12" baseType="lpstr">
      <vt:lpstr>INSTRUCTIVO DILIGENCIAMIENTO</vt:lpstr>
      <vt:lpstr>COSTOS POR UNIDAD</vt:lpstr>
      <vt:lpstr>_SIR1</vt:lpstr>
      <vt:lpstr>_SIR2</vt:lpstr>
      <vt:lpstr>'COSTOS POR UNIDAD'!Área_de_impresión</vt:lpstr>
      <vt:lpstr>'INSTRUCTIVO DILIGENCIAMIENTO'!Área_de_impresión</vt:lpstr>
      <vt:lpstr>NO</vt:lpstr>
      <vt:lpstr>RACION</vt:lpstr>
      <vt:lpstr>SI</vt:lpstr>
      <vt:lpstr>SINRACION</vt:lpstr>
      <vt:lpstr>'COSTOS POR UNIDAD'!Títulos_a_imprimir</vt:lpstr>
      <vt:lpstr>VISITAS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dc:creator>
  <cp:lastModifiedBy>Yeferson Palacios</cp:lastModifiedBy>
  <cp:lastPrinted>2017-05-31T19:52:42Z</cp:lastPrinted>
  <dcterms:created xsi:type="dcterms:W3CDTF">2005-06-26T20:27:27Z</dcterms:created>
  <dcterms:modified xsi:type="dcterms:W3CDTF">2023-08-03T19:53:40Z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0x010100B5A07ADC29A1484D86145E7D1FF6C4DC</vt:lpwstr>
  </property>
</Properties>
</file>