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rperez\Desktop\"/>
    </mc:Choice>
  </mc:AlternateContent>
  <bookViews>
    <workbookView xWindow="0" yWindow="0" windowWidth="13860" windowHeight="10305" tabRatio="597" firstSheet="1" activeTab="4"/>
  </bookViews>
  <sheets>
    <sheet name="PAB" sheetId="108" state="veryHidden" r:id="rId1"/>
    <sheet name="RESUMEN" sheetId="13" r:id="rId2"/>
    <sheet name="VR-PROP" sheetId="15" r:id="rId3"/>
    <sheet name="FORMULA" sheetId="107" r:id="rId4"/>
    <sheet name="ELEGIBILIDAD" sheetId="10" r:id="rId5"/>
    <sheet name="GUIA CCE - PAB" sheetId="109" state="hidden" r:id="rId6"/>
    <sheet name="Listas" sheetId="106" state="hidden" r:id="rId7"/>
  </sheets>
  <externalReferences>
    <externalReference r:id="rId8"/>
  </externalReferences>
  <definedNames>
    <definedName name="_xlnm._FilterDatabase" localSheetId="2" hidden="1">'VR-PROP'!$I$27:$K$31</definedName>
    <definedName name="DEPENDENCIAS" localSheetId="0">[1]Listas!$B$2:$B$16</definedName>
    <definedName name="DEPENDENCIAS">Listas!$B$2:$B$25</definedName>
    <definedName name="METEVA" localSheetId="0">[1]Listas!$D$2:$D$7</definedName>
    <definedName name="METEVA">Listas!$D$2:$D$7</definedName>
    <definedName name="RESULTADO" localSheetId="0">[1]Listas!$C$2:$C$4</definedName>
    <definedName name="RESULTADO">Listas!$C$2:$C$4</definedName>
    <definedName name="_xlnm.Print_Titles" localSheetId="0">PAB!#REF!</definedName>
  </definedNames>
  <calcPr calcId="152511"/>
</workbook>
</file>

<file path=xl/calcChain.xml><?xml version="1.0" encoding="utf-8"?>
<calcChain xmlns="http://schemas.openxmlformats.org/spreadsheetml/2006/main">
  <c r="D4" i="109" l="1"/>
  <c r="M18" i="109"/>
  <c r="L20" i="109"/>
  <c r="E69" i="109" l="1"/>
  <c r="E68" i="109"/>
  <c r="E67" i="109"/>
  <c r="E66" i="109"/>
  <c r="E65" i="109"/>
  <c r="E64" i="109"/>
  <c r="E63" i="109"/>
  <c r="E62" i="109"/>
  <c r="E61" i="109"/>
  <c r="E60" i="109"/>
  <c r="E59" i="109"/>
  <c r="E58" i="109"/>
  <c r="E57" i="109"/>
  <c r="E56" i="109"/>
  <c r="E55" i="109"/>
  <c r="E54" i="109"/>
  <c r="E53" i="109"/>
  <c r="E52" i="109"/>
  <c r="E51" i="109"/>
  <c r="E50" i="109"/>
  <c r="E49" i="109"/>
  <c r="E48" i="109"/>
  <c r="E47" i="109"/>
  <c r="E46" i="109"/>
  <c r="E45" i="109"/>
  <c r="E44" i="109"/>
  <c r="E43" i="109"/>
  <c r="E42" i="109"/>
  <c r="E41" i="109"/>
  <c r="E40" i="109"/>
  <c r="E39" i="109"/>
  <c r="E38" i="109"/>
  <c r="E37" i="109"/>
  <c r="E36" i="109"/>
  <c r="E35" i="109"/>
  <c r="E34" i="109"/>
  <c r="E33" i="109"/>
  <c r="E32" i="109"/>
  <c r="E31" i="109"/>
  <c r="E30" i="109"/>
  <c r="E29" i="109"/>
  <c r="E28" i="109"/>
  <c r="E27" i="109"/>
  <c r="E26" i="109"/>
  <c r="E25" i="109"/>
  <c r="E24" i="109"/>
  <c r="E23" i="109"/>
  <c r="E22" i="109"/>
  <c r="E21" i="109"/>
  <c r="L23" i="109"/>
  <c r="E20" i="109"/>
  <c r="I19" i="109"/>
  <c r="H19" i="109"/>
  <c r="G18" i="109"/>
  <c r="J16" i="109"/>
  <c r="E14" i="109"/>
  <c r="E13" i="109"/>
  <c r="E12" i="109"/>
  <c r="E11" i="109"/>
  <c r="E10" i="109"/>
  <c r="E9" i="109"/>
  <c r="E8" i="109"/>
  <c r="E7" i="109"/>
  <c r="E6" i="109"/>
  <c r="E5" i="109"/>
  <c r="G6" i="109"/>
  <c r="J13" i="109" s="1"/>
  <c r="I16" i="109" l="1"/>
  <c r="G16" i="109"/>
  <c r="H18" i="109"/>
  <c r="H16" i="109"/>
  <c r="E16" i="109" s="1"/>
  <c r="J19" i="109"/>
  <c r="E19" i="109" s="1"/>
  <c r="G19" i="109"/>
  <c r="I17" i="109"/>
  <c r="G17" i="109"/>
  <c r="J17" i="109"/>
  <c r="H8" i="109"/>
  <c r="I13" i="109" s="1"/>
  <c r="I12" i="109" s="1"/>
  <c r="G15" i="109"/>
  <c r="J15" i="109"/>
  <c r="I15" i="109"/>
  <c r="H15" i="109"/>
  <c r="H9" i="109"/>
  <c r="H7" i="109"/>
  <c r="H13" i="109" s="1"/>
  <c r="H12" i="109" s="1"/>
  <c r="H17" i="109"/>
  <c r="I18" i="109"/>
  <c r="J18" i="109"/>
  <c r="I8" i="109" l="1"/>
  <c r="E18" i="109"/>
  <c r="E17" i="109"/>
  <c r="K7" i="109" s="1"/>
  <c r="F214" i="109"/>
  <c r="F198" i="109"/>
  <c r="F182" i="109"/>
  <c r="F166" i="109"/>
  <c r="F150" i="109"/>
  <c r="F134" i="109"/>
  <c r="F118" i="109"/>
  <c r="F102" i="109"/>
  <c r="F86" i="109"/>
  <c r="F70" i="109"/>
  <c r="G13" i="109"/>
  <c r="F16" i="109"/>
  <c r="F162" i="109"/>
  <c r="F130" i="109"/>
  <c r="F98" i="109"/>
  <c r="F63" i="109"/>
  <c r="F34" i="109"/>
  <c r="F6" i="109"/>
  <c r="F216" i="109"/>
  <c r="F200" i="109"/>
  <c r="F184" i="109"/>
  <c r="F64" i="109"/>
  <c r="F17" i="109"/>
  <c r="F51" i="109"/>
  <c r="F38" i="109"/>
  <c r="F30" i="109"/>
  <c r="F178" i="109"/>
  <c r="F11" i="109"/>
  <c r="F218" i="109"/>
  <c r="F202" i="109"/>
  <c r="F186" i="109"/>
  <c r="F170" i="109"/>
  <c r="F154" i="109"/>
  <c r="F138" i="109"/>
  <c r="F122" i="109"/>
  <c r="F106" i="109"/>
  <c r="F90" i="109"/>
  <c r="F74" i="109"/>
  <c r="F60" i="109"/>
  <c r="F55" i="109"/>
  <c r="F82" i="109"/>
  <c r="J8" i="109"/>
  <c r="F220" i="109"/>
  <c r="F204" i="109"/>
  <c r="F188" i="109"/>
  <c r="F172" i="109"/>
  <c r="F67" i="109"/>
  <c r="F194" i="109"/>
  <c r="F222" i="109"/>
  <c r="F206" i="109"/>
  <c r="F190" i="109"/>
  <c r="F174" i="109"/>
  <c r="F158" i="109"/>
  <c r="F142" i="109"/>
  <c r="F126" i="109"/>
  <c r="F110" i="109"/>
  <c r="F94" i="109"/>
  <c r="F78" i="109"/>
  <c r="F210" i="109"/>
  <c r="F146" i="109"/>
  <c r="F52" i="109"/>
  <c r="F42" i="109"/>
  <c r="F224" i="109"/>
  <c r="F208" i="109"/>
  <c r="F192" i="109"/>
  <c r="F176" i="109"/>
  <c r="F56" i="109"/>
  <c r="F39" i="109"/>
  <c r="F31" i="109"/>
  <c r="F114" i="109"/>
  <c r="F59" i="109"/>
  <c r="F47" i="109"/>
  <c r="F26" i="109"/>
  <c r="F20" i="109"/>
  <c r="F212" i="109"/>
  <c r="F196" i="109"/>
  <c r="F180" i="109"/>
  <c r="F68" i="109"/>
  <c r="F23" i="109"/>
  <c r="F28" i="109"/>
  <c r="F21" i="109"/>
  <c r="F112" i="109"/>
  <c r="F10" i="109"/>
  <c r="F22" i="109"/>
  <c r="F116" i="109"/>
  <c r="F13" i="109"/>
  <c r="F139" i="109"/>
  <c r="F69" i="109"/>
  <c r="F183" i="109"/>
  <c r="F62" i="109"/>
  <c r="F197" i="109"/>
  <c r="F99" i="109"/>
  <c r="F73" i="109"/>
  <c r="F177" i="109"/>
  <c r="F66" i="109"/>
  <c r="F191" i="109"/>
  <c r="F93" i="109"/>
  <c r="F221" i="109"/>
  <c r="F9" i="109"/>
  <c r="F44" i="109"/>
  <c r="F35" i="109"/>
  <c r="F120" i="109"/>
  <c r="F8" i="109"/>
  <c r="F27" i="109"/>
  <c r="F124" i="109"/>
  <c r="F155" i="109"/>
  <c r="F71" i="109"/>
  <c r="F199" i="109"/>
  <c r="F85" i="109"/>
  <c r="F213" i="109"/>
  <c r="F115" i="109"/>
  <c r="F105" i="109"/>
  <c r="F193" i="109"/>
  <c r="F79" i="109"/>
  <c r="F207" i="109"/>
  <c r="F109" i="109"/>
  <c r="F96" i="109"/>
  <c r="F145" i="109"/>
  <c r="F7" i="109"/>
  <c r="F65" i="109"/>
  <c r="F128" i="109"/>
  <c r="F33" i="109"/>
  <c r="F18" i="109"/>
  <c r="F43" i="109"/>
  <c r="F132" i="109"/>
  <c r="F171" i="109"/>
  <c r="F87" i="109"/>
  <c r="F215" i="109"/>
  <c r="F101" i="109"/>
  <c r="F131" i="109"/>
  <c r="F81" i="109"/>
  <c r="F209" i="109"/>
  <c r="F95" i="109"/>
  <c r="F223" i="109"/>
  <c r="F125" i="109"/>
  <c r="F48" i="109"/>
  <c r="F159" i="109"/>
  <c r="F12" i="109"/>
  <c r="F72" i="109"/>
  <c r="F136" i="109"/>
  <c r="F40" i="109"/>
  <c r="F29" i="109"/>
  <c r="F76" i="109"/>
  <c r="F140" i="109"/>
  <c r="J12" i="109"/>
  <c r="F19" i="109"/>
  <c r="F187" i="109"/>
  <c r="F103" i="109"/>
  <c r="F89" i="109"/>
  <c r="F117" i="109"/>
  <c r="F147" i="109"/>
  <c r="F97" i="109"/>
  <c r="F169" i="109"/>
  <c r="F111" i="109"/>
  <c r="F121" i="109"/>
  <c r="F141" i="109"/>
  <c r="F49" i="109"/>
  <c r="F80" i="109"/>
  <c r="F144" i="109"/>
  <c r="F58" i="109"/>
  <c r="F36" i="109"/>
  <c r="F84" i="109"/>
  <c r="F148" i="109"/>
  <c r="F32" i="109"/>
  <c r="F75" i="109"/>
  <c r="F203" i="109"/>
  <c r="F119" i="109"/>
  <c r="F137" i="109"/>
  <c r="F133" i="109"/>
  <c r="F153" i="109"/>
  <c r="F163" i="109"/>
  <c r="F113" i="109"/>
  <c r="F127" i="109"/>
  <c r="F185" i="109"/>
  <c r="F157" i="109"/>
  <c r="F160" i="109"/>
  <c r="F107" i="109"/>
  <c r="F25" i="109"/>
  <c r="F88" i="109"/>
  <c r="F152" i="109"/>
  <c r="F24" i="109"/>
  <c r="F46" i="109"/>
  <c r="F92" i="109"/>
  <c r="F156" i="109"/>
  <c r="F41" i="109"/>
  <c r="F91" i="109"/>
  <c r="F219" i="109"/>
  <c r="F135" i="109"/>
  <c r="F201" i="109"/>
  <c r="F149" i="109"/>
  <c r="F5" i="109"/>
  <c r="F179" i="109"/>
  <c r="F129" i="109"/>
  <c r="F143" i="109"/>
  <c r="F54" i="109"/>
  <c r="F173" i="109"/>
  <c r="F164" i="109"/>
  <c r="F151" i="109"/>
  <c r="F15" i="109"/>
  <c r="F189" i="109"/>
  <c r="F50" i="109"/>
  <c r="F104" i="109"/>
  <c r="F168" i="109"/>
  <c r="F37" i="109"/>
  <c r="F14" i="109"/>
  <c r="F108" i="109"/>
  <c r="F123" i="109"/>
  <c r="F167" i="109"/>
  <c r="F53" i="109"/>
  <c r="F181" i="109"/>
  <c r="F83" i="109"/>
  <c r="F211" i="109"/>
  <c r="F161" i="109"/>
  <c r="F45" i="109"/>
  <c r="F175" i="109"/>
  <c r="F77" i="109"/>
  <c r="F205" i="109"/>
  <c r="F100" i="109"/>
  <c r="F57" i="109"/>
  <c r="F217" i="109"/>
  <c r="F165" i="109"/>
  <c r="F195" i="109"/>
  <c r="F61" i="109"/>
  <c r="E15" i="109"/>
  <c r="M16" i="106" l="1"/>
  <c r="J16" i="106"/>
  <c r="I16" i="106"/>
  <c r="M222" i="106" l="1"/>
  <c r="M221" i="106"/>
  <c r="M220" i="106"/>
  <c r="M219" i="106"/>
  <c r="M218" i="106"/>
  <c r="M217" i="106"/>
  <c r="M216" i="106"/>
  <c r="M215" i="106"/>
  <c r="M214" i="106"/>
  <c r="M213" i="106"/>
  <c r="M212" i="106"/>
  <c r="M211" i="106"/>
  <c r="M210" i="106"/>
  <c r="M209" i="106"/>
  <c r="M208" i="106"/>
  <c r="M207" i="106"/>
  <c r="M206" i="106"/>
  <c r="M205" i="106"/>
  <c r="M204" i="106"/>
  <c r="M203" i="106"/>
  <c r="M202" i="106"/>
  <c r="M201" i="106"/>
  <c r="M200" i="106"/>
  <c r="M199" i="106"/>
  <c r="M198" i="106"/>
  <c r="M197" i="106"/>
  <c r="M196" i="106"/>
  <c r="M195" i="106"/>
  <c r="M194" i="106"/>
  <c r="M193" i="106"/>
  <c r="M192" i="106"/>
  <c r="M191" i="106"/>
  <c r="M190" i="106"/>
  <c r="M189" i="106"/>
  <c r="M188" i="106"/>
  <c r="M187" i="106"/>
  <c r="M186" i="106"/>
  <c r="M185" i="106"/>
  <c r="M184" i="106"/>
  <c r="M183" i="106"/>
  <c r="M182" i="106"/>
  <c r="M181" i="106"/>
  <c r="M180" i="106"/>
  <c r="M179" i="106"/>
  <c r="M178" i="106"/>
  <c r="M177" i="106"/>
  <c r="M176" i="106"/>
  <c r="M175" i="106"/>
  <c r="M174" i="106"/>
  <c r="M173" i="106"/>
  <c r="M172" i="106"/>
  <c r="M171" i="106"/>
  <c r="M170" i="106"/>
  <c r="M169" i="106"/>
  <c r="M168" i="106"/>
  <c r="M167" i="106"/>
  <c r="M166" i="106"/>
  <c r="M165" i="106"/>
  <c r="M164" i="106"/>
  <c r="M163" i="106"/>
  <c r="M162" i="106"/>
  <c r="M161" i="106"/>
  <c r="M160" i="106"/>
  <c r="M159" i="106"/>
  <c r="M158" i="106"/>
  <c r="M157" i="106"/>
  <c r="M156" i="106"/>
  <c r="M155" i="106"/>
  <c r="M154" i="106"/>
  <c r="M153" i="106"/>
  <c r="M152" i="106"/>
  <c r="M151" i="106"/>
  <c r="M150" i="106"/>
  <c r="M149" i="106"/>
  <c r="M148" i="106"/>
  <c r="M147" i="106"/>
  <c r="M146" i="106"/>
  <c r="M145" i="106"/>
  <c r="M144" i="106"/>
  <c r="M143" i="106"/>
  <c r="M142" i="106"/>
  <c r="M141" i="106"/>
  <c r="M140" i="106"/>
  <c r="M139" i="106"/>
  <c r="M138" i="106"/>
  <c r="M137" i="106"/>
  <c r="M136" i="106"/>
  <c r="M135" i="106"/>
  <c r="M134" i="106"/>
  <c r="M133" i="106"/>
  <c r="M132" i="106"/>
  <c r="M131" i="106"/>
  <c r="M130" i="106"/>
  <c r="M129" i="106"/>
  <c r="M128" i="106"/>
  <c r="M127" i="106"/>
  <c r="M126" i="106"/>
  <c r="M125" i="106"/>
  <c r="M124" i="106"/>
  <c r="M123" i="106"/>
  <c r="M122" i="106"/>
  <c r="M121" i="106"/>
  <c r="M120" i="106"/>
  <c r="M119" i="106"/>
  <c r="M118" i="106"/>
  <c r="M117" i="106"/>
  <c r="M116" i="106"/>
  <c r="M115" i="106"/>
  <c r="M114" i="106"/>
  <c r="M113" i="106"/>
  <c r="M112" i="106"/>
  <c r="M111" i="106"/>
  <c r="M110" i="106"/>
  <c r="M109" i="106"/>
  <c r="M108" i="106"/>
  <c r="M107" i="106"/>
  <c r="M106" i="106"/>
  <c r="M105" i="106"/>
  <c r="M104" i="106"/>
  <c r="M103" i="106"/>
  <c r="M102" i="106"/>
  <c r="M101" i="106"/>
  <c r="M100" i="106"/>
  <c r="M99" i="106"/>
  <c r="M98" i="106"/>
  <c r="M97" i="106"/>
  <c r="M96" i="106"/>
  <c r="M95" i="106"/>
  <c r="M94" i="106"/>
  <c r="M93" i="106"/>
  <c r="M92" i="106"/>
  <c r="M91" i="106"/>
  <c r="M90" i="106"/>
  <c r="M89" i="106"/>
  <c r="M88" i="106"/>
  <c r="M87" i="106"/>
  <c r="M86" i="106"/>
  <c r="M85" i="106"/>
  <c r="M84" i="106"/>
  <c r="M83" i="106"/>
  <c r="M82" i="106"/>
  <c r="M81" i="106"/>
  <c r="M80" i="106"/>
  <c r="M79" i="106"/>
  <c r="M78" i="106"/>
  <c r="M77" i="106"/>
  <c r="M76" i="106"/>
  <c r="M75" i="106"/>
  <c r="M74" i="106"/>
  <c r="M73" i="106"/>
  <c r="M72" i="106"/>
  <c r="M71" i="106"/>
  <c r="M70" i="106"/>
  <c r="M69" i="106"/>
  <c r="M68" i="106"/>
  <c r="M67" i="106"/>
  <c r="M66" i="106"/>
  <c r="M65" i="106"/>
  <c r="M64" i="106"/>
  <c r="M63" i="106"/>
  <c r="M62" i="106"/>
  <c r="M61" i="106"/>
  <c r="M60" i="106"/>
  <c r="M59" i="106"/>
  <c r="M58" i="106"/>
  <c r="M57" i="106"/>
  <c r="M56" i="106"/>
  <c r="M55" i="106"/>
  <c r="M54" i="106"/>
  <c r="M53" i="106"/>
  <c r="M52" i="106"/>
  <c r="M51" i="106"/>
  <c r="M50" i="106"/>
  <c r="M49" i="106"/>
  <c r="M48" i="106"/>
  <c r="M47" i="106"/>
  <c r="M46" i="106"/>
  <c r="M45" i="106"/>
  <c r="M44" i="106"/>
  <c r="M43" i="106"/>
  <c r="M42" i="106"/>
  <c r="M41" i="106"/>
  <c r="M40" i="106"/>
  <c r="M39" i="106"/>
  <c r="M38" i="106"/>
  <c r="M37" i="106"/>
  <c r="M36" i="106"/>
  <c r="M35" i="106"/>
  <c r="M34" i="106"/>
  <c r="M33" i="106"/>
  <c r="M32" i="106"/>
  <c r="M31" i="106"/>
  <c r="M30" i="106"/>
  <c r="M29" i="106"/>
  <c r="M28" i="106"/>
  <c r="M27" i="106"/>
  <c r="M26" i="106"/>
  <c r="M25" i="106"/>
  <c r="M24" i="106"/>
  <c r="M23" i="106"/>
  <c r="M22" i="106"/>
  <c r="M21" i="106"/>
  <c r="M20" i="106"/>
  <c r="M19" i="106"/>
  <c r="M18" i="106"/>
  <c r="M17" i="106"/>
  <c r="M15" i="106"/>
  <c r="M14" i="106"/>
  <c r="M13" i="106"/>
  <c r="M12" i="106"/>
  <c r="M11" i="106"/>
  <c r="M10" i="106"/>
  <c r="M9" i="106"/>
  <c r="M8" i="106"/>
  <c r="M7" i="106"/>
  <c r="M6" i="106"/>
  <c r="M5" i="106"/>
  <c r="M4" i="106"/>
  <c r="M3" i="106"/>
  <c r="M2" i="106"/>
  <c r="I222" i="106"/>
  <c r="I221" i="106"/>
  <c r="I220" i="106"/>
  <c r="I219" i="106"/>
  <c r="I218" i="106"/>
  <c r="I217" i="106"/>
  <c r="I216" i="106"/>
  <c r="I215" i="106"/>
  <c r="I214" i="106"/>
  <c r="I213" i="106"/>
  <c r="I212" i="106"/>
  <c r="I211" i="106"/>
  <c r="I210" i="106"/>
  <c r="I209" i="106"/>
  <c r="I208" i="106"/>
  <c r="I207" i="106"/>
  <c r="I206" i="106"/>
  <c r="I205" i="106"/>
  <c r="I204" i="106"/>
  <c r="I203" i="106"/>
  <c r="I202" i="106"/>
  <c r="I201" i="106"/>
  <c r="I200" i="106"/>
  <c r="I199" i="106"/>
  <c r="I198" i="106"/>
  <c r="I197" i="106"/>
  <c r="I196" i="106"/>
  <c r="I195" i="106"/>
  <c r="I194" i="106"/>
  <c r="I193" i="106"/>
  <c r="I192" i="106"/>
  <c r="I191" i="106"/>
  <c r="I190" i="106"/>
  <c r="I189" i="106"/>
  <c r="I188" i="106"/>
  <c r="I187" i="106"/>
  <c r="I186" i="106"/>
  <c r="I185" i="106"/>
  <c r="I184" i="106"/>
  <c r="I183" i="106"/>
  <c r="I182" i="106"/>
  <c r="I181" i="106"/>
  <c r="I180" i="106"/>
  <c r="I179" i="106"/>
  <c r="I178" i="106"/>
  <c r="I177" i="106"/>
  <c r="I176" i="106"/>
  <c r="I175" i="106"/>
  <c r="I174" i="106"/>
  <c r="I173" i="106"/>
  <c r="I172" i="106"/>
  <c r="I171" i="106"/>
  <c r="I170" i="106"/>
  <c r="I169" i="106"/>
  <c r="I168" i="106"/>
  <c r="I167" i="106"/>
  <c r="I166" i="106"/>
  <c r="I165" i="106"/>
  <c r="I164" i="106"/>
  <c r="I163" i="106"/>
  <c r="I162" i="106"/>
  <c r="I161" i="106"/>
  <c r="I160" i="106"/>
  <c r="I159" i="106"/>
  <c r="I158" i="106"/>
  <c r="I157" i="106"/>
  <c r="I156" i="106"/>
  <c r="I155" i="106"/>
  <c r="I154" i="106"/>
  <c r="I153" i="106"/>
  <c r="I152" i="106"/>
  <c r="I151" i="106"/>
  <c r="I150" i="106"/>
  <c r="I149" i="106"/>
  <c r="I148" i="106"/>
  <c r="I147" i="106"/>
  <c r="I146" i="106"/>
  <c r="I145" i="106"/>
  <c r="I144" i="106"/>
  <c r="I143" i="106"/>
  <c r="I142" i="106"/>
  <c r="I141" i="106"/>
  <c r="I140" i="106"/>
  <c r="I139" i="106"/>
  <c r="I138" i="106"/>
  <c r="I137" i="106"/>
  <c r="I136" i="106"/>
  <c r="I135" i="106"/>
  <c r="I134" i="106"/>
  <c r="I133" i="106"/>
  <c r="I132" i="106"/>
  <c r="I131" i="106"/>
  <c r="I130" i="106"/>
  <c r="I129" i="106"/>
  <c r="I128" i="106"/>
  <c r="I127" i="106"/>
  <c r="I126" i="106"/>
  <c r="I125" i="106"/>
  <c r="I124" i="106"/>
  <c r="I123" i="106"/>
  <c r="I122" i="106"/>
  <c r="I121" i="106"/>
  <c r="I120" i="106"/>
  <c r="I119" i="106"/>
  <c r="I118" i="106"/>
  <c r="I117" i="106"/>
  <c r="I116" i="106"/>
  <c r="I115" i="106"/>
  <c r="I114" i="106"/>
  <c r="I113" i="106"/>
  <c r="I112" i="106"/>
  <c r="I111" i="106"/>
  <c r="I110" i="106"/>
  <c r="I109" i="106"/>
  <c r="I108" i="106"/>
  <c r="I107" i="106"/>
  <c r="I106" i="106"/>
  <c r="I105" i="106"/>
  <c r="I104" i="106"/>
  <c r="I103" i="106"/>
  <c r="I102" i="106"/>
  <c r="I101" i="106"/>
  <c r="I100" i="106"/>
  <c r="I99" i="106"/>
  <c r="I98" i="106"/>
  <c r="I97" i="106"/>
  <c r="I96" i="106"/>
  <c r="I95" i="106"/>
  <c r="I94" i="106"/>
  <c r="I93" i="106"/>
  <c r="I92" i="106"/>
  <c r="I91" i="106"/>
  <c r="I90" i="106"/>
  <c r="I89" i="106"/>
  <c r="I88" i="106"/>
  <c r="I87" i="106"/>
  <c r="I86" i="106"/>
  <c r="I85" i="106"/>
  <c r="I84" i="106"/>
  <c r="I83" i="106"/>
  <c r="I82" i="106"/>
  <c r="I81" i="106"/>
  <c r="I80" i="106"/>
  <c r="I79" i="106"/>
  <c r="I78" i="106"/>
  <c r="I77" i="106"/>
  <c r="I76" i="106"/>
  <c r="I75" i="106"/>
  <c r="I74" i="106"/>
  <c r="I73" i="106"/>
  <c r="I72" i="106"/>
  <c r="I71" i="106"/>
  <c r="I70" i="106"/>
  <c r="I69" i="106"/>
  <c r="I68" i="106"/>
  <c r="I67" i="106"/>
  <c r="I66" i="106"/>
  <c r="I65" i="106"/>
  <c r="I64" i="106"/>
  <c r="I63" i="106"/>
  <c r="I62" i="106"/>
  <c r="I61" i="106"/>
  <c r="I60" i="106"/>
  <c r="I59" i="106"/>
  <c r="I58" i="106"/>
  <c r="I57" i="106"/>
  <c r="I56" i="106"/>
  <c r="I55" i="106"/>
  <c r="I54" i="106"/>
  <c r="I53" i="106"/>
  <c r="I52" i="106"/>
  <c r="I51" i="106"/>
  <c r="I50" i="106"/>
  <c r="I49" i="106"/>
  <c r="I48" i="106"/>
  <c r="I47" i="106"/>
  <c r="I46" i="106"/>
  <c r="I45" i="106"/>
  <c r="I44" i="106"/>
  <c r="I43" i="106"/>
  <c r="I42" i="106"/>
  <c r="I41" i="106"/>
  <c r="I40" i="106"/>
  <c r="I39" i="106"/>
  <c r="I38" i="106"/>
  <c r="I37" i="106"/>
  <c r="I36" i="106"/>
  <c r="I35" i="106"/>
  <c r="I34" i="106"/>
  <c r="I33" i="106"/>
  <c r="I32" i="106"/>
  <c r="I31" i="106"/>
  <c r="I30" i="106"/>
  <c r="I29" i="106"/>
  <c r="I28" i="106"/>
  <c r="I27" i="106"/>
  <c r="I26" i="106"/>
  <c r="I25" i="106"/>
  <c r="I24" i="106"/>
  <c r="I23" i="106"/>
  <c r="I22" i="106"/>
  <c r="I21" i="106"/>
  <c r="I20" i="106"/>
  <c r="I19" i="106"/>
  <c r="I18" i="106"/>
  <c r="I17" i="106"/>
  <c r="I15" i="106"/>
  <c r="I14" i="106"/>
  <c r="I13" i="106"/>
  <c r="I12" i="106"/>
  <c r="I11" i="106"/>
  <c r="I10" i="106"/>
  <c r="I9" i="106"/>
  <c r="I8" i="106"/>
  <c r="I7" i="106"/>
  <c r="I6" i="106"/>
  <c r="I5" i="106"/>
  <c r="I4" i="106"/>
  <c r="I3" i="106"/>
  <c r="J222" i="106"/>
  <c r="J221" i="106"/>
  <c r="J220" i="106"/>
  <c r="J219" i="106"/>
  <c r="J218" i="106"/>
  <c r="J217" i="106"/>
  <c r="J216" i="106"/>
  <c r="J215" i="106"/>
  <c r="J214" i="106"/>
  <c r="J213" i="106"/>
  <c r="J212" i="106"/>
  <c r="J211" i="106"/>
  <c r="J210" i="106"/>
  <c r="J209" i="106"/>
  <c r="J208" i="106"/>
  <c r="J207" i="106"/>
  <c r="J206" i="106"/>
  <c r="J205" i="106"/>
  <c r="J204" i="106"/>
  <c r="J203" i="106"/>
  <c r="J202" i="106"/>
  <c r="J201" i="106"/>
  <c r="J200" i="106"/>
  <c r="J199" i="106"/>
  <c r="J198" i="106"/>
  <c r="J197" i="106"/>
  <c r="J196" i="106"/>
  <c r="J195" i="106"/>
  <c r="J194" i="106"/>
  <c r="J193" i="106"/>
  <c r="J192" i="106"/>
  <c r="J191" i="106"/>
  <c r="J190" i="106"/>
  <c r="J189" i="106"/>
  <c r="J188" i="106"/>
  <c r="J187" i="106"/>
  <c r="J186" i="106"/>
  <c r="J185" i="106"/>
  <c r="J184" i="106"/>
  <c r="J183" i="106"/>
  <c r="J182" i="106"/>
  <c r="J181" i="106"/>
  <c r="J180" i="106"/>
  <c r="J179" i="106"/>
  <c r="J178" i="106"/>
  <c r="J177" i="106"/>
  <c r="J176" i="106"/>
  <c r="J175" i="106"/>
  <c r="J174" i="106"/>
  <c r="J173" i="106"/>
  <c r="J172" i="106"/>
  <c r="J171" i="106"/>
  <c r="J170" i="106"/>
  <c r="J169" i="106"/>
  <c r="J168" i="106"/>
  <c r="J167" i="106"/>
  <c r="J166" i="106"/>
  <c r="J165" i="106"/>
  <c r="J164" i="106"/>
  <c r="J163" i="106"/>
  <c r="J162" i="106"/>
  <c r="J161" i="106"/>
  <c r="J160" i="106"/>
  <c r="J159" i="106"/>
  <c r="J158" i="106"/>
  <c r="J157" i="106"/>
  <c r="J156" i="106"/>
  <c r="J155" i="106"/>
  <c r="J154" i="106"/>
  <c r="J153" i="106"/>
  <c r="J152" i="106"/>
  <c r="J151" i="106"/>
  <c r="J150" i="106"/>
  <c r="J149" i="106"/>
  <c r="J148" i="106"/>
  <c r="J147" i="106"/>
  <c r="J146" i="106"/>
  <c r="J145" i="106"/>
  <c r="J144" i="106"/>
  <c r="J143" i="106"/>
  <c r="J142" i="106"/>
  <c r="J141" i="106"/>
  <c r="J140" i="106"/>
  <c r="J139" i="106"/>
  <c r="J138" i="106"/>
  <c r="J137" i="106"/>
  <c r="J136" i="106"/>
  <c r="J135" i="106"/>
  <c r="J134" i="106"/>
  <c r="J133" i="106"/>
  <c r="J132" i="106"/>
  <c r="J131" i="106"/>
  <c r="J130" i="106"/>
  <c r="J129" i="106"/>
  <c r="J128" i="106"/>
  <c r="J127" i="106"/>
  <c r="J126" i="106"/>
  <c r="J125" i="106"/>
  <c r="J124" i="106"/>
  <c r="J123" i="106"/>
  <c r="J122" i="106"/>
  <c r="J121" i="106"/>
  <c r="J120" i="106"/>
  <c r="J119" i="106"/>
  <c r="J118" i="106"/>
  <c r="J117" i="106"/>
  <c r="J116" i="106"/>
  <c r="J115" i="106"/>
  <c r="J114" i="106"/>
  <c r="J113" i="106"/>
  <c r="J112" i="106"/>
  <c r="J111" i="106"/>
  <c r="J110" i="106"/>
  <c r="J109" i="106"/>
  <c r="J108" i="106"/>
  <c r="J107" i="106"/>
  <c r="J106" i="106"/>
  <c r="J105" i="106"/>
  <c r="J104" i="106"/>
  <c r="J103" i="106"/>
  <c r="J102" i="106"/>
  <c r="J101" i="106"/>
  <c r="J100" i="106"/>
  <c r="J99" i="106"/>
  <c r="J98" i="106"/>
  <c r="J97" i="106"/>
  <c r="J96" i="106"/>
  <c r="J95" i="106"/>
  <c r="J94" i="106"/>
  <c r="J93" i="106"/>
  <c r="J92" i="106"/>
  <c r="J91" i="106"/>
  <c r="J90" i="106"/>
  <c r="J89" i="106"/>
  <c r="J88" i="106"/>
  <c r="J87" i="106"/>
  <c r="J86" i="106"/>
  <c r="J85" i="106"/>
  <c r="J84" i="106"/>
  <c r="J83" i="106"/>
  <c r="J82" i="106"/>
  <c r="J81" i="106"/>
  <c r="J80" i="106"/>
  <c r="J79" i="106"/>
  <c r="J78" i="106"/>
  <c r="J77" i="106"/>
  <c r="J76" i="106"/>
  <c r="J75" i="106"/>
  <c r="J74" i="106"/>
  <c r="J73" i="106"/>
  <c r="J72" i="106"/>
  <c r="J71" i="106"/>
  <c r="J70" i="106"/>
  <c r="J69" i="106"/>
  <c r="J68" i="106"/>
  <c r="J67" i="106"/>
  <c r="J66" i="106"/>
  <c r="J65" i="106"/>
  <c r="J64" i="106"/>
  <c r="J63" i="106"/>
  <c r="J62" i="106"/>
  <c r="J61" i="106"/>
  <c r="J60" i="106"/>
  <c r="J59" i="106"/>
  <c r="J58" i="106"/>
  <c r="J57" i="106"/>
  <c r="J56" i="106"/>
  <c r="J55" i="106"/>
  <c r="J54" i="106"/>
  <c r="J53" i="106"/>
  <c r="J52" i="106"/>
  <c r="J51" i="106"/>
  <c r="J50" i="106"/>
  <c r="J49" i="106"/>
  <c r="J48" i="106"/>
  <c r="J47" i="106"/>
  <c r="J46" i="106"/>
  <c r="J45" i="106"/>
  <c r="J44" i="106"/>
  <c r="J43" i="106"/>
  <c r="J42" i="106"/>
  <c r="J41" i="106"/>
  <c r="J40" i="106"/>
  <c r="J39" i="106"/>
  <c r="J38" i="106"/>
  <c r="J37" i="106"/>
  <c r="J36" i="106"/>
  <c r="J35" i="106"/>
  <c r="J34" i="106"/>
  <c r="J33" i="106"/>
  <c r="J32" i="106"/>
  <c r="J31" i="106"/>
  <c r="J30" i="106"/>
  <c r="J29" i="106"/>
  <c r="J28" i="106"/>
  <c r="J27" i="106"/>
  <c r="J26" i="106"/>
  <c r="J25" i="106"/>
  <c r="J24" i="106"/>
  <c r="J23" i="106"/>
  <c r="J22" i="106"/>
  <c r="J21" i="106"/>
  <c r="J20" i="106"/>
  <c r="J19" i="106"/>
  <c r="J18" i="106"/>
  <c r="J17" i="106"/>
  <c r="J15" i="106"/>
  <c r="J14" i="106"/>
  <c r="J13" i="106"/>
  <c r="J12" i="106"/>
  <c r="J11" i="106"/>
  <c r="J10" i="106"/>
  <c r="J9" i="106"/>
  <c r="J8" i="106"/>
  <c r="J7" i="106"/>
  <c r="J6" i="106"/>
  <c r="J5" i="106"/>
  <c r="J4" i="106"/>
  <c r="J3" i="106"/>
  <c r="J2" i="106"/>
  <c r="I2" i="106"/>
  <c r="L45" i="108" l="1"/>
  <c r="L47" i="108" s="1"/>
  <c r="E39" i="108"/>
  <c r="E38" i="108"/>
  <c r="H37" i="108"/>
  <c r="E37" i="108" s="1"/>
  <c r="H36" i="108"/>
  <c r="I41" i="108" s="1"/>
  <c r="H35" i="108"/>
  <c r="H41" i="108" s="1"/>
  <c r="G34" i="108"/>
  <c r="J41" i="108" s="1"/>
  <c r="E33" i="108"/>
  <c r="E32" i="108"/>
  <c r="E31" i="108"/>
  <c r="E30" i="108"/>
  <c r="E29" i="108"/>
  <c r="E28" i="108"/>
  <c r="E27" i="108"/>
  <c r="E34" i="108" l="1"/>
  <c r="I70" i="108"/>
  <c r="I66" i="108"/>
  <c r="I62" i="108"/>
  <c r="I58" i="108"/>
  <c r="I54" i="108"/>
  <c r="I50" i="108"/>
  <c r="I45" i="108"/>
  <c r="I49" i="108"/>
  <c r="I44" i="108"/>
  <c r="I46" i="108"/>
  <c r="I55" i="108"/>
  <c r="I67" i="108"/>
  <c r="I63" i="108"/>
  <c r="I59" i="108"/>
  <c r="I51" i="108"/>
  <c r="I42" i="108"/>
  <c r="I61" i="108"/>
  <c r="I47" i="108"/>
  <c r="I53" i="108"/>
  <c r="I68" i="108"/>
  <c r="I64" i="108"/>
  <c r="I60" i="108"/>
  <c r="I56" i="108"/>
  <c r="I52" i="108"/>
  <c r="I48" i="108"/>
  <c r="I43" i="108"/>
  <c r="I69" i="108"/>
  <c r="I65" i="108"/>
  <c r="I57" i="108"/>
  <c r="J70" i="108"/>
  <c r="J66" i="108"/>
  <c r="J62" i="108"/>
  <c r="J58" i="108"/>
  <c r="J54" i="108"/>
  <c r="J50" i="108"/>
  <c r="J45" i="108"/>
  <c r="H40" i="108"/>
  <c r="J46" i="108"/>
  <c r="J67" i="108"/>
  <c r="J63" i="108"/>
  <c r="J59" i="108"/>
  <c r="J55" i="108"/>
  <c r="J51" i="108"/>
  <c r="J42" i="108"/>
  <c r="J47" i="108"/>
  <c r="I40" i="108"/>
  <c r="J68" i="108"/>
  <c r="J64" i="108"/>
  <c r="J60" i="108"/>
  <c r="J56" i="108"/>
  <c r="J52" i="108"/>
  <c r="J48" i="108"/>
  <c r="J43" i="108"/>
  <c r="J69" i="108"/>
  <c r="J65" i="108"/>
  <c r="J61" i="108"/>
  <c r="J57" i="108"/>
  <c r="J53" i="108"/>
  <c r="J49" i="108"/>
  <c r="J44" i="108"/>
  <c r="H69" i="108"/>
  <c r="H65" i="108"/>
  <c r="H61" i="108"/>
  <c r="H57" i="108"/>
  <c r="H53" i="108"/>
  <c r="H49" i="108"/>
  <c r="H44" i="108"/>
  <c r="H70" i="108"/>
  <c r="H66" i="108"/>
  <c r="H62" i="108"/>
  <c r="H58" i="108"/>
  <c r="H54" i="108"/>
  <c r="H50" i="108"/>
  <c r="H45" i="108"/>
  <c r="H46" i="108"/>
  <c r="H67" i="108"/>
  <c r="H63" i="108"/>
  <c r="H59" i="108"/>
  <c r="H55" i="108"/>
  <c r="H51" i="108"/>
  <c r="H42" i="108"/>
  <c r="H47" i="108"/>
  <c r="H68" i="108"/>
  <c r="H64" i="108"/>
  <c r="H60" i="108"/>
  <c r="H56" i="108"/>
  <c r="H52" i="108"/>
  <c r="H48" i="108"/>
  <c r="H43" i="108"/>
  <c r="I36" i="108"/>
  <c r="E35" i="108"/>
  <c r="F68" i="108" l="1"/>
  <c r="F64" i="108"/>
  <c r="F60" i="108"/>
  <c r="F56" i="108"/>
  <c r="F52" i="108"/>
  <c r="F48" i="108"/>
  <c r="F43" i="108"/>
  <c r="F37" i="108"/>
  <c r="F32" i="108"/>
  <c r="F28" i="108"/>
  <c r="F22" i="108"/>
  <c r="F14" i="108"/>
  <c r="F6" i="108"/>
  <c r="F35" i="108"/>
  <c r="F21" i="108"/>
  <c r="F13" i="108"/>
  <c r="F40" i="108"/>
  <c r="F69" i="108"/>
  <c r="F65" i="108"/>
  <c r="F61" i="108"/>
  <c r="F57" i="108"/>
  <c r="F53" i="108"/>
  <c r="F49" i="108"/>
  <c r="F44" i="108"/>
  <c r="J36" i="108"/>
  <c r="E36" i="108" s="1"/>
  <c r="F31" i="108"/>
  <c r="F27" i="108"/>
  <c r="F20" i="108"/>
  <c r="F12" i="108"/>
  <c r="F19" i="108"/>
  <c r="F11" i="108"/>
  <c r="F18" i="108"/>
  <c r="F15" i="108"/>
  <c r="G41" i="108"/>
  <c r="F39" i="108"/>
  <c r="F47" i="108"/>
  <c r="F70" i="108"/>
  <c r="F66" i="108"/>
  <c r="F62" i="108"/>
  <c r="F58" i="108"/>
  <c r="F54" i="108"/>
  <c r="F50" i="108"/>
  <c r="F45" i="108"/>
  <c r="F41" i="108"/>
  <c r="F34" i="108"/>
  <c r="F30" i="108"/>
  <c r="F26" i="108"/>
  <c r="F10" i="108"/>
  <c r="F25" i="108"/>
  <c r="F17" i="108"/>
  <c r="F9" i="108"/>
  <c r="F23" i="108"/>
  <c r="F7" i="108"/>
  <c r="F46" i="108"/>
  <c r="F38" i="108"/>
  <c r="F36" i="108"/>
  <c r="F67" i="108"/>
  <c r="F63" i="108"/>
  <c r="F59" i="108"/>
  <c r="F55" i="108"/>
  <c r="F51" i="108"/>
  <c r="F42" i="108"/>
  <c r="F33" i="108"/>
  <c r="F29" i="108"/>
  <c r="F24" i="108"/>
  <c r="F16" i="108"/>
  <c r="F8" i="108"/>
  <c r="J40" i="108"/>
  <c r="E40" i="108"/>
  <c r="G69" i="108" l="1"/>
  <c r="E69" i="108" s="1"/>
  <c r="G65" i="108"/>
  <c r="E65" i="108" s="1"/>
  <c r="G61" i="108"/>
  <c r="E61" i="108" s="1"/>
  <c r="G57" i="108"/>
  <c r="E57" i="108" s="1"/>
  <c r="G53" i="108"/>
  <c r="E53" i="108" s="1"/>
  <c r="G49" i="108"/>
  <c r="E49" i="108" s="1"/>
  <c r="G44" i="108"/>
  <c r="E44" i="108" s="1"/>
  <c r="G56" i="108"/>
  <c r="E56" i="108" s="1"/>
  <c r="G70" i="108"/>
  <c r="E70" i="108" s="1"/>
  <c r="G66" i="108"/>
  <c r="E66" i="108" s="1"/>
  <c r="G62" i="108"/>
  <c r="E62" i="108" s="1"/>
  <c r="G58" i="108"/>
  <c r="E58" i="108" s="1"/>
  <c r="G54" i="108"/>
  <c r="E54" i="108" s="1"/>
  <c r="G50" i="108"/>
  <c r="E50" i="108" s="1"/>
  <c r="G45" i="108"/>
  <c r="E45" i="108" s="1"/>
  <c r="G52" i="108"/>
  <c r="E52" i="108" s="1"/>
  <c r="G46" i="108"/>
  <c r="E46" i="108" s="1"/>
  <c r="G60" i="108"/>
  <c r="E60" i="108" s="1"/>
  <c r="G48" i="108"/>
  <c r="E48" i="108" s="1"/>
  <c r="G43" i="108"/>
  <c r="E43" i="108" s="1"/>
  <c r="G67" i="108"/>
  <c r="E67" i="108" s="1"/>
  <c r="G63" i="108"/>
  <c r="E63" i="108" s="1"/>
  <c r="G59" i="108"/>
  <c r="E59" i="108" s="1"/>
  <c r="G55" i="108"/>
  <c r="E55" i="108" s="1"/>
  <c r="G51" i="108"/>
  <c r="E51" i="108" s="1"/>
  <c r="G42" i="108"/>
  <c r="E41" i="108"/>
  <c r="G47" i="108"/>
  <c r="E47" i="108" s="1"/>
  <c r="G68" i="108"/>
  <c r="E68" i="108" s="1"/>
  <c r="G64" i="108"/>
  <c r="E64" i="108" s="1"/>
  <c r="E42" i="108" l="1"/>
  <c r="K35" i="108"/>
</calcChain>
</file>

<file path=xl/comments1.xml><?xml version="1.0" encoding="utf-8"?>
<comments xmlns="http://schemas.openxmlformats.org/spreadsheetml/2006/main">
  <authors>
    <author>chucho</author>
  </authors>
  <commentList>
    <comment ref="M13" authorId="0" shapeId="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2.xml><?xml version="1.0" encoding="utf-8"?>
<comments xmlns="http://schemas.openxmlformats.org/spreadsheetml/2006/main">
  <authors>
    <author>chucho</author>
  </authors>
  <commentList>
    <comment ref="N13" authorId="0" shapeId="0">
      <text>
        <r>
          <rPr>
            <b/>
            <sz val="8"/>
            <color indexed="37"/>
            <rFont val="Tahoma"/>
            <family val="2"/>
          </rPr>
          <t xml:space="preserve">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
</t>
        </r>
      </text>
    </comment>
  </commentList>
</comments>
</file>

<file path=xl/sharedStrings.xml><?xml version="1.0" encoding="utf-8"?>
<sst xmlns="http://schemas.openxmlformats.org/spreadsheetml/2006/main" count="351" uniqueCount="178">
  <si>
    <t>PRESUPUESTO OFICIAL</t>
  </si>
  <si>
    <t>UNIDAD</t>
  </si>
  <si>
    <t>P/UNIT</t>
  </si>
  <si>
    <t>VR PARCIAL</t>
  </si>
  <si>
    <t>PU vs PO</t>
  </si>
  <si>
    <t xml:space="preserve"> </t>
  </si>
  <si>
    <t>PUNTAJE</t>
  </si>
  <si>
    <t>PROPONENTE</t>
  </si>
  <si>
    <t>CANTIDAD</t>
  </si>
  <si>
    <t>NO ADMISIBLE</t>
  </si>
  <si>
    <t>ADMISIBLE</t>
  </si>
  <si>
    <t>JERARQUIA</t>
  </si>
  <si>
    <t>No.</t>
  </si>
  <si>
    <t>PROP. No.</t>
  </si>
  <si>
    <t>RECHAZO</t>
  </si>
  <si>
    <t>Ítem
Pago</t>
  </si>
  <si>
    <t>RESULTADO FINAL DEL PROCESO DE EVALUACIÓN</t>
  </si>
  <si>
    <t>CALIFICACIÓN OBTENIDA</t>
  </si>
  <si>
    <t>PUNTAJES OTORGADOS A LOS SIGUIENTES CRITERIOS:</t>
  </si>
  <si>
    <t>TOTALES</t>
  </si>
  <si>
    <t>INSTITUTO NACIONAL DE VÍAS</t>
  </si>
  <si>
    <t>DIRECCIÓN GENERAL</t>
  </si>
  <si>
    <t>DEPENDENCIAS</t>
  </si>
  <si>
    <t>ID</t>
  </si>
  <si>
    <t>CUADRO No. 1</t>
  </si>
  <si>
    <t>CUADRO No. 3</t>
  </si>
  <si>
    <t>DETERMINACIÓN DEL PUNTAJE POR VALOR DE LA PROPUESTA</t>
  </si>
  <si>
    <t>($)</t>
  </si>
  <si>
    <t>RESULTADO</t>
  </si>
  <si>
    <t>CUADRO No. 4</t>
  </si>
  <si>
    <t>PROPUESTA NUMERO</t>
  </si>
  <si>
    <t>RESÚMEN DE LA PONDERACIÓN OTORGADA</t>
  </si>
  <si>
    <t>Precio</t>
  </si>
  <si>
    <t>PUNTAJE DEFINITIVO</t>
  </si>
  <si>
    <t>CIFRA DE AJUSTE</t>
  </si>
  <si>
    <t>CUADRO No. 5</t>
  </si>
  <si>
    <t>ORDEN DE ELEGIBILIDAD</t>
  </si>
  <si>
    <t>CONSECUTIVO</t>
  </si>
  <si>
    <t>NOTAS ACLARATORIAS PARA RECHAZO DE LA PROPUESTA ECONÓMICA</t>
  </si>
  <si>
    <t>TOTAL</t>
  </si>
  <si>
    <t>VR PARCIAL
(1)</t>
  </si>
  <si>
    <t>Determinación del Método para la Ponderación de la Propuesta Económica</t>
  </si>
  <si>
    <t xml:space="preserve">Valor = </t>
  </si>
  <si>
    <t>CENTESIMAS =</t>
  </si>
  <si>
    <t>Parámetros para la ponderación de la propuesta económica</t>
  </si>
  <si>
    <t>Número de propuestas válidas</t>
  </si>
  <si>
    <t>Puntaje propuesta Económica</t>
  </si>
  <si>
    <t>Mínimo</t>
  </si>
  <si>
    <t>Menor Valor (Vmin)</t>
  </si>
  <si>
    <t>Mediana= Me</t>
  </si>
  <si>
    <t>Presupuesto Oficial</t>
  </si>
  <si>
    <t>Estadistico usado para ponderar :</t>
  </si>
  <si>
    <t>(Puntos)</t>
  </si>
  <si>
    <t>PONDERACIÓN</t>
  </si>
  <si>
    <t>Estado de la Ponderación</t>
  </si>
  <si>
    <t>Indicador</t>
  </si>
  <si>
    <t>Cantidad</t>
  </si>
  <si>
    <t>Número total de propuestas descartadas</t>
  </si>
  <si>
    <t>Número de propuestas superiores al estadistico de ponderación</t>
  </si>
  <si>
    <t>Número de propuestas inferiores o iguales al estadistico de ponderación</t>
  </si>
  <si>
    <t>Descuento de la propuesta con mayor ponderación</t>
  </si>
  <si>
    <t>Propuesta con mayor ponderación</t>
  </si>
  <si>
    <t>Número propuesta con mayor ponderación</t>
  </si>
  <si>
    <t>Apoyo a la industria nacional</t>
  </si>
  <si>
    <t>PROPONENTE NÚMERO</t>
  </si>
  <si>
    <t>NOMBRE PROPONENTE</t>
  </si>
  <si>
    <t>Número Propuesta</t>
  </si>
  <si>
    <t>Orden</t>
  </si>
  <si>
    <t>Factor de Calidad</t>
  </si>
  <si>
    <t>NOTAS ACLARATORIAS DE LA PROPUESTA ECONÓMICA</t>
  </si>
  <si>
    <t>Último Método Utilizado</t>
  </si>
  <si>
    <t>MÉTODOS DE EVALUACIÓN</t>
  </si>
  <si>
    <t>MENOR VALOR</t>
  </si>
  <si>
    <t>No. de Módulos del Proceso</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</si>
  <si>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</si>
  <si>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</si>
  <si>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</si>
  <si>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</si>
  <si>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</si>
  <si>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</si>
  <si>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</si>
  <si>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</si>
  <si>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</si>
  <si>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</si>
  <si>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</si>
  <si>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OPERATIVA - GRUPO TÚNEL DE LA LÍNEA</t>
  </si>
  <si>
    <t>NO APLICA</t>
  </si>
  <si>
    <t>TRM DEL DÍA DE LA INSTALACIÓN DE LA AUDIENCIA DE ASIGNACIÓN DE PUNTAJE</t>
  </si>
  <si>
    <t>DIRECCIÓN OPERATIVA</t>
  </si>
  <si>
    <t>ADMINISTRACIÓN</t>
  </si>
  <si>
    <t>IMPREVISTOS</t>
  </si>
  <si>
    <t>UTILIDAD</t>
  </si>
  <si>
    <t>AIU</t>
  </si>
  <si>
    <t>PROPUESTA ECONÓMICA CORREGIDA</t>
  </si>
  <si>
    <t>PROPUESTA ECONÓMICA INICIAL</t>
  </si>
  <si>
    <t>VALOR INICIAL DE LA PROPUESTA ECONÓMICA SEGÚN FORMULARIO No. 1</t>
  </si>
  <si>
    <t>¿Número de Propuestas Válidas es Par o Impar?</t>
  </si>
  <si>
    <t>DESCRIPCIÓN</t>
  </si>
  <si>
    <t>MEDIANA CON VALOR ABSOLUTO</t>
  </si>
  <si>
    <t>MEDIA ARITMÉTICA BAJA</t>
  </si>
  <si>
    <t>Media Aritmética = X</t>
  </si>
  <si>
    <t>1. Mediana con Valor Absoluto</t>
  </si>
  <si>
    <t>3. Media Aritmética Baja</t>
  </si>
  <si>
    <r>
      <t>Media artimética baja (X</t>
    </r>
    <r>
      <rPr>
        <b/>
        <sz val="6"/>
        <rFont val="Arial"/>
        <family val="2"/>
      </rPr>
      <t>B</t>
    </r>
    <r>
      <rPr>
        <b/>
        <sz val="8"/>
        <rFont val="Arial"/>
        <family val="2"/>
      </rPr>
      <t>)</t>
    </r>
  </si>
  <si>
    <t>CUADRO No. 2 - VERIFICACIÓN DE LAS PROPUESTAS ECONÓMICAS</t>
  </si>
  <si>
    <t>*</t>
  </si>
  <si>
    <t>MOVILIZAR</t>
  </si>
  <si>
    <t>INMOVILIZAR</t>
  </si>
  <si>
    <t>Media geométrica aproximada a números enteros = Mg</t>
  </si>
  <si>
    <t>Valor de la Propuesta más cercana al valor de la Media Geometrica:</t>
  </si>
  <si>
    <t>4. Menor Valor</t>
  </si>
  <si>
    <t xml:space="preserve">2. Media Geométrica </t>
  </si>
  <si>
    <t>PROPUESTA</t>
  </si>
  <si>
    <t>CONDICION DE LAS PROPUESTAS FRENTE AL MINIMO ACEPTABLE</t>
  </si>
  <si>
    <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</si>
  <si>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</si>
  <si>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</si>
  <si>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</si>
  <si>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</si>
  <si>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</si>
  <si>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</si>
  <si>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</si>
  <si>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</si>
  <si>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</si>
  <si>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</si>
  <si>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</si>
  <si>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</si>
  <si>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</si>
  <si>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</si>
  <si>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</si>
  <si>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</si>
  <si>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MODULO A EJECUTAR</t>
  </si>
  <si>
    <t>MEDIA GEOMÉTRICA</t>
  </si>
  <si>
    <t>0 ó -1</t>
  </si>
  <si>
    <t>ANOTACION EN  RNOCI
SI = MENOS 1 PUNTO
NO = 0 PUNTOS</t>
  </si>
  <si>
    <t>SUBDIRECCION DE PROCESOS DE SELECCIÓN CONTRACTUALES</t>
  </si>
  <si>
    <t>SUBTOTAL BÁSICO DE OBRA (A)+(B)= (C)</t>
  </si>
  <si>
    <t>VALOR IVA (OBRA) (19% SOBRE UTILIDAD OBRA)  (D)</t>
  </si>
  <si>
    <t>VALOR TOTAL TOTAL DEL CONTRATO  (E)+(H)+(I) = (J)</t>
  </si>
  <si>
    <t>DIRECCIÓN JURIDICA</t>
  </si>
  <si>
    <t>Emprendimientos y empresas de mujeres</t>
  </si>
  <si>
    <t>Mipyme</t>
  </si>
  <si>
    <t>TIENE DESCUENTO POR MULTAS Y/O SANCIONES?</t>
  </si>
  <si>
    <t>SI / NO</t>
  </si>
  <si>
    <t>DESCUENTO POR MULTAS Y/O SANCIONES</t>
  </si>
  <si>
    <t>2% DEL TOTAL</t>
  </si>
  <si>
    <t>PUNTAJE TOTAL</t>
  </si>
  <si>
    <t>MÉTODO =</t>
  </si>
  <si>
    <t>I - EXPLANACIONES</t>
  </si>
  <si>
    <t>DIRECCIÓN TERRITORIAL TOLIMA</t>
  </si>
  <si>
    <t>MEDIA GEOMETRICA</t>
  </si>
  <si>
    <t>ANALISIS DE ACUERDO A LA GUIA DE COLOMBIA COMPRA EFICIENTE</t>
  </si>
  <si>
    <t>PROMEDIO DE LOS CUATRO AÑOS COMO REFERENTE</t>
  </si>
  <si>
    <t>IPC-CORRESPONDIENTE AL PROMEDIO ENTRE EL LIMITE INFERIOR (2,0%) Y EL LIMITE SUPERIOR (3,0) DE LA INFLACION PARA EL AÑO 2021 POR BANREPUBLICA</t>
  </si>
  <si>
    <t>AÑO 2020</t>
  </si>
  <si>
    <t>AÑO 2021</t>
  </si>
  <si>
    <t>AÑO 2022</t>
  </si>
  <si>
    <t>PROMEDIO HISTORICO DE OFERTAS Y CONTRATOS DE LOS AÑOS 2017, 2018, 2019, 2020 ,2021 y 2022 DE ADJUDICACIONES POR DEBAJO DEL PRESUPUESTO OFICIAL</t>
  </si>
  <si>
    <t>JUAN</t>
  </si>
  <si>
    <t>DESCARTADO</t>
  </si>
  <si>
    <t>mes</t>
  </si>
  <si>
    <t>X</t>
  </si>
  <si>
    <t>SON: 1 PROPONENTES</t>
  </si>
  <si>
    <t>Cooperativas de Trabajo Asociado</t>
  </si>
  <si>
    <t>Vinculación de personas en situación de discapacidad</t>
  </si>
  <si>
    <t>LOTE No.1</t>
  </si>
  <si>
    <t>LICITACION PUBLICA No. SA-MC-DEO-SGI-001-2023</t>
  </si>
  <si>
    <t>SERVICIO DE MANTENIMIENTO RUTINARIO DIRECCIÓN TERRITORIAL ATLANTICO .SECTORES 9006 Limites de Bolívar - Sabanalarga - Barranquilla, PR117+0103 - PR117+0664 (Barranquilla), incluye el puente de la Cordialidad (L= 0,561 km)/ 9006 Orejas del puente de La Cordialidad
(L= 2,492 km) / 90A01 Orejas de acceso al Puente Olaya Herrera
(L= 2,178 km) /90A01 Accesos y Puente Olaya Herrera (L= 0,562km) PR109+0100 - PR109+0652 / 2702 Salamina - Palermo, PR0+0000 - PR63+1505</t>
  </si>
  <si>
    <t>COOPERATIVA DE TRABAJO ASOCIADO LA CORDIALIDAD</t>
  </si>
  <si>
    <t>COOPERATIVA DE TRABAJO ASOCIADO DE LOS ANDES</t>
  </si>
  <si>
    <t>COOPERATIVA</t>
  </si>
  <si>
    <t xml:space="preserve">SERVICO DE MANTENIMIENTO RUTINARIO DE LAS VIAS A CARGO DEL INSTITUTO NACIONAL DE VIA DIRECCION TERRITORIAL ATLANTICO 9006 LIMITES DE BOLÍVAR - SABANALARGA - BARRANQUILLA, PR117+0103 - PR117+0664 (BARRANQUILLA), INCLUYE EL PUENTE DE LA CORDIALIDAD (L= 0,561 KM)/ 9006 OREJAS DEL PUENTE DE LA CORDIALIDAD
(L= 2,492 KM)/ 90A01 OREJAS DE ACCESO AL PUENTE OLAYA HERRERA
(L= 2,178 KM) / 90A01 ACCESOS Y PUENTE OLAYA HERRERA (L= 0,562KM) PR109+0100 - PR109+0652/ 2702 SALAMINA - PALERMO, PR0+0000 - PR63+1505
</t>
  </si>
  <si>
    <t>CORRECTO</t>
  </si>
  <si>
    <t>VÁLIDA</t>
  </si>
  <si>
    <t>NO VÁLIDA</t>
  </si>
  <si>
    <t>Impar</t>
  </si>
  <si>
    <t>Valor de la Mediana</t>
  </si>
  <si>
    <t>MÍNIMO</t>
  </si>
</sst>
</file>

<file path=xl/styles.xml><?xml version="1.0" encoding="utf-8"?>
<styleSheet xmlns="http://schemas.openxmlformats.org/spreadsheetml/2006/main" xmlns:mc="http://schemas.openxmlformats.org/markup-compatibility/2006" xmlns:x14ac="http://schemas.microsoft.com/office/spreadsheetml/2009/9/ac" mc:Ignorable="x14ac">
  <numFmts count="62">
    <numFmt numFmtId="41" formatCode="_(* #,##0_);_(* \(#,##0\);_(* &quot;-&quot;_);_(@_)"/>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_-* #,##0.00\ _€_-;\-* #,##0.00\ _€_-;_-* &quot;-&quot;??\ _€_-;_-@_-"/>
    <numFmt numFmtId="169" formatCode="_(&quot;$&quot;* #,##0.00_);_(&quot;$&quot;* \(#,##0.00\);_(&quot;$&quot;* &quot;-&quot;??_);_(@_)"/>
    <numFmt numFmtId="170" formatCode="_-* #,##0.00\ &quot;Pts&quot;_-;\-* #,##0.00\ &quot;Pts&quot;_-;_-* &quot;-&quot;??\ &quot;Pts&quot;_-;_-@_-"/>
    <numFmt numFmtId="171" formatCode="_-* #,##0.00\ _P_t_s_-;\-* #,##0.00\ _P_t_s_-;_-* &quot;-&quot;??\ _P_t_s_-;_-@_-"/>
    <numFmt numFmtId="172" formatCode="#,##0.0"/>
    <numFmt numFmtId="173" formatCode="#,##0.00;[Red]#,##0.00"/>
    <numFmt numFmtId="174" formatCode="&quot;NN&quot;\ 0"/>
    <numFmt numFmtId="175" formatCode="0.0%"/>
    <numFmt numFmtId="176" formatCode="&quot;VALOR PARA EL CONTRATO=$&quot;\ #,##0.00"/>
    <numFmt numFmtId="177" formatCode="#,##0&quot;º&quot;"/>
    <numFmt numFmtId="178" formatCode="0.0000000"/>
    <numFmt numFmtId="179" formatCode="_ [$€-2]\ * #,##0.00_ ;_ [$€-2]\ * \-#,##0.00_ ;_ [$€-2]\ * &quot;-&quot;??_ "/>
    <numFmt numFmtId="180" formatCode="0.0000E+00"/>
    <numFmt numFmtId="181" formatCode="_([$$-240A]\ * #,##0.00_);_([$$-240A]\ * \(#,##0.00\);_([$$-240A]\ * &quot;-&quot;??_);_(@_)"/>
    <numFmt numFmtId="182" formatCode="_-* #,##0\ _P_t_s_-;\-* #,##0\ _P_t_s_-;_-* &quot;-&quot;??\ _P_t_s_-;_-@_-"/>
    <numFmt numFmtId="183" formatCode="0.0000000000000"/>
    <numFmt numFmtId="184" formatCode="##0"/>
    <numFmt numFmtId="185" formatCode="0.000"/>
    <numFmt numFmtId="186" formatCode="0.0000"/>
    <numFmt numFmtId="187" formatCode="0.00%;\-0.00%;&quot;&quot;"/>
    <numFmt numFmtId="188" formatCode="&quot;$&quot;#,##0\ ;\(&quot;$&quot;#,##0\)"/>
    <numFmt numFmtId="189" formatCode="\(0%\)"/>
    <numFmt numFmtId="190" formatCode="d\ \d\e\ mmmm\ \d\e\ yyyy"/>
    <numFmt numFmtId="191" formatCode="000\°00&quot;´&quot;00&quot;´´&quot;"/>
    <numFmt numFmtId="192" formatCode="0%;\-0%;&quot;&quot;"/>
    <numFmt numFmtId="193" formatCode="#0&quot;.&quot;000&quot;´&quot;000&quot;.&quot;000"/>
    <numFmt numFmtId="194" formatCode="##0&quot;.&quot;000"/>
    <numFmt numFmtId="195" formatCode="&quot;$&quot;\ #,##0.00"/>
    <numFmt numFmtId="196" formatCode="#,##0.0000"/>
    <numFmt numFmtId="197" formatCode="_-* #,##0.00\ _P_t_a_-;\-* #,##0.00\ _P_t_a_-;_-* &quot;-&quot;??\ _P_t_a_-;_-@_-"/>
    <numFmt numFmtId="198" formatCode="_ * #,##0.00_ ;_ * \-#,##0.00_ ;_ * &quot;-&quot;??_ ;_ @_ "/>
    <numFmt numFmtId="199" formatCode="##0&quot;´&quot;000&quot;.&quot;000"/>
    <numFmt numFmtId="200" formatCode="[$$-240A]\ #,##0.00"/>
    <numFmt numFmtId="201" formatCode="_ &quot;$&quot;* #,##0.00_ ;_ &quot;$&quot;* \-#,##0.00_ ;_ &quot;$&quot;* &quot;-&quot;??_ ;_ @_ "/>
    <numFmt numFmtId="202" formatCode="#.##\ \K\g"/>
    <numFmt numFmtId="203" formatCode="_(* #,##0.0_);_(* \(#,##0.0\);_(* &quot;-&quot;??_);_(@_)"/>
    <numFmt numFmtId="204" formatCode="#0&quot;.&quot;"/>
    <numFmt numFmtId="205" formatCode="0.0%;\-0.0%;&quot;&quot;"/>
    <numFmt numFmtId="206" formatCode="_([$€]* #,##0.00_);_([$€]* \(#,##0.00\);_([$€]* &quot;-&quot;??_);_(@_)"/>
    <numFmt numFmtId="207" formatCode="&quot;$&quot;\ #,##0.00;&quot;$&quot;\ \-#,##0.00"/>
    <numFmt numFmtId="208" formatCode="0\+000"/>
    <numFmt numFmtId="209" formatCode="#,##0.0000000"/>
    <numFmt numFmtId="210" formatCode="#,##0.000"/>
    <numFmt numFmtId="211" formatCode="_([$$-240A]\ * #,##0.0000000_);_([$$-240A]\ * \(#,##0.0000000\);_([$$-240A]\ * &quot;-&quot;??_);_(@_)"/>
    <numFmt numFmtId="212" formatCode="_-&quot;$&quot;\ * #,##0.00_-;\-&quot;$&quot;\ * #,##0.00_-;_-&quot;$&quot;\ * &quot;-&quot;_-;_-@_-"/>
    <numFmt numFmtId="213" formatCode="&quot;$&quot;\ #,##0.000"/>
    <numFmt numFmtId="214" formatCode="0.000%"/>
    <numFmt numFmtId="215" formatCode="&quot;$&quot;\ \ \ #,##0.00"/>
    <numFmt numFmtId="216" formatCode="&quot;(PO-P½  )/PO= &quot;0.000%"/>
    <numFmt numFmtId="217" formatCode="&quot;(PO-½ANA ) = &quot;0\ .000%"/>
    <numFmt numFmtId="218" formatCode="&quot;(PO - MinAC)/PO = &quot;0.000%"/>
    <numFmt numFmtId="219" formatCode="&quot;MODULO No. &quot;0&quot;→→&quot;"/>
    <numFmt numFmtId="220" formatCode="&quot;No. &quot;0"/>
    <numFmt numFmtId="221" formatCode="0&quot; MODULOS&quot;"/>
    <numFmt numFmtId="222" formatCode="0&quot; Puntos&quot;"/>
  </numFmts>
  <fonts count="95">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i/>
      <sz val="8"/>
      <name val="Arial"/>
      <family val="2"/>
    </font>
    <font>
      <sz val="11"/>
      <name val="Arial"/>
      <family val="2"/>
    </font>
    <font>
      <b/>
      <sz val="7"/>
      <name val="Arial"/>
      <family val="2"/>
    </font>
    <font>
      <sz val="7"/>
      <name val="Arial"/>
      <family val="2"/>
    </font>
    <font>
      <b/>
      <sz val="11"/>
      <name val="Arial"/>
      <family val="2"/>
    </font>
    <font>
      <b/>
      <sz val="12"/>
      <name val="Times New Roman"/>
      <family val="1"/>
    </font>
    <font>
      <sz val="14"/>
      <name val="Arial"/>
      <family val="2"/>
    </font>
    <font>
      <b/>
      <sz val="14"/>
      <name val="Times New Roman"/>
      <family val="1"/>
    </font>
    <font>
      <sz val="22"/>
      <name val="Arial"/>
      <family val="2"/>
    </font>
    <font>
      <sz val="10"/>
      <color indexed="8"/>
      <name val="Arial"/>
      <family val="2"/>
    </font>
    <font>
      <b/>
      <i/>
      <sz val="10"/>
      <name val="Arial"/>
      <family val="2"/>
    </font>
    <font>
      <b/>
      <sz val="16"/>
      <name val="Arial"/>
      <family val="2"/>
    </font>
    <font>
      <b/>
      <sz val="6"/>
      <name val="Arial"/>
      <family val="2"/>
    </font>
    <font>
      <b/>
      <sz val="11"/>
      <color theme="1"/>
      <name val="Calibri"/>
      <family val="2"/>
      <scheme val="minor"/>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color theme="0"/>
      <name val="Arial"/>
      <family val="2"/>
    </font>
    <font>
      <b/>
      <sz val="2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b/>
      <sz val="25"/>
      <color rgb="FF0000FF"/>
      <name val="Swis721 BdCnOul BT"/>
      <family val="5"/>
    </font>
    <font>
      <b/>
      <sz val="24"/>
      <name val="Arial"/>
      <family val="2"/>
    </font>
    <font>
      <sz val="5"/>
      <name val="Arial"/>
      <family val="2"/>
    </font>
    <font>
      <b/>
      <u val="double"/>
      <sz val="10"/>
      <name val="Arial"/>
      <family val="2"/>
    </font>
    <font>
      <b/>
      <sz val="16"/>
      <name val="Calibri"/>
      <family val="2"/>
      <scheme val="minor"/>
    </font>
    <font>
      <sz val="10"/>
      <color theme="1"/>
      <name val="Calibri"/>
      <family val="2"/>
      <scheme val="minor"/>
    </font>
    <font>
      <b/>
      <sz val="10"/>
      <color indexed="8"/>
      <name val="Calibri"/>
      <family val="2"/>
      <scheme val="minor"/>
    </font>
    <font>
      <b/>
      <sz val="8"/>
      <color indexed="37"/>
      <name val="Tahoma"/>
      <family val="2"/>
    </font>
    <font>
      <b/>
      <sz val="9"/>
      <name val="Calibri"/>
      <family val="2"/>
      <scheme val="minor"/>
    </font>
    <font>
      <b/>
      <sz val="12"/>
      <color rgb="FF0000FF"/>
      <name val="Arial Black"/>
      <family val="2"/>
    </font>
    <font>
      <b/>
      <sz val="14"/>
      <color rgb="FF0000FF"/>
      <name val="Arial"/>
      <family val="2"/>
    </font>
    <font>
      <sz val="14"/>
      <color theme="0"/>
      <name val="Arial"/>
      <family val="2"/>
    </font>
    <font>
      <sz val="8"/>
      <color theme="0"/>
      <name val="Arial"/>
      <family val="2"/>
    </font>
    <font>
      <b/>
      <sz val="20"/>
      <color rgb="FF0000FF"/>
      <name val="Arial"/>
      <family val="2"/>
    </font>
    <font>
      <b/>
      <sz val="16"/>
      <name val="Calibri"/>
      <family val="2"/>
    </font>
    <font>
      <b/>
      <sz val="10"/>
      <name val="Calibri"/>
      <family val="2"/>
    </font>
    <font>
      <b/>
      <sz val="10"/>
      <color theme="0"/>
      <name val="Arial"/>
      <family val="2"/>
    </font>
    <font>
      <b/>
      <sz val="9"/>
      <color theme="0"/>
      <name val="Calibri"/>
      <family val="2"/>
      <scheme val="minor"/>
    </font>
    <font>
      <sz val="10"/>
      <name val="Arial"/>
      <family val="2"/>
    </font>
    <font>
      <b/>
      <sz val="10"/>
      <color rgb="FF0000FF"/>
      <name val="Arial"/>
      <family val="2"/>
    </font>
    <font>
      <b/>
      <u/>
      <sz val="10"/>
      <name val="Arial"/>
      <family val="2"/>
    </font>
    <font>
      <u/>
      <sz val="14"/>
      <name val="Arial"/>
      <family val="2"/>
    </font>
    <font>
      <b/>
      <u/>
      <sz val="14"/>
      <name val="Arial"/>
      <family val="2"/>
    </font>
    <font>
      <sz val="10"/>
      <name val="Arial Narrow"/>
      <family val="2"/>
    </font>
    <font>
      <sz val="11"/>
      <name val="Arial Narrow"/>
      <family val="2"/>
    </font>
    <font>
      <sz val="12"/>
      <name val="Arial Narrow"/>
      <family val="2"/>
    </font>
    <font>
      <sz val="8"/>
      <name val="Calibri"/>
      <family val="2"/>
      <scheme val="minor"/>
    </font>
  </fonts>
  <fills count="72">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64821E"/>
        <bgColor indexed="64"/>
      </patternFill>
    </fill>
    <fill>
      <patternFill patternType="solid">
        <fgColor rgb="FFD28660"/>
        <bgColor indexed="64"/>
      </patternFill>
    </fill>
    <fill>
      <patternFill patternType="solid">
        <fgColor theme="0" tint="-0.249977111117893"/>
        <bgColor indexed="64"/>
      </patternFill>
    </fill>
    <fill>
      <patternFill patternType="solid">
        <fgColor rgb="FFFFC000"/>
        <bgColor indexed="64"/>
      </patternFill>
    </fill>
    <fill>
      <patternFill patternType="solid">
        <fgColor theme="2" tint="-0.249977111117893"/>
        <bgColor indexed="64"/>
      </patternFill>
    </fill>
    <fill>
      <patternFill patternType="solid">
        <fgColor rgb="FFDBDBDB"/>
        <bgColor rgb="FF000000"/>
      </patternFill>
    </fill>
    <fill>
      <patternFill patternType="solid">
        <fgColor rgb="FF0ED40E"/>
        <bgColor rgb="FF000000"/>
      </patternFill>
    </fill>
    <fill>
      <patternFill patternType="solid">
        <fgColor theme="8" tint="-0.249977111117893"/>
        <bgColor indexed="64"/>
      </patternFill>
    </fill>
    <fill>
      <patternFill patternType="solid">
        <fgColor theme="8" tint="0.79998168889431442"/>
        <bgColor indexed="64"/>
      </patternFill>
    </fill>
    <fill>
      <patternFill patternType="solid">
        <fgColor rgb="FFB7FFFF"/>
        <bgColor indexed="64"/>
      </patternFill>
    </fill>
    <fill>
      <patternFill patternType="solid">
        <fgColor theme="8" tint="0.79998168889431442"/>
        <bgColor rgb="FF000000"/>
      </patternFill>
    </fill>
    <fill>
      <patternFill patternType="solid">
        <fgColor theme="8" tint="-0.249977111117893"/>
        <bgColor rgb="FF000000"/>
      </patternFill>
    </fill>
  </fills>
  <borders count="155">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double">
        <color indexed="64"/>
      </right>
      <top/>
      <bottom style="thin">
        <color indexed="64"/>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thin">
        <color indexed="64"/>
      </top>
      <bottom style="medium">
        <color indexed="64"/>
      </bottom>
      <diagonal/>
    </border>
    <border>
      <left style="double">
        <color indexed="64"/>
      </left>
      <right style="double">
        <color indexed="64"/>
      </right>
      <top style="dashed">
        <color indexed="64"/>
      </top>
      <bottom/>
      <diagonal/>
    </border>
    <border>
      <left style="double">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double">
        <color indexed="64"/>
      </right>
      <top style="thin">
        <color indexed="64"/>
      </top>
      <bottom style="double">
        <color indexed="64"/>
      </bottom>
      <diagonal/>
    </border>
    <border>
      <left style="thick">
        <color indexed="64"/>
      </left>
      <right style="dotted">
        <color indexed="64"/>
      </right>
      <top style="thick">
        <color indexed="64"/>
      </top>
      <bottom style="thin">
        <color indexed="64"/>
      </bottom>
      <diagonal/>
    </border>
    <border>
      <left style="dotted">
        <color indexed="64"/>
      </left>
      <right style="dotted">
        <color indexed="64"/>
      </right>
      <top style="thick">
        <color indexed="64"/>
      </top>
      <bottom style="thin">
        <color indexed="64"/>
      </bottom>
      <diagonal/>
    </border>
    <border>
      <left style="dotted">
        <color indexed="64"/>
      </left>
      <right style="thick">
        <color indexed="64"/>
      </right>
      <top style="thick">
        <color indexed="64"/>
      </top>
      <bottom style="thin">
        <color indexed="64"/>
      </bottom>
      <diagonal/>
    </border>
    <border>
      <left style="thick">
        <color indexed="64"/>
      </left>
      <right style="dotted">
        <color indexed="64"/>
      </right>
      <top style="thin">
        <color indexed="64"/>
      </top>
      <bottom style="thin">
        <color indexed="64"/>
      </bottom>
      <diagonal/>
    </border>
    <border>
      <left style="dotted">
        <color indexed="64"/>
      </left>
      <right style="thick">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ck">
        <color indexed="64"/>
      </left>
      <right style="dotted">
        <color indexed="64"/>
      </right>
      <top style="thin">
        <color indexed="64"/>
      </top>
      <bottom style="thick">
        <color indexed="64"/>
      </bottom>
      <diagonal/>
    </border>
    <border>
      <left style="dotted">
        <color indexed="64"/>
      </left>
      <right style="dotted">
        <color indexed="64"/>
      </right>
      <top style="thin">
        <color indexed="64"/>
      </top>
      <bottom style="thick">
        <color indexed="64"/>
      </bottom>
      <diagonal/>
    </border>
    <border>
      <left style="dotted">
        <color indexed="64"/>
      </left>
      <right style="thick">
        <color indexed="64"/>
      </right>
      <top style="thin">
        <color indexed="64"/>
      </top>
      <bottom style="thick">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dotted">
        <color indexed="64"/>
      </left>
      <right style="medium">
        <color indexed="64"/>
      </right>
      <top style="medium">
        <color indexed="64"/>
      </top>
      <bottom style="medium">
        <color indexed="64"/>
      </bottom>
      <diagonal/>
    </border>
    <border>
      <left style="dotted">
        <color indexed="64"/>
      </left>
      <right style="medium">
        <color indexed="64"/>
      </right>
      <top style="thin">
        <color indexed="64"/>
      </top>
      <bottom/>
      <diagonal/>
    </border>
    <border>
      <left/>
      <right style="double">
        <color indexed="64"/>
      </right>
      <top style="double">
        <color indexed="64"/>
      </top>
      <bottom style="double">
        <color indexed="64"/>
      </bottom>
      <diagonal/>
    </border>
    <border>
      <left style="thin">
        <color indexed="64"/>
      </left>
      <right/>
      <top style="medium">
        <color indexed="64"/>
      </top>
      <bottom style="thin">
        <color indexed="64"/>
      </bottom>
      <diagonal/>
    </border>
    <border>
      <left style="medium">
        <color indexed="64"/>
      </left>
      <right style="dotted">
        <color indexed="64"/>
      </right>
      <top style="thin">
        <color indexed="64"/>
      </top>
      <bottom/>
      <diagonal/>
    </border>
  </borders>
  <cellStyleXfs count="252">
    <xf numFmtId="0" fontId="0" fillId="0" borderId="0"/>
    <xf numFmtId="0" fontId="20" fillId="0" borderId="0">
      <alignment vertical="top"/>
    </xf>
    <xf numFmtId="179" fontId="3" fillId="0" borderId="0" applyFont="0" applyFill="0" applyBorder="0" applyAlignment="0" applyProtection="0"/>
    <xf numFmtId="171" fontId="3" fillId="0" borderId="0" applyFont="0" applyFill="0" applyBorder="0" applyAlignment="0" applyProtection="0"/>
    <xf numFmtId="43" fontId="10" fillId="0" borderId="0" applyFont="0" applyFill="0" applyBorder="0" applyAlignment="0" applyProtection="0"/>
    <xf numFmtId="43" fontId="3" fillId="0" borderId="0" applyFont="0" applyFill="0" applyBorder="0" applyAlignment="0" applyProtection="0"/>
    <xf numFmtId="171" fontId="3" fillId="0" borderId="0" applyFont="0" applyFill="0" applyBorder="0" applyAlignment="0" applyProtection="0"/>
    <xf numFmtId="170" fontId="3"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43" fontId="3" fillId="0" borderId="0" applyFont="0" applyFill="0" applyBorder="0" applyAlignment="0" applyProtection="0"/>
    <xf numFmtId="0" fontId="2" fillId="0" borderId="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2" fontId="3" fillId="0" borderId="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7" borderId="0" applyNumberFormat="0" applyBorder="0" applyAlignment="0" applyProtection="0"/>
    <xf numFmtId="0" fontId="27" fillId="18"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25" borderId="0" applyNumberFormat="0" applyBorder="0" applyAlignment="0" applyProtection="0"/>
    <xf numFmtId="0" fontId="28" fillId="9" borderId="0" applyNumberFormat="0" applyBorder="0" applyAlignment="0" applyProtection="0"/>
    <xf numFmtId="0" fontId="29" fillId="26" borderId="90" applyNumberFormat="0" applyAlignment="0" applyProtection="0"/>
    <xf numFmtId="0" fontId="30" fillId="27" borderId="91" applyNumberFormat="0" applyAlignment="0" applyProtection="0"/>
    <xf numFmtId="184" fontId="9" fillId="0" borderId="80">
      <alignment horizontal="right"/>
    </xf>
    <xf numFmtId="2" fontId="9" fillId="0" borderId="0"/>
    <xf numFmtId="185" fontId="9" fillId="0" borderId="0"/>
    <xf numFmtId="186" fontId="8" fillId="0" borderId="0"/>
    <xf numFmtId="184" fontId="9" fillId="0" borderId="80">
      <alignment horizontal="right"/>
    </xf>
    <xf numFmtId="182" fontId="3" fillId="0" borderId="0">
      <protection locked="0"/>
    </xf>
    <xf numFmtId="3" fontId="31" fillId="0" borderId="0" applyFont="0" applyFill="0" applyBorder="0" applyAlignment="0" applyProtection="0"/>
    <xf numFmtId="0" fontId="32" fillId="0" borderId="0"/>
    <xf numFmtId="0" fontId="32" fillId="0" borderId="0"/>
    <xf numFmtId="0" fontId="32" fillId="0" borderId="0"/>
    <xf numFmtId="187" fontId="3" fillId="0" borderId="0">
      <protection locked="0"/>
    </xf>
    <xf numFmtId="188" fontId="31" fillId="0" borderId="0" applyFont="0" applyFill="0" applyBorder="0" applyAlignment="0" applyProtection="0"/>
    <xf numFmtId="189" fontId="3" fillId="0" borderId="0">
      <protection locked="0"/>
    </xf>
    <xf numFmtId="0" fontId="33"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26" fillId="31" borderId="0" applyNumberFormat="0" applyBorder="0" applyAlignment="0" applyProtection="0"/>
    <xf numFmtId="0" fontId="26" fillId="31" borderId="0" applyNumberFormat="0" applyBorder="0" applyAlignment="0" applyProtection="0"/>
    <xf numFmtId="0" fontId="27" fillId="32" borderId="0" applyNumberFormat="0" applyBorder="0" applyAlignment="0" applyProtection="0"/>
    <xf numFmtId="0" fontId="26" fillId="33" borderId="0" applyNumberFormat="0" applyBorder="0" applyAlignment="0" applyProtection="0"/>
    <xf numFmtId="0" fontId="26" fillId="34" borderId="0" applyNumberFormat="0" applyBorder="0" applyAlignment="0" applyProtection="0"/>
    <xf numFmtId="0" fontId="27" fillId="35" borderId="0" applyNumberFormat="0" applyBorder="0" applyAlignment="0" applyProtection="0"/>
    <xf numFmtId="0" fontId="26" fillId="33" borderId="0" applyNumberFormat="0" applyBorder="0" applyAlignment="0" applyProtection="0"/>
    <xf numFmtId="0" fontId="26" fillId="36" borderId="0" applyNumberFormat="0" applyBorder="0" applyAlignment="0" applyProtection="0"/>
    <xf numFmtId="0" fontId="27" fillId="34" borderId="0" applyNumberFormat="0" applyBorder="0" applyAlignment="0" applyProtection="0"/>
    <xf numFmtId="0" fontId="26" fillId="31" borderId="0" applyNumberFormat="0" applyBorder="0" applyAlignment="0" applyProtection="0"/>
    <xf numFmtId="0" fontId="26" fillId="34" borderId="0" applyNumberFormat="0" applyBorder="0" applyAlignment="0" applyProtection="0"/>
    <xf numFmtId="0" fontId="27" fillId="34" borderId="0" applyNumberFormat="0" applyBorder="0" applyAlignment="0" applyProtection="0"/>
    <xf numFmtId="0" fontId="26" fillId="37" borderId="0" applyNumberFormat="0" applyBorder="0" applyAlignment="0" applyProtection="0"/>
    <xf numFmtId="0" fontId="26" fillId="31" borderId="0" applyNumberFormat="0" applyBorder="0" applyAlignment="0" applyProtection="0"/>
    <xf numFmtId="0" fontId="27" fillId="32" borderId="0" applyNumberFormat="0" applyBorder="0" applyAlignment="0" applyProtection="0"/>
    <xf numFmtId="0" fontId="26" fillId="33" borderId="0" applyNumberFormat="0" applyBorder="0" applyAlignment="0" applyProtection="0"/>
    <xf numFmtId="0" fontId="26" fillId="38" borderId="0" applyNumberFormat="0" applyBorder="0" applyAlignment="0" applyProtection="0"/>
    <xf numFmtId="0" fontId="27" fillId="38" borderId="0" applyNumberFormat="0" applyBorder="0" applyAlignment="0" applyProtection="0"/>
    <xf numFmtId="1" fontId="3" fillId="0" borderId="0"/>
    <xf numFmtId="0" fontId="3" fillId="0" borderId="0" applyFont="0" applyFill="0" applyBorder="0" applyAlignment="0" applyProtection="0"/>
    <xf numFmtId="0" fontId="34" fillId="0" borderId="0" applyNumberFormat="0" applyFill="0" applyBorder="0" applyAlignment="0" applyProtection="0"/>
    <xf numFmtId="4" fontId="35" fillId="0" borderId="0">
      <protection locked="0"/>
    </xf>
    <xf numFmtId="4" fontId="35" fillId="0" borderId="0">
      <protection locked="0"/>
    </xf>
    <xf numFmtId="4" fontId="36" fillId="0" borderId="0">
      <protection locked="0"/>
    </xf>
    <xf numFmtId="4" fontId="35" fillId="0" borderId="0">
      <protection locked="0"/>
    </xf>
    <xf numFmtId="4" fontId="35" fillId="0" borderId="0">
      <protection locked="0"/>
    </xf>
    <xf numFmtId="4" fontId="35" fillId="0" borderId="0">
      <protection locked="0"/>
    </xf>
    <xf numFmtId="4" fontId="36" fillId="0" borderId="0">
      <protection locked="0"/>
    </xf>
    <xf numFmtId="190" fontId="3" fillId="0" borderId="0">
      <protection locked="0"/>
    </xf>
    <xf numFmtId="0" fontId="37" fillId="10" borderId="0" applyNumberFormat="0" applyBorder="0" applyAlignment="0" applyProtection="0"/>
    <xf numFmtId="191" fontId="3" fillId="0" borderId="0"/>
    <xf numFmtId="0" fontId="38" fillId="0" borderId="0" applyNumberFormat="0" applyFill="0" applyBorder="0" applyAlignment="0" applyProtection="0"/>
    <xf numFmtId="0" fontId="39" fillId="0" borderId="0" applyNumberFormat="0" applyFill="0" applyBorder="0" applyAlignment="0" applyProtection="0"/>
    <xf numFmtId="0" fontId="40" fillId="0" borderId="92" applyNumberFormat="0" applyFill="0" applyAlignment="0" applyProtection="0"/>
    <xf numFmtId="0" fontId="40" fillId="0" borderId="0" applyNumberFormat="0" applyFill="0" applyBorder="0" applyAlignment="0" applyProtection="0"/>
    <xf numFmtId="192" fontId="3" fillId="0" borderId="0">
      <protection locked="0"/>
    </xf>
    <xf numFmtId="192" fontId="3" fillId="0" borderId="0">
      <protection locked="0"/>
    </xf>
    <xf numFmtId="0" fontId="41" fillId="0" borderId="0" applyNumberFormat="0" applyFill="0" applyBorder="0" applyAlignment="0" applyProtection="0">
      <alignment vertical="top"/>
      <protection locked="0"/>
    </xf>
    <xf numFmtId="0" fontId="42" fillId="13" borderId="90" applyNumberFormat="0" applyAlignment="0" applyProtection="0"/>
    <xf numFmtId="0" fontId="43" fillId="0" borderId="93" applyNumberFormat="0" applyFill="0" applyAlignment="0" applyProtection="0"/>
    <xf numFmtId="193" fontId="9" fillId="0" borderId="0">
      <alignment horizontal="right"/>
    </xf>
    <xf numFmtId="194" fontId="9" fillId="0" borderId="0" applyFont="0" applyFill="0" applyBorder="0" applyAlignment="0">
      <alignment horizontal="center"/>
    </xf>
    <xf numFmtId="41" fontId="2" fillId="0" borderId="0" applyFont="0" applyFill="0" applyBorder="0" applyAlignment="0" applyProtection="0"/>
    <xf numFmtId="172"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6" fontId="3" fillId="0" borderId="0" applyFont="0" applyFill="0" applyBorder="0" applyAlignment="0" applyProtection="0"/>
    <xf numFmtId="43"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6" fontId="3" fillId="0" borderId="0" applyFont="0" applyFill="0" applyBorder="0" applyAlignment="0" applyProtection="0"/>
    <xf numFmtId="168" fontId="4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7" fontId="3" fillId="0" borderId="0" applyFont="0" applyFill="0" applyBorder="0" applyAlignment="0" applyProtection="0"/>
    <xf numFmtId="43" fontId="3" fillId="0" borderId="0" applyFont="0" applyFill="0" applyBorder="0" applyAlignment="0" applyProtection="0"/>
    <xf numFmtId="196" fontId="3" fillId="0" borderId="0" applyFont="0" applyFill="0" applyBorder="0" applyAlignment="0" applyProtection="0"/>
    <xf numFmtId="43" fontId="3" fillId="0" borderId="0" applyFont="0" applyFill="0" applyBorder="0" applyAlignment="0" applyProtection="0"/>
    <xf numFmtId="195" fontId="3" fillId="0" borderId="0" applyFont="0" applyFill="0" applyBorder="0" applyAlignment="0" applyProtection="0"/>
    <xf numFmtId="43" fontId="3" fillId="0" borderId="0" applyFont="0" applyFill="0" applyBorder="0" applyAlignment="0" applyProtection="0"/>
    <xf numFmtId="196" fontId="3" fillId="0" borderId="0" applyFont="0" applyFill="0" applyBorder="0" applyAlignment="0" applyProtection="0"/>
    <xf numFmtId="43" fontId="3" fillId="0" borderId="0" applyFont="0" applyFill="0" applyBorder="0" applyAlignment="0" applyProtection="0"/>
    <xf numFmtId="196" fontId="3" fillId="0" borderId="0" applyFont="0" applyFill="0" applyBorder="0" applyAlignment="0" applyProtection="0"/>
    <xf numFmtId="195" fontId="3" fillId="0" borderId="0" applyFont="0" applyFill="0" applyBorder="0" applyAlignment="0" applyProtection="0"/>
    <xf numFmtId="43" fontId="2"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9" fontId="9" fillId="0" borderId="0">
      <alignment horizontal="right"/>
    </xf>
    <xf numFmtId="200" fontId="9" fillId="0" borderId="50"/>
    <xf numFmtId="201" fontId="3" fillId="0" borderId="0"/>
    <xf numFmtId="202" fontId="3" fillId="0" borderId="0" applyFont="0" applyFill="0" applyBorder="0" applyAlignment="0" applyProtection="0"/>
    <xf numFmtId="202" fontId="3" fillId="0" borderId="0" applyFont="0" applyFill="0" applyBorder="0" applyAlignment="0" applyProtection="0"/>
    <xf numFmtId="44" fontId="26" fillId="0" borderId="0" applyFont="0" applyFill="0" applyBorder="0" applyAlignment="0" applyProtection="0"/>
    <xf numFmtId="203" fontId="3" fillId="0" borderId="0" applyFont="0" applyFill="0" applyBorder="0" applyAlignment="0" applyProtection="0"/>
    <xf numFmtId="44" fontId="3" fillId="0" borderId="0" applyFont="0" applyFill="0" applyBorder="0" applyAlignment="0" applyProtection="0"/>
    <xf numFmtId="204"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2" fillId="0" borderId="0" applyFont="0" applyFill="0" applyBorder="0" applyAlignment="0" applyProtection="0"/>
    <xf numFmtId="0" fontId="3" fillId="0" borderId="0"/>
    <xf numFmtId="43" fontId="2" fillId="0" borderId="0" applyFont="0" applyFill="0" applyBorder="0" applyAlignment="0" applyProtection="0"/>
    <xf numFmtId="0" fontId="3" fillId="0" borderId="0"/>
    <xf numFmtId="0" fontId="3" fillId="0" borderId="0"/>
    <xf numFmtId="0" fontId="26" fillId="0" borderId="0"/>
    <xf numFmtId="0" fontId="26" fillId="39" borderId="94" applyNumberFormat="0" applyFont="0" applyAlignment="0" applyProtection="0"/>
    <xf numFmtId="0" fontId="45" fillId="26" borderId="95" applyNumberFormat="0" applyAlignment="0" applyProtection="0"/>
    <xf numFmtId="0" fontId="32" fillId="0" borderId="0"/>
    <xf numFmtId="205"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6" fillId="0" borderId="0" applyNumberFormat="0" applyFill="0" applyBorder="0" applyAlignment="0" applyProtection="0"/>
    <xf numFmtId="49" fontId="6" fillId="0" borderId="0">
      <alignment horizontal="center" vertical="center"/>
    </xf>
    <xf numFmtId="0" fontId="47" fillId="0" borderId="0" applyNumberFormat="0" applyFill="0" applyBorder="0" applyAlignment="0" applyProtection="0"/>
    <xf numFmtId="0" fontId="48" fillId="0" borderId="0" applyNumberFormat="0" applyFill="0" applyBorder="0" applyAlignment="0" applyProtection="0"/>
    <xf numFmtId="44" fontId="2" fillId="0" borderId="0" applyFont="0" applyFill="0" applyBorder="0" applyAlignment="0" applyProtection="0"/>
    <xf numFmtId="206" fontId="3" fillId="0" borderId="0" applyFont="0" applyFill="0" applyBorder="0" applyAlignment="0" applyProtection="0"/>
    <xf numFmtId="43" fontId="2" fillId="0" borderId="0" applyFont="0" applyFill="0" applyBorder="0" applyAlignment="0" applyProtection="0"/>
    <xf numFmtId="41" fontId="3" fillId="0" borderId="0" applyFont="0" applyFill="0" applyBorder="0" applyAlignment="0" applyProtection="0"/>
    <xf numFmtId="43" fontId="2" fillId="0" borderId="0" applyFont="0" applyFill="0" applyBorder="0" applyAlignment="0" applyProtection="0"/>
    <xf numFmtId="198" fontId="3" fillId="0" borderId="0" applyFont="0" applyFill="0" applyBorder="0" applyAlignment="0" applyProtection="0"/>
    <xf numFmtId="43" fontId="3" fillId="0" borderId="0" applyFont="0" applyFill="0" applyBorder="0" applyAlignment="0" applyProtection="0"/>
    <xf numFmtId="179" fontId="3" fillId="0" borderId="0" applyFont="0" applyFill="0" applyBorder="0" applyAlignment="0" applyProtection="0"/>
    <xf numFmtId="44" fontId="2" fillId="0" borderId="0" applyFont="0" applyFill="0" applyBorder="0" applyAlignment="0" applyProtection="0"/>
    <xf numFmtId="208" fontId="3" fillId="0" borderId="0" applyFont="0" applyFill="0" applyBorder="0" applyAlignment="0" applyProtection="0"/>
    <xf numFmtId="0" fontId="26" fillId="0" borderId="0"/>
    <xf numFmtId="44" fontId="2" fillId="0" borderId="0" applyFont="0" applyFill="0" applyBorder="0" applyAlignment="0" applyProtection="0"/>
    <xf numFmtId="43" fontId="2" fillId="0" borderId="0" applyFont="0" applyFill="0" applyBorder="0" applyAlignment="0" applyProtection="0"/>
    <xf numFmtId="0" fontId="2" fillId="0" borderId="0"/>
    <xf numFmtId="207" fontId="3" fillId="0" borderId="0" applyFont="0" applyFill="0" applyBorder="0" applyAlignment="0" applyProtection="0"/>
    <xf numFmtId="0" fontId="2" fillId="0" borderId="0"/>
    <xf numFmtId="0" fontId="2" fillId="0" borderId="0"/>
    <xf numFmtId="165" fontId="52" fillId="0" borderId="0" applyFont="0" applyFill="0" applyBorder="0" applyAlignment="0" applyProtection="0"/>
    <xf numFmtId="164" fontId="3" fillId="0" borderId="0" applyFont="0" applyFill="0" applyBorder="0" applyAlignment="0" applyProtection="0"/>
    <xf numFmtId="0" fontId="1" fillId="0" borderId="0"/>
    <xf numFmtId="9" fontId="86"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cellStyleXfs>
  <cellXfs count="580">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5" fillId="0" borderId="0" xfId="0" applyFont="1" applyAlignment="1" applyProtection="1">
      <alignment horizontal="centerContinuous" vertical="center" wrapText="1"/>
      <protection hidden="1"/>
    </xf>
    <xf numFmtId="0" fontId="6" fillId="0" borderId="0" xfId="0" applyFont="1" applyAlignment="1" applyProtection="1">
      <alignment horizontal="centerContinuous" vertical="center" wrapText="1"/>
      <protection hidden="1"/>
    </xf>
    <xf numFmtId="0" fontId="7" fillId="0" borderId="0" xfId="0" applyFont="1" applyAlignment="1" applyProtection="1">
      <alignment horizontal="centerContinuous" vertical="center" wrapText="1"/>
      <protection hidden="1"/>
    </xf>
    <xf numFmtId="0" fontId="10" fillId="0" borderId="0" xfId="0" applyFont="1" applyAlignment="1" applyProtection="1">
      <alignment horizontal="centerContinuous" vertical="center" wrapText="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9" fillId="0" borderId="0" xfId="0" applyFont="1" applyProtection="1">
      <protection hidden="1"/>
    </xf>
    <xf numFmtId="0" fontId="13" fillId="0" borderId="0" xfId="0" applyFont="1" applyAlignment="1" applyProtection="1">
      <alignment horizontal="centerContinuous" vertical="center" wrapText="1"/>
      <protection hidden="1"/>
    </xf>
    <xf numFmtId="0" fontId="14" fillId="0" borderId="0" xfId="0" applyFont="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9" fillId="0" borderId="0" xfId="0" applyFont="1" applyAlignment="1" applyProtection="1">
      <alignment horizontal="centerContinuous" vertical="center" wrapText="1"/>
      <protection hidden="1"/>
    </xf>
    <xf numFmtId="0" fontId="4" fillId="0" borderId="0" xfId="0" applyFont="1" applyAlignment="1" applyProtection="1">
      <alignment horizontal="centerContinuous" vertical="center"/>
      <protection hidden="1"/>
    </xf>
    <xf numFmtId="0" fontId="17" fillId="0" borderId="0" xfId="0" applyFont="1" applyProtection="1">
      <protection hidden="1"/>
    </xf>
    <xf numFmtId="0" fontId="17" fillId="0" borderId="0" xfId="0" quotePrefix="1" applyFont="1" applyAlignment="1" applyProtection="1">
      <alignment vertical="center"/>
      <protection hidden="1"/>
    </xf>
    <xf numFmtId="0" fontId="17" fillId="0" borderId="0" xfId="0" applyFont="1" applyAlignment="1" applyProtection="1">
      <alignment horizontal="center"/>
      <protection hidden="1"/>
    </xf>
    <xf numFmtId="0" fontId="18" fillId="0" borderId="0" xfId="0" applyFont="1" applyAlignment="1" applyProtection="1">
      <alignment horizontal="centerContinuous" vertical="center" wrapText="1"/>
      <protection locked="0"/>
    </xf>
    <xf numFmtId="0" fontId="3" fillId="0" borderId="0" xfId="0" applyFont="1" applyProtection="1">
      <protection hidden="1"/>
    </xf>
    <xf numFmtId="0" fontId="3" fillId="2" borderId="0" xfId="12" applyFill="1" applyAlignment="1">
      <alignment wrapText="1"/>
    </xf>
    <xf numFmtId="0" fontId="3" fillId="2" borderId="0" xfId="12" applyFill="1"/>
    <xf numFmtId="0" fontId="5" fillId="2" borderId="0" xfId="12" applyFont="1" applyFill="1" applyAlignment="1">
      <alignment horizontal="centerContinuous" vertical="center" wrapText="1"/>
    </xf>
    <xf numFmtId="0" fontId="3" fillId="2" borderId="0" xfId="12" applyFill="1" applyAlignment="1">
      <alignment horizontal="center" vertical="center"/>
    </xf>
    <xf numFmtId="1" fontId="16" fillId="0" borderId="0" xfId="12" applyNumberFormat="1" applyFont="1" applyAlignment="1">
      <alignment horizontal="centerContinuous" vertical="center" wrapText="1"/>
    </xf>
    <xf numFmtId="1" fontId="6" fillId="0" borderId="0" xfId="12" applyNumberFormat="1" applyFont="1" applyAlignment="1">
      <alignment horizontal="centerContinuous" vertical="center" wrapText="1"/>
    </xf>
    <xf numFmtId="0" fontId="6" fillId="0" borderId="0" xfId="12" applyFont="1" applyAlignment="1">
      <alignment horizontal="centerContinuous" vertical="center"/>
    </xf>
    <xf numFmtId="0" fontId="8" fillId="0" borderId="3" xfId="0" applyFont="1" applyBorder="1" applyAlignment="1" applyProtection="1">
      <alignment horizontal="centerContinuous"/>
      <protection hidden="1"/>
    </xf>
    <xf numFmtId="0" fontId="8" fillId="0" borderId="4" xfId="0" applyFont="1" applyBorder="1" applyAlignment="1" applyProtection="1">
      <alignment horizontal="center" vertical="center"/>
      <protection hidden="1"/>
    </xf>
    <xf numFmtId="0" fontId="10" fillId="0" borderId="8" xfId="0" applyFont="1" applyBorder="1" applyAlignment="1" applyProtection="1">
      <alignment horizontal="center"/>
      <protection hidden="1"/>
    </xf>
    <xf numFmtId="0" fontId="10" fillId="0" borderId="10" xfId="0" applyFont="1" applyBorder="1" applyAlignment="1" applyProtection="1">
      <alignment horizontal="center"/>
      <protection hidden="1"/>
    </xf>
    <xf numFmtId="0" fontId="10" fillId="0" borderId="11" xfId="0" applyFont="1" applyBorder="1" applyAlignment="1" applyProtection="1">
      <alignment horizontal="center"/>
      <protection hidden="1"/>
    </xf>
    <xf numFmtId="0" fontId="10" fillId="0" borderId="9" xfId="0" applyFont="1" applyBorder="1" applyAlignment="1" applyProtection="1">
      <alignment horizontal="center"/>
      <protection hidden="1"/>
    </xf>
    <xf numFmtId="0" fontId="24" fillId="3" borderId="13" xfId="13" applyFont="1" applyFill="1" applyBorder="1" applyAlignment="1">
      <alignment horizontal="center" vertical="center"/>
    </xf>
    <xf numFmtId="0" fontId="21" fillId="4" borderId="14" xfId="11" applyFont="1" applyFill="1" applyBorder="1"/>
    <xf numFmtId="0" fontId="21" fillId="4" borderId="15" xfId="11" applyFont="1" applyFill="1" applyBorder="1"/>
    <xf numFmtId="0" fontId="3" fillId="0" borderId="16" xfId="11" applyBorder="1"/>
    <xf numFmtId="0" fontId="21" fillId="4" borderId="17" xfId="11" applyFont="1" applyFill="1" applyBorder="1"/>
    <xf numFmtId="0" fontId="3" fillId="0" borderId="18" xfId="11" applyBorder="1"/>
    <xf numFmtId="0" fontId="3" fillId="0" borderId="19" xfId="11" applyBorder="1"/>
    <xf numFmtId="0" fontId="10" fillId="0" borderId="20" xfId="0" applyFont="1" applyBorder="1" applyAlignment="1" applyProtection="1">
      <alignment horizontal="center"/>
      <protection hidden="1"/>
    </xf>
    <xf numFmtId="0" fontId="10" fillId="0" borderId="21" xfId="0" applyFont="1" applyBorder="1" applyAlignment="1" applyProtection="1">
      <alignment horizontal="center"/>
      <protection hidden="1"/>
    </xf>
    <xf numFmtId="0" fontId="6" fillId="0" borderId="0" xfId="0" applyFont="1" applyAlignment="1" applyProtection="1">
      <alignment horizontal="center" vertical="center"/>
      <protection hidden="1"/>
    </xf>
    <xf numFmtId="0" fontId="3" fillId="0" borderId="23" xfId="11" applyBorder="1"/>
    <xf numFmtId="0" fontId="3" fillId="0" borderId="24" xfId="11" applyBorder="1"/>
    <xf numFmtId="0" fontId="3" fillId="0" borderId="25" xfId="11" applyBorder="1"/>
    <xf numFmtId="0" fontId="8" fillId="0" borderId="4" xfId="0" applyFont="1" applyBorder="1" applyAlignment="1" applyProtection="1">
      <alignment horizontal="centerContinuous"/>
      <protection hidden="1"/>
    </xf>
    <xf numFmtId="0" fontId="8" fillId="2" borderId="0" xfId="12" applyFont="1" applyFill="1" applyAlignment="1">
      <alignment vertical="center"/>
    </xf>
    <xf numFmtId="181" fontId="15" fillId="2" borderId="0" xfId="7" applyNumberFormat="1" applyFont="1" applyFill="1" applyBorder="1" applyAlignment="1"/>
    <xf numFmtId="0" fontId="3" fillId="2" borderId="48" xfId="12" applyFill="1" applyBorder="1"/>
    <xf numFmtId="0" fontId="3" fillId="2" borderId="49" xfId="12" applyFill="1" applyBorder="1"/>
    <xf numFmtId="0" fontId="3" fillId="2" borderId="52" xfId="12" applyFill="1" applyBorder="1"/>
    <xf numFmtId="0" fontId="6" fillId="0" borderId="49" xfId="12" applyFont="1" applyBorder="1" applyAlignment="1">
      <alignment horizontal="right" vertical="center"/>
    </xf>
    <xf numFmtId="0" fontId="6" fillId="0" borderId="48" xfId="12" applyFont="1" applyBorder="1" applyAlignment="1">
      <alignment horizontal="left" vertical="center"/>
    </xf>
    <xf numFmtId="0" fontId="6" fillId="0" borderId="49" xfId="12" applyFont="1" applyBorder="1" applyAlignment="1">
      <alignment vertical="center"/>
    </xf>
    <xf numFmtId="0" fontId="6" fillId="0" borderId="48" xfId="12" applyFont="1" applyBorder="1" applyAlignment="1">
      <alignment horizontal="center" vertical="center" wrapText="1"/>
    </xf>
    <xf numFmtId="0" fontId="6" fillId="0" borderId="49" xfId="12" applyFont="1" applyBorder="1" applyAlignment="1">
      <alignment horizontal="center" vertical="center" wrapText="1"/>
    </xf>
    <xf numFmtId="0" fontId="6" fillId="0" borderId="51" xfId="12" applyFont="1" applyBorder="1" applyAlignment="1">
      <alignment horizontal="center" vertical="center" wrapText="1"/>
    </xf>
    <xf numFmtId="0" fontId="6" fillId="0" borderId="52" xfId="12" applyFont="1" applyBorder="1" applyAlignment="1">
      <alignment horizontal="center" vertical="center" wrapText="1"/>
    </xf>
    <xf numFmtId="43" fontId="6" fillId="0" borderId="56" xfId="6" applyNumberFormat="1" applyFont="1" applyFill="1" applyBorder="1" applyAlignment="1" applyProtection="1">
      <alignment vertical="center"/>
      <protection locked="0"/>
    </xf>
    <xf numFmtId="181" fontId="6" fillId="2" borderId="50" xfId="7" applyNumberFormat="1" applyFont="1" applyFill="1" applyBorder="1" applyAlignment="1"/>
    <xf numFmtId="181" fontId="6" fillId="2" borderId="44" xfId="7" applyNumberFormat="1" applyFont="1" applyFill="1" applyBorder="1" applyAlignment="1"/>
    <xf numFmtId="181" fontId="6" fillId="2" borderId="53" xfId="7" applyNumberFormat="1" applyFont="1" applyFill="1" applyBorder="1" applyAlignment="1"/>
    <xf numFmtId="1" fontId="8" fillId="2" borderId="31" xfId="12" applyNumberFormat="1" applyFont="1" applyFill="1" applyBorder="1" applyAlignment="1">
      <alignment horizontal="left" vertical="center" wrapText="1"/>
    </xf>
    <xf numFmtId="0" fontId="6" fillId="0" borderId="50" xfId="0" applyFont="1" applyBorder="1" applyAlignment="1">
      <alignment horizontal="center" vertical="center"/>
    </xf>
    <xf numFmtId="0" fontId="6" fillId="2" borderId="50" xfId="12" applyFont="1" applyFill="1" applyBorder="1" applyAlignment="1">
      <alignment horizontal="center"/>
    </xf>
    <xf numFmtId="10" fontId="6" fillId="2" borderId="50" xfId="12" applyNumberFormat="1" applyFont="1" applyFill="1" applyBorder="1" applyAlignment="1">
      <alignment horizontal="center" vertical="center" wrapText="1"/>
    </xf>
    <xf numFmtId="10" fontId="6" fillId="2" borderId="53" xfId="12" applyNumberFormat="1" applyFont="1" applyFill="1" applyBorder="1" applyAlignment="1">
      <alignment horizontal="center" vertical="center" wrapText="1"/>
    </xf>
    <xf numFmtId="0" fontId="8" fillId="2" borderId="4" xfId="12" applyFont="1" applyFill="1" applyBorder="1" applyAlignment="1">
      <alignment horizontal="center" vertical="center" wrapText="1"/>
    </xf>
    <xf numFmtId="4" fontId="8" fillId="2" borderId="2" xfId="12" applyNumberFormat="1" applyFont="1" applyFill="1" applyBorder="1" applyAlignment="1">
      <alignment horizontal="center" vertical="center"/>
    </xf>
    <xf numFmtId="1" fontId="6" fillId="2" borderId="50" xfId="12" applyNumberFormat="1" applyFont="1" applyFill="1" applyBorder="1" applyAlignment="1">
      <alignment horizontal="center" vertical="center" wrapText="1"/>
    </xf>
    <xf numFmtId="0" fontId="6" fillId="2" borderId="0" xfId="12" applyFont="1" applyFill="1" applyAlignment="1">
      <alignment horizontal="right" vertical="center"/>
    </xf>
    <xf numFmtId="181" fontId="6" fillId="2" borderId="0" xfId="7" applyNumberFormat="1" applyFont="1" applyFill="1" applyBorder="1" applyAlignment="1"/>
    <xf numFmtId="0" fontId="10" fillId="0" borderId="0" xfId="0" applyFont="1" applyAlignment="1" applyProtection="1">
      <alignment horizontal="center" vertical="center" wrapText="1"/>
      <protection hidden="1"/>
    </xf>
    <xf numFmtId="0" fontId="8" fillId="2" borderId="0" xfId="0" applyFont="1" applyFill="1" applyAlignment="1" applyProtection="1">
      <alignment horizontal="center"/>
      <protection hidden="1"/>
    </xf>
    <xf numFmtId="0" fontId="11" fillId="2" borderId="0" xfId="0" applyFont="1" applyFill="1" applyAlignment="1" applyProtection="1">
      <alignment horizontal="center" vertical="center"/>
      <protection hidden="1"/>
    </xf>
    <xf numFmtId="3" fontId="8" fillId="0" borderId="0" xfId="0" applyNumberFormat="1" applyFont="1" applyAlignment="1" applyProtection="1">
      <alignment horizontal="center" vertical="center"/>
      <protection hidden="1"/>
    </xf>
    <xf numFmtId="0" fontId="8" fillId="0" borderId="0" xfId="0" applyFont="1" applyAlignment="1" applyProtection="1">
      <alignment horizontal="center" vertical="center"/>
      <protection hidden="1"/>
    </xf>
    <xf numFmtId="0" fontId="8" fillId="2" borderId="8" xfId="0" applyFont="1" applyFill="1" applyBorder="1" applyAlignment="1" applyProtection="1">
      <alignment horizontal="center"/>
      <protection hidden="1"/>
    </xf>
    <xf numFmtId="0" fontId="8" fillId="0" borderId="9" xfId="0" applyFont="1" applyBorder="1" applyAlignment="1" applyProtection="1">
      <alignment horizontal="center" vertical="center"/>
      <protection hidden="1"/>
    </xf>
    <xf numFmtId="1" fontId="8" fillId="0" borderId="30" xfId="0" applyNumberFormat="1" applyFont="1" applyBorder="1" applyAlignment="1" applyProtection="1">
      <alignment horizontal="center" vertical="center"/>
      <protection hidden="1"/>
    </xf>
    <xf numFmtId="1" fontId="8" fillId="0" borderId="31" xfId="0" applyNumberFormat="1" applyFont="1" applyBorder="1" applyAlignment="1" applyProtection="1">
      <alignment horizontal="center" vertical="center"/>
      <protection hidden="1"/>
    </xf>
    <xf numFmtId="3" fontId="8" fillId="0" borderId="31" xfId="0" applyNumberFormat="1" applyFont="1" applyBorder="1" applyAlignment="1" applyProtection="1">
      <alignment horizontal="center" vertical="center"/>
      <protection hidden="1"/>
    </xf>
    <xf numFmtId="180" fontId="8" fillId="0" borderId="64" xfId="0" applyNumberFormat="1" applyFont="1" applyBorder="1" applyAlignment="1" applyProtection="1">
      <alignment horizontal="center" vertical="center"/>
      <protection hidden="1"/>
    </xf>
    <xf numFmtId="0" fontId="6" fillId="0" borderId="0" xfId="0" applyFont="1" applyAlignment="1" applyProtection="1">
      <alignment horizontal="center"/>
      <protection hidden="1"/>
    </xf>
    <xf numFmtId="0" fontId="6" fillId="0" borderId="8" xfId="0" applyFont="1" applyBorder="1" applyAlignment="1" applyProtection="1">
      <alignment horizontal="center"/>
      <protection hidden="1"/>
    </xf>
    <xf numFmtId="0" fontId="6" fillId="0" borderId="9" xfId="0" applyFont="1" applyBorder="1" applyAlignment="1" applyProtection="1">
      <alignment horizontal="center"/>
      <protection hidden="1"/>
    </xf>
    <xf numFmtId="177" fontId="4" fillId="0" borderId="30" xfId="0" applyNumberFormat="1" applyFont="1" applyBorder="1" applyAlignment="1" applyProtection="1">
      <alignment horizontal="center" vertical="center"/>
      <protection hidden="1"/>
    </xf>
    <xf numFmtId="0" fontId="4" fillId="0" borderId="31" xfId="0" applyFont="1" applyBorder="1" applyAlignment="1" applyProtection="1">
      <alignment horizontal="left" vertical="center" wrapText="1"/>
      <protection hidden="1"/>
    </xf>
    <xf numFmtId="1" fontId="7" fillId="0" borderId="30" xfId="0" applyNumberFormat="1" applyFont="1" applyBorder="1" applyAlignment="1" applyProtection="1">
      <alignment horizontal="center" vertical="center"/>
      <protection hidden="1"/>
    </xf>
    <xf numFmtId="3" fontId="7" fillId="0" borderId="31" xfId="0" applyNumberFormat="1" applyFont="1" applyBorder="1" applyAlignment="1">
      <alignment horizontal="center" vertical="center"/>
    </xf>
    <xf numFmtId="0" fontId="7" fillId="0" borderId="31" xfId="0" applyFont="1" applyBorder="1" applyAlignment="1" applyProtection="1">
      <alignment horizontal="center" vertical="center"/>
      <protection hidden="1"/>
    </xf>
    <xf numFmtId="3" fontId="6" fillId="6" borderId="33" xfId="11" applyNumberFormat="1" applyFont="1" applyFill="1" applyBorder="1" applyAlignment="1" applyProtection="1">
      <alignment horizontal="right"/>
      <protection hidden="1"/>
    </xf>
    <xf numFmtId="3" fontId="6" fillId="5" borderId="27" xfId="11" applyNumberFormat="1" applyFont="1" applyFill="1" applyBorder="1" applyAlignment="1" applyProtection="1">
      <alignment horizontal="right"/>
      <protection hidden="1"/>
    </xf>
    <xf numFmtId="0" fontId="12" fillId="7" borderId="41" xfId="0" applyFont="1" applyFill="1" applyBorder="1" applyAlignment="1" applyProtection="1">
      <alignment horizontal="centerContinuous"/>
      <protection hidden="1"/>
    </xf>
    <xf numFmtId="0" fontId="25" fillId="0" borderId="0" xfId="0" applyFont="1" applyAlignment="1" applyProtection="1">
      <alignment horizontal="center" vertical="center"/>
      <protection hidden="1"/>
    </xf>
    <xf numFmtId="1" fontId="10" fillId="0" borderId="0" xfId="0" applyNumberFormat="1" applyFont="1" applyProtection="1">
      <protection hidden="1"/>
    </xf>
    <xf numFmtId="0" fontId="4" fillId="0" borderId="97" xfId="0" applyFont="1" applyBorder="1" applyAlignment="1" applyProtection="1">
      <alignment horizontal="center" vertical="center" wrapText="1"/>
      <protection hidden="1"/>
    </xf>
    <xf numFmtId="0" fontId="10" fillId="0" borderId="8" xfId="0" applyFont="1" applyBorder="1" applyProtection="1">
      <protection hidden="1"/>
    </xf>
    <xf numFmtId="209" fontId="4" fillId="0" borderId="32" xfId="0" applyNumberFormat="1" applyFont="1" applyBorder="1" applyAlignment="1" applyProtection="1">
      <alignment horizontal="right" vertical="center"/>
      <protection hidden="1"/>
    </xf>
    <xf numFmtId="209" fontId="6" fillId="0" borderId="44" xfId="12" applyNumberFormat="1" applyFont="1" applyBorder="1" applyAlignment="1">
      <alignment horizontal="center" vertical="center" wrapText="1"/>
    </xf>
    <xf numFmtId="209" fontId="8" fillId="0" borderId="31" xfId="0" applyNumberFormat="1" applyFont="1" applyBorder="1" applyAlignment="1" applyProtection="1">
      <alignment horizontal="center" vertical="center"/>
      <protection hidden="1"/>
    </xf>
    <xf numFmtId="173" fontId="17" fillId="0" borderId="0" xfId="0" applyNumberFormat="1" applyFont="1" applyProtection="1">
      <protection hidden="1"/>
    </xf>
    <xf numFmtId="173" fontId="3" fillId="0" borderId="0" xfId="0" applyNumberFormat="1" applyFont="1" applyProtection="1">
      <protection hidden="1"/>
    </xf>
    <xf numFmtId="0" fontId="6" fillId="0" borderId="99" xfId="0" applyFont="1" applyBorder="1" applyAlignment="1" applyProtection="1">
      <alignment horizontal="center" vertical="center"/>
      <protection hidden="1"/>
    </xf>
    <xf numFmtId="0" fontId="6" fillId="0" borderId="99" xfId="0" quotePrefix="1" applyFont="1" applyBorder="1" applyAlignment="1" applyProtection="1">
      <alignment horizontal="center" vertical="center"/>
      <protection hidden="1"/>
    </xf>
    <xf numFmtId="0" fontId="6" fillId="0" borderId="100" xfId="0" applyFont="1" applyBorder="1" applyAlignment="1" applyProtection="1">
      <alignment horizontal="center" vertical="center" wrapText="1"/>
      <protection hidden="1"/>
    </xf>
    <xf numFmtId="0" fontId="6" fillId="0" borderId="98" xfId="0" quotePrefix="1" applyFont="1" applyBorder="1" applyAlignment="1" applyProtection="1">
      <alignment horizontal="center" vertical="center"/>
      <protection hidden="1"/>
    </xf>
    <xf numFmtId="0" fontId="50" fillId="0" borderId="0" xfId="0" applyFont="1"/>
    <xf numFmtId="0" fontId="50" fillId="2" borderId="0" xfId="12" applyFont="1" applyFill="1"/>
    <xf numFmtId="0" fontId="50" fillId="2" borderId="0" xfId="12" applyFont="1" applyFill="1" applyAlignment="1">
      <alignment wrapText="1"/>
    </xf>
    <xf numFmtId="0" fontId="0" fillId="41" borderId="0" xfId="0" applyFill="1"/>
    <xf numFmtId="0" fontId="7" fillId="0" borderId="101" xfId="0" applyFont="1" applyBorder="1" applyAlignment="1" applyProtection="1">
      <alignment horizontal="center" vertical="center"/>
      <protection hidden="1"/>
    </xf>
    <xf numFmtId="0" fontId="10" fillId="0" borderId="22" xfId="0" applyFont="1" applyBorder="1" applyAlignment="1" applyProtection="1">
      <alignment horizontal="center"/>
      <protection hidden="1"/>
    </xf>
    <xf numFmtId="0" fontId="10" fillId="0" borderId="1" xfId="0" applyFont="1" applyBorder="1" applyAlignment="1" applyProtection="1">
      <alignment horizontal="center"/>
      <protection hidden="1"/>
    </xf>
    <xf numFmtId="0" fontId="3" fillId="0" borderId="0" xfId="0" applyFont="1" applyAlignment="1" applyProtection="1">
      <alignment horizontal="right" vertical="center"/>
      <protection hidden="1"/>
    </xf>
    <xf numFmtId="182" fontId="10" fillId="0" borderId="0" xfId="3" applyNumberFormat="1" applyFont="1" applyAlignment="1" applyProtection="1">
      <alignment horizontal="center" vertical="center"/>
      <protection hidden="1"/>
    </xf>
    <xf numFmtId="4" fontId="8" fillId="0" borderId="9" xfId="0" applyNumberFormat="1" applyFont="1" applyBorder="1" applyAlignment="1" applyProtection="1">
      <alignment horizontal="center" vertical="center"/>
      <protection hidden="1"/>
    </xf>
    <xf numFmtId="0" fontId="3" fillId="0" borderId="104" xfId="11" applyBorder="1"/>
    <xf numFmtId="0" fontId="3" fillId="0" borderId="105" xfId="11" applyBorder="1"/>
    <xf numFmtId="0" fontId="3" fillId="0" borderId="106" xfId="11" applyBorder="1"/>
    <xf numFmtId="0" fontId="24" fillId="3" borderId="5" xfId="13" applyFont="1" applyFill="1" applyBorder="1" applyAlignment="1">
      <alignment horizontal="center" vertical="center"/>
    </xf>
    <xf numFmtId="181" fontId="6" fillId="2" borderId="60" xfId="7" applyNumberFormat="1" applyFont="1" applyFill="1" applyBorder="1" applyAlignment="1">
      <alignment horizontal="center" vertical="center"/>
    </xf>
    <xf numFmtId="0" fontId="50" fillId="2" borderId="0" xfId="12" applyFont="1" applyFill="1" applyAlignment="1">
      <alignment horizontal="center" vertical="center"/>
    </xf>
    <xf numFmtId="183" fontId="50" fillId="2" borderId="0" xfId="12" applyNumberFormat="1" applyFont="1" applyFill="1" applyAlignment="1">
      <alignment horizontal="right" vertical="center"/>
    </xf>
    <xf numFmtId="171" fontId="50" fillId="2" borderId="0" xfId="3" applyFont="1" applyFill="1" applyAlignment="1">
      <alignment horizontal="center" vertical="center"/>
    </xf>
    <xf numFmtId="209" fontId="8" fillId="0" borderId="32" xfId="0" applyNumberFormat="1" applyFont="1" applyBorder="1" applyAlignment="1" applyProtection="1">
      <alignment horizontal="center" vertical="center"/>
      <protection hidden="1"/>
    </xf>
    <xf numFmtId="0" fontId="3" fillId="41" borderId="0" xfId="0" applyFont="1" applyFill="1"/>
    <xf numFmtId="0" fontId="50" fillId="0" borderId="0" xfId="0" applyFont="1" applyAlignment="1">
      <alignment horizontal="center" vertical="center"/>
    </xf>
    <xf numFmtId="0" fontId="50" fillId="2" borderId="0" xfId="12" applyFont="1" applyFill="1" applyAlignment="1">
      <alignment horizontal="center" vertical="center" wrapText="1"/>
    </xf>
    <xf numFmtId="183" fontId="50" fillId="0" borderId="0" xfId="0" applyNumberFormat="1" applyFont="1"/>
    <xf numFmtId="3" fontId="50" fillId="2" borderId="0" xfId="12" applyNumberFormat="1" applyFont="1" applyFill="1" applyAlignment="1">
      <alignment horizontal="center" vertical="center"/>
    </xf>
    <xf numFmtId="0" fontId="50" fillId="0" borderId="0" xfId="0" applyFont="1" applyAlignment="1">
      <alignment wrapText="1"/>
    </xf>
    <xf numFmtId="0" fontId="6" fillId="0" borderId="98" xfId="0" applyFont="1" applyBorder="1" applyAlignment="1" applyProtection="1">
      <alignment horizontal="center" vertical="center"/>
      <protection hidden="1"/>
    </xf>
    <xf numFmtId="0" fontId="6" fillId="0" borderId="99" xfId="0" applyFont="1" applyBorder="1" applyAlignment="1" applyProtection="1">
      <alignment horizontal="center" vertical="center" wrapText="1"/>
      <protection hidden="1"/>
    </xf>
    <xf numFmtId="0" fontId="3" fillId="0" borderId="43" xfId="0" applyFont="1" applyBorder="1" applyAlignment="1" applyProtection="1">
      <alignment horizontal="center" vertical="center" wrapText="1"/>
      <protection hidden="1"/>
    </xf>
    <xf numFmtId="4" fontId="3" fillId="0" borderId="44" xfId="7" applyNumberFormat="1" applyFont="1" applyFill="1" applyBorder="1" applyAlignment="1" applyProtection="1">
      <alignment vertical="center"/>
      <protection hidden="1"/>
    </xf>
    <xf numFmtId="173" fontId="3" fillId="0" borderId="31" xfId="0" applyNumberFormat="1" applyFont="1" applyBorder="1" applyAlignment="1" applyProtection="1">
      <alignment horizontal="right" vertical="center"/>
      <protection hidden="1"/>
    </xf>
    <xf numFmtId="3" fontId="3" fillId="0" borderId="36" xfId="0" applyNumberFormat="1" applyFont="1" applyBorder="1" applyAlignment="1" applyProtection="1">
      <alignment horizontal="centerContinuous" vertical="center"/>
      <protection hidden="1"/>
    </xf>
    <xf numFmtId="3" fontId="3" fillId="41" borderId="36" xfId="0" applyNumberFormat="1" applyFont="1" applyFill="1" applyBorder="1" applyAlignment="1" applyProtection="1">
      <alignment horizontal="centerContinuous" vertical="center"/>
      <protection hidden="1"/>
    </xf>
    <xf numFmtId="3" fontId="3" fillId="0" borderId="36" xfId="0" applyNumberFormat="1" applyFont="1" applyBorder="1" applyAlignment="1" applyProtection="1">
      <alignment horizontal="right" vertical="center"/>
      <protection hidden="1"/>
    </xf>
    <xf numFmtId="0" fontId="15" fillId="7" borderId="38" xfId="0" applyFont="1" applyFill="1" applyBorder="1" applyAlignment="1" applyProtection="1">
      <alignment horizontal="centerContinuous" vertical="center"/>
      <protection hidden="1"/>
    </xf>
    <xf numFmtId="0" fontId="12" fillId="7" borderId="39" xfId="0" applyFont="1" applyFill="1" applyBorder="1" applyAlignment="1" applyProtection="1">
      <alignment horizontal="centerContinuous"/>
      <protection hidden="1"/>
    </xf>
    <xf numFmtId="0" fontId="15" fillId="7" borderId="40" xfId="0" applyFont="1" applyFill="1" applyBorder="1" applyAlignment="1" applyProtection="1">
      <alignment horizontal="centerContinuous" vertical="center"/>
      <protection hidden="1"/>
    </xf>
    <xf numFmtId="3" fontId="12" fillId="7" borderId="39" xfId="0" applyNumberFormat="1" applyFont="1" applyFill="1" applyBorder="1" applyAlignment="1" applyProtection="1">
      <alignment horizontal="centerContinuous" vertical="center"/>
      <protection hidden="1"/>
    </xf>
    <xf numFmtId="0" fontId="50" fillId="0" borderId="0" xfId="0" applyFont="1" applyProtection="1">
      <protection hidden="1"/>
    </xf>
    <xf numFmtId="0" fontId="3" fillId="0" borderId="0" xfId="0" applyFont="1" applyAlignment="1" applyProtection="1">
      <alignment horizontal="center" vertical="center"/>
      <protection hidden="1"/>
    </xf>
    <xf numFmtId="0" fontId="6" fillId="46" borderId="6" xfId="11" applyFont="1" applyFill="1" applyBorder="1" applyAlignment="1" applyProtection="1">
      <alignment horizontal="center"/>
      <protection hidden="1"/>
    </xf>
    <xf numFmtId="0" fontId="49" fillId="45" borderId="28" xfId="11" applyFont="1" applyFill="1" applyBorder="1" applyAlignment="1" applyProtection="1">
      <alignment horizontal="center"/>
      <protection hidden="1"/>
    </xf>
    <xf numFmtId="0" fontId="8" fillId="47" borderId="0" xfId="0" applyFont="1" applyFill="1" applyAlignment="1" applyProtection="1">
      <alignment horizontal="center" vertical="center"/>
      <protection hidden="1"/>
    </xf>
    <xf numFmtId="0" fontId="8" fillId="48" borderId="0" xfId="0" applyFont="1" applyFill="1" applyAlignment="1" applyProtection="1">
      <alignment horizontal="center" vertical="center"/>
      <protection hidden="1"/>
    </xf>
    <xf numFmtId="4" fontId="5" fillId="2" borderId="0" xfId="12" applyNumberFormat="1" applyFont="1" applyFill="1" applyAlignment="1">
      <alignment horizontal="centerContinuous" vertical="center" wrapText="1"/>
    </xf>
    <xf numFmtId="165" fontId="3" fillId="2" borderId="0" xfId="228" applyFont="1" applyFill="1" applyBorder="1"/>
    <xf numFmtId="0" fontId="53" fillId="2" borderId="0" xfId="12" applyFont="1" applyFill="1"/>
    <xf numFmtId="0" fontId="53" fillId="0" borderId="0" xfId="0" applyFont="1"/>
    <xf numFmtId="0" fontId="53" fillId="2" borderId="0" xfId="12" applyFont="1" applyFill="1" applyAlignment="1">
      <alignment wrapText="1"/>
    </xf>
    <xf numFmtId="0" fontId="3" fillId="0" borderId="0" xfId="0" applyFont="1"/>
    <xf numFmtId="2" fontId="6" fillId="2" borderId="50" xfId="7" applyNumberFormat="1" applyFont="1" applyFill="1" applyBorder="1" applyAlignment="1"/>
    <xf numFmtId="0" fontId="3" fillId="0" borderId="10" xfId="0" applyFont="1" applyBorder="1" applyProtection="1">
      <protection hidden="1"/>
    </xf>
    <xf numFmtId="1" fontId="6" fillId="2" borderId="108" xfId="12" applyNumberFormat="1" applyFont="1" applyFill="1" applyBorder="1" applyAlignment="1">
      <alignment horizontal="center" vertical="center" wrapText="1"/>
    </xf>
    <xf numFmtId="1" fontId="6" fillId="2" borderId="109" xfId="12" applyNumberFormat="1" applyFont="1" applyFill="1" applyBorder="1" applyAlignment="1">
      <alignment horizontal="center" vertical="center" wrapText="1"/>
    </xf>
    <xf numFmtId="1" fontId="6" fillId="2" borderId="109" xfId="12" applyNumberFormat="1" applyFont="1" applyFill="1" applyBorder="1" applyAlignment="1">
      <alignment horizontal="left" vertical="center" wrapText="1"/>
    </xf>
    <xf numFmtId="3" fontId="6" fillId="0" borderId="109" xfId="12" applyNumberFormat="1" applyFont="1" applyBorder="1" applyAlignment="1">
      <alignment horizontal="center" vertical="center" wrapText="1"/>
    </xf>
    <xf numFmtId="0" fontId="15" fillId="49" borderId="38" xfId="12" applyFont="1" applyFill="1" applyBorder="1" applyAlignment="1">
      <alignment horizontal="center" vertical="center" wrapText="1"/>
    </xf>
    <xf numFmtId="0" fontId="15" fillId="49" borderId="39" xfId="12" applyFont="1" applyFill="1" applyBorder="1" applyAlignment="1">
      <alignment horizontal="center" vertical="center" wrapText="1"/>
    </xf>
    <xf numFmtId="0" fontId="15" fillId="49" borderId="39" xfId="12" applyFont="1" applyFill="1" applyBorder="1" applyAlignment="1">
      <alignment horizontal="center" vertical="center"/>
    </xf>
    <xf numFmtId="0" fontId="15" fillId="49" borderId="66" xfId="12" applyFont="1" applyFill="1" applyBorder="1" applyAlignment="1">
      <alignment horizontal="center" vertical="center"/>
    </xf>
    <xf numFmtId="173" fontId="15" fillId="0" borderId="37" xfId="9" applyNumberFormat="1" applyFont="1" applyFill="1" applyBorder="1" applyAlignment="1" applyProtection="1">
      <alignment horizontal="center" vertical="center"/>
      <protection hidden="1"/>
    </xf>
    <xf numFmtId="0" fontId="3" fillId="50" borderId="0" xfId="0" applyFont="1" applyFill="1"/>
    <xf numFmtId="0" fontId="3" fillId="50" borderId="0" xfId="0" applyFont="1" applyFill="1" applyAlignment="1">
      <alignment horizontal="center"/>
    </xf>
    <xf numFmtId="0" fontId="15" fillId="52" borderId="47" xfId="12" applyFont="1" applyFill="1" applyBorder="1" applyAlignment="1">
      <alignment horizontal="center" vertical="center" wrapText="1"/>
    </xf>
    <xf numFmtId="0" fontId="15" fillId="0" borderId="0" xfId="12" applyFont="1" applyAlignment="1">
      <alignment horizontal="center" vertical="center" wrapText="1"/>
    </xf>
    <xf numFmtId="169" fontId="54" fillId="44" borderId="62" xfId="175" applyNumberFormat="1" applyFont="1" applyFill="1" applyBorder="1" applyAlignment="1">
      <alignment horizontal="center" vertical="center" wrapText="1"/>
    </xf>
    <xf numFmtId="169" fontId="54" fillId="44" borderId="54" xfId="175" applyNumberFormat="1" applyFont="1" applyFill="1" applyBorder="1" applyAlignment="1">
      <alignment horizontal="center" vertical="center" wrapText="1"/>
    </xf>
    <xf numFmtId="0" fontId="15" fillId="0" borderId="0" xfId="12" applyFont="1" applyAlignment="1">
      <alignment horizontal="center" vertical="center"/>
    </xf>
    <xf numFmtId="0" fontId="15" fillId="53" borderId="66" xfId="12" applyFont="1" applyFill="1" applyBorder="1" applyAlignment="1">
      <alignment horizontal="center" vertical="center" wrapText="1"/>
    </xf>
    <xf numFmtId="1" fontId="6" fillId="0" borderId="0" xfId="12" applyNumberFormat="1" applyFont="1" applyAlignment="1">
      <alignment horizontal="center" vertical="center" wrapText="1"/>
    </xf>
    <xf numFmtId="1" fontId="6" fillId="0" borderId="0" xfId="12" applyNumberFormat="1" applyFont="1" applyAlignment="1">
      <alignment horizontal="left" vertical="center" wrapText="1"/>
    </xf>
    <xf numFmtId="3" fontId="6" fillId="0" borderId="0" xfId="12" applyNumberFormat="1" applyFont="1" applyAlignment="1">
      <alignment horizontal="center" vertical="center" wrapText="1"/>
    </xf>
    <xf numFmtId="169" fontId="54" fillId="0" borderId="55" xfId="175" applyNumberFormat="1" applyFont="1" applyBorder="1" applyAlignment="1">
      <alignment horizontal="center" vertical="center"/>
    </xf>
    <xf numFmtId="0" fontId="55" fillId="50" borderId="0" xfId="12" applyFont="1" applyFill="1" applyAlignment="1">
      <alignment horizontal="center" vertical="center"/>
    </xf>
    <xf numFmtId="0" fontId="55" fillId="50" borderId="0" xfId="12" applyFont="1" applyFill="1"/>
    <xf numFmtId="212" fontId="51" fillId="50" borderId="36" xfId="229" applyNumberFormat="1" applyFont="1" applyFill="1" applyBorder="1" applyAlignment="1">
      <alignment vertical="center"/>
    </xf>
    <xf numFmtId="171" fontId="55" fillId="50" borderId="0" xfId="3" applyFont="1" applyFill="1" applyBorder="1" applyAlignment="1">
      <alignment horizontal="center" vertical="center"/>
    </xf>
    <xf numFmtId="212" fontId="22" fillId="54" borderId="111" xfId="229" applyNumberFormat="1" applyFont="1" applyFill="1" applyBorder="1" applyAlignment="1">
      <alignment vertical="center"/>
    </xf>
    <xf numFmtId="213" fontId="56" fillId="50" borderId="0" xfId="12" applyNumberFormat="1" applyFont="1" applyFill="1" applyAlignment="1">
      <alignment horizontal="center" vertical="center"/>
    </xf>
    <xf numFmtId="214" fontId="56" fillId="50" borderId="0" xfId="192" applyNumberFormat="1" applyFont="1" applyFill="1" applyBorder="1"/>
    <xf numFmtId="0" fontId="56" fillId="50" borderId="0" xfId="12" applyFont="1" applyFill="1"/>
    <xf numFmtId="215" fontId="51" fillId="54" borderId="112" xfId="229" applyNumberFormat="1" applyFont="1" applyFill="1" applyBorder="1" applyAlignment="1">
      <alignment horizontal="center" vertical="center"/>
    </xf>
    <xf numFmtId="0" fontId="56" fillId="50" borderId="0" xfId="12" applyFont="1" applyFill="1" applyAlignment="1">
      <alignment horizontal="center" vertical="center"/>
    </xf>
    <xf numFmtId="171" fontId="22" fillId="50" borderId="81" xfId="3" applyFont="1" applyFill="1" applyBorder="1" applyAlignment="1">
      <alignment horizontal="right" vertical="center"/>
    </xf>
    <xf numFmtId="212" fontId="51" fillId="50" borderId="111" xfId="229" applyNumberFormat="1" applyFont="1" applyFill="1" applyBorder="1" applyAlignment="1">
      <alignment horizontal="center" vertical="center"/>
    </xf>
    <xf numFmtId="0" fontId="5" fillId="55" borderId="81" xfId="12" applyFont="1" applyFill="1" applyBorder="1" applyAlignment="1">
      <alignment horizontal="center" vertical="center"/>
    </xf>
    <xf numFmtId="0" fontId="5" fillId="55" borderId="47" xfId="12" applyFont="1" applyFill="1" applyBorder="1" applyAlignment="1">
      <alignment horizontal="center" vertical="center"/>
    </xf>
    <xf numFmtId="171" fontId="57" fillId="56" borderId="42" xfId="3" applyFont="1" applyFill="1" applyBorder="1" applyAlignment="1">
      <alignment horizontal="center" vertical="center" wrapText="1"/>
    </xf>
    <xf numFmtId="171" fontId="57" fillId="56" borderId="35" xfId="3" applyFont="1" applyFill="1" applyBorder="1" applyAlignment="1">
      <alignment horizontal="center" vertical="center" wrapText="1"/>
    </xf>
    <xf numFmtId="171" fontId="22" fillId="50" borderId="78" xfId="3" applyFont="1" applyFill="1" applyBorder="1" applyAlignment="1">
      <alignment horizontal="right" vertical="center"/>
    </xf>
    <xf numFmtId="3" fontId="51" fillId="57" borderId="113" xfId="12" applyNumberFormat="1" applyFont="1" applyFill="1" applyBorder="1" applyAlignment="1">
      <alignment horizontal="center" vertical="center"/>
    </xf>
    <xf numFmtId="214" fontId="51" fillId="57" borderId="62" xfId="192" applyNumberFormat="1" applyFont="1" applyFill="1" applyBorder="1" applyAlignment="1">
      <alignment horizontal="center" vertical="center"/>
    </xf>
    <xf numFmtId="171" fontId="57" fillId="56" borderId="36" xfId="3" applyFont="1" applyFill="1" applyBorder="1" applyAlignment="1">
      <alignment horizontal="center" vertical="center" wrapText="1"/>
    </xf>
    <xf numFmtId="171" fontId="57" fillId="56" borderId="114" xfId="3" applyFont="1" applyFill="1" applyBorder="1" applyAlignment="1">
      <alignment horizontal="center" vertical="center" wrapText="1"/>
    </xf>
    <xf numFmtId="171" fontId="22" fillId="50" borderId="79" xfId="3" applyFont="1" applyFill="1" applyBorder="1" applyAlignment="1">
      <alignment horizontal="right" vertical="center"/>
    </xf>
    <xf numFmtId="212" fontId="51" fillId="50" borderId="37" xfId="229" applyNumberFormat="1" applyFont="1" applyFill="1" applyBorder="1" applyAlignment="1">
      <alignment horizontal="center" vertical="center"/>
    </xf>
    <xf numFmtId="3" fontId="51" fillId="57" borderId="115" xfId="12" applyNumberFormat="1" applyFont="1" applyFill="1" applyBorder="1" applyAlignment="1">
      <alignment horizontal="center" vertical="center"/>
    </xf>
    <xf numFmtId="214" fontId="51" fillId="57" borderId="54" xfId="192" applyNumberFormat="1" applyFont="1" applyFill="1" applyBorder="1" applyAlignment="1">
      <alignment horizontal="center" vertical="center"/>
    </xf>
    <xf numFmtId="171" fontId="57" fillId="56" borderId="116" xfId="3" applyFont="1" applyFill="1" applyBorder="1" applyAlignment="1">
      <alignment horizontal="center" vertical="center" wrapText="1"/>
    </xf>
    <xf numFmtId="171" fontId="57" fillId="56" borderId="117" xfId="3" applyFont="1" applyFill="1" applyBorder="1" applyAlignment="1">
      <alignment horizontal="center" vertical="center" wrapText="1"/>
    </xf>
    <xf numFmtId="169" fontId="58" fillId="58" borderId="118" xfId="175" applyNumberFormat="1" applyFont="1" applyFill="1" applyBorder="1" applyAlignment="1">
      <alignment horizontal="center"/>
    </xf>
    <xf numFmtId="169" fontId="58" fillId="58" borderId="119" xfId="175" applyNumberFormat="1" applyFont="1" applyFill="1" applyBorder="1" applyAlignment="1">
      <alignment horizontal="center"/>
    </xf>
    <xf numFmtId="169" fontId="58" fillId="58" borderId="120" xfId="175" applyNumberFormat="1" applyFont="1" applyFill="1" applyBorder="1" applyAlignment="1">
      <alignment horizontal="center"/>
    </xf>
    <xf numFmtId="0" fontId="54" fillId="58" borderId="111" xfId="175" applyFont="1" applyFill="1" applyBorder="1" applyAlignment="1">
      <alignment horizontal="center" vertical="center" wrapText="1"/>
    </xf>
    <xf numFmtId="169" fontId="59" fillId="59" borderId="81" xfId="175" applyNumberFormat="1" applyFont="1" applyFill="1" applyBorder="1"/>
    <xf numFmtId="0" fontId="54" fillId="59" borderId="82" xfId="175" applyFont="1" applyFill="1" applyBorder="1" applyAlignment="1">
      <alignment horizontal="center" vertical="center"/>
    </xf>
    <xf numFmtId="0" fontId="54" fillId="59" borderId="47" xfId="175" applyFont="1" applyFill="1" applyBorder="1" applyAlignment="1">
      <alignment horizontal="center" vertical="center" wrapText="1"/>
    </xf>
    <xf numFmtId="0" fontId="54" fillId="58" borderId="102" xfId="175" applyFont="1" applyFill="1" applyBorder="1" applyAlignment="1">
      <alignment horizontal="center" vertical="center" wrapText="1"/>
    </xf>
    <xf numFmtId="0" fontId="58" fillId="59" borderId="78" xfId="175" applyFont="1" applyFill="1" applyBorder="1" applyAlignment="1">
      <alignment horizontal="center" vertical="center"/>
    </xf>
    <xf numFmtId="216" fontId="58" fillId="59" borderId="55" xfId="192" applyNumberFormat="1" applyFont="1" applyFill="1" applyBorder="1" applyAlignment="1">
      <alignment horizontal="center" vertical="center"/>
    </xf>
    <xf numFmtId="217" fontId="58" fillId="59" borderId="55" xfId="192" applyNumberFormat="1" applyFont="1" applyFill="1" applyBorder="1" applyAlignment="1">
      <alignment horizontal="center" vertical="center"/>
    </xf>
    <xf numFmtId="218" fontId="60" fillId="59" borderId="55" xfId="192" applyNumberFormat="1" applyFont="1" applyFill="1" applyBorder="1" applyAlignment="1">
      <alignment horizontal="center" vertical="center"/>
    </xf>
    <xf numFmtId="0" fontId="54" fillId="59" borderId="50" xfId="175" applyFont="1" applyFill="1" applyBorder="1" applyAlignment="1">
      <alignment horizontal="center" vertical="center" wrapText="1"/>
    </xf>
    <xf numFmtId="0" fontId="54" fillId="59" borderId="53" xfId="175" applyFont="1" applyFill="1" applyBorder="1" applyAlignment="1">
      <alignment horizontal="center" vertical="center" wrapText="1"/>
    </xf>
    <xf numFmtId="0" fontId="54" fillId="58" borderId="112" xfId="175" applyFont="1" applyFill="1" applyBorder="1" applyAlignment="1">
      <alignment horizontal="center" vertical="center" wrapText="1"/>
    </xf>
    <xf numFmtId="214" fontId="54" fillId="0" borderId="121" xfId="192" applyNumberFormat="1" applyFont="1" applyFill="1" applyBorder="1" applyAlignment="1">
      <alignment horizontal="center" vertical="center"/>
    </xf>
    <xf numFmtId="214" fontId="54" fillId="0" borderId="63" xfId="192" applyNumberFormat="1" applyFont="1" applyFill="1" applyBorder="1" applyAlignment="1">
      <alignment horizontal="center" vertical="center"/>
    </xf>
    <xf numFmtId="214" fontId="59" fillId="0" borderId="63" xfId="192" applyNumberFormat="1" applyFont="1" applyFill="1" applyBorder="1" applyAlignment="1">
      <alignment horizontal="center" vertical="center"/>
    </xf>
    <xf numFmtId="0" fontId="60" fillId="0" borderId="122" xfId="175" applyFont="1" applyBorder="1" applyAlignment="1">
      <alignment horizontal="center" vertical="center"/>
    </xf>
    <xf numFmtId="0" fontId="61" fillId="59" borderId="111" xfId="175" applyFont="1" applyFill="1" applyBorder="1" applyAlignment="1">
      <alignment horizontal="center" vertical="center" wrapText="1"/>
    </xf>
    <xf numFmtId="214" fontId="60" fillId="0" borderId="50" xfId="192" applyNumberFormat="1" applyFont="1" applyFill="1" applyBorder="1" applyAlignment="1">
      <alignment horizontal="center" vertical="center"/>
    </xf>
    <xf numFmtId="10" fontId="62" fillId="59" borderId="112" xfId="192" applyNumberFormat="1" applyFont="1" applyFill="1" applyBorder="1" applyAlignment="1">
      <alignment horizontal="center" vertical="center"/>
    </xf>
    <xf numFmtId="0" fontId="60" fillId="0" borderId="50" xfId="175" applyFont="1" applyBorder="1" applyAlignment="1">
      <alignment horizontal="center" vertical="center"/>
    </xf>
    <xf numFmtId="0" fontId="63" fillId="59" borderId="102" xfId="175" applyFont="1" applyFill="1" applyBorder="1" applyAlignment="1">
      <alignment horizontal="center" vertical="center" wrapText="1"/>
    </xf>
    <xf numFmtId="214" fontId="64" fillId="59" borderId="102" xfId="175" applyNumberFormat="1" applyFont="1" applyFill="1" applyBorder="1" applyAlignment="1">
      <alignment horizontal="center" vertical="center"/>
    </xf>
    <xf numFmtId="214" fontId="65" fillId="55" borderId="111" xfId="175" applyNumberFormat="1" applyFont="1" applyFill="1" applyBorder="1" applyAlignment="1">
      <alignment horizontal="center" vertical="center"/>
    </xf>
    <xf numFmtId="214" fontId="66" fillId="55" borderId="112" xfId="175" applyNumberFormat="1" applyFont="1" applyFill="1" applyBorder="1" applyAlignment="1">
      <alignment horizontal="center" vertical="center"/>
    </xf>
    <xf numFmtId="0" fontId="3" fillId="0" borderId="0" xfId="175"/>
    <xf numFmtId="0" fontId="3" fillId="0" borderId="0" xfId="12"/>
    <xf numFmtId="0" fontId="67" fillId="49" borderId="39" xfId="12" applyFont="1" applyFill="1" applyBorder="1" applyAlignment="1">
      <alignment horizontal="center" vertical="center" wrapText="1"/>
    </xf>
    <xf numFmtId="3" fontId="49" fillId="0" borderId="48" xfId="0" applyNumberFormat="1" applyFont="1" applyBorder="1" applyAlignment="1" applyProtection="1">
      <alignment horizontal="centerContinuous" vertical="center"/>
      <protection hidden="1"/>
    </xf>
    <xf numFmtId="175" fontId="6" fillId="0" borderId="31" xfId="0" applyNumberFormat="1" applyFont="1" applyBorder="1" applyAlignment="1" applyProtection="1">
      <alignment horizontal="right" vertical="center"/>
      <protection hidden="1"/>
    </xf>
    <xf numFmtId="173" fontId="6" fillId="42" borderId="31" xfId="0" applyNumberFormat="1" applyFont="1" applyFill="1" applyBorder="1" applyAlignment="1" applyProtection="1">
      <alignment horizontal="right" vertical="center"/>
      <protection hidden="1"/>
    </xf>
    <xf numFmtId="0" fontId="3" fillId="0" borderId="124" xfId="11" applyBorder="1"/>
    <xf numFmtId="0" fontId="70" fillId="0" borderId="0" xfId="0" applyFont="1" applyAlignment="1" applyProtection="1">
      <alignment horizontal="center" vertical="center"/>
      <protection hidden="1"/>
    </xf>
    <xf numFmtId="3" fontId="6" fillId="60" borderId="29" xfId="11" applyNumberFormat="1" applyFont="1" applyFill="1" applyBorder="1" applyAlignment="1" applyProtection="1">
      <alignment horizontal="right"/>
      <protection hidden="1"/>
    </xf>
    <xf numFmtId="0" fontId="6" fillId="60" borderId="7" xfId="11" applyFont="1" applyFill="1" applyBorder="1" applyAlignment="1" applyProtection="1">
      <alignment horizontal="center"/>
      <protection hidden="1"/>
    </xf>
    <xf numFmtId="211" fontId="15" fillId="60" borderId="66" xfId="7" applyNumberFormat="1" applyFont="1" applyFill="1" applyBorder="1" applyAlignment="1">
      <alignment horizontal="center" vertical="center" wrapText="1"/>
    </xf>
    <xf numFmtId="1" fontId="7" fillId="0" borderId="125" xfId="0" applyNumberFormat="1" applyFont="1" applyBorder="1" applyAlignment="1" applyProtection="1">
      <alignment horizontal="center" vertical="center"/>
      <protection hidden="1"/>
    </xf>
    <xf numFmtId="1" fontId="71" fillId="0" borderId="0" xfId="12" applyNumberFormat="1" applyFont="1" applyAlignment="1">
      <alignment horizontal="centerContinuous" vertical="center" wrapText="1"/>
    </xf>
    <xf numFmtId="3" fontId="3" fillId="0" borderId="36" xfId="0" applyNumberFormat="1" applyFont="1" applyBorder="1" applyAlignment="1" applyProtection="1">
      <alignment horizontal="centerContinuous" vertical="center" wrapText="1"/>
      <protection hidden="1"/>
    </xf>
    <xf numFmtId="0" fontId="10" fillId="0" borderId="107" xfId="0" applyFont="1" applyBorder="1" applyAlignment="1" applyProtection="1">
      <alignment horizontal="center"/>
      <protection hidden="1"/>
    </xf>
    <xf numFmtId="0" fontId="3" fillId="0" borderId="0" xfId="175" applyAlignment="1">
      <alignment horizontal="centerContinuous"/>
    </xf>
    <xf numFmtId="0" fontId="1" fillId="0" borderId="0" xfId="230"/>
    <xf numFmtId="0" fontId="73" fillId="0" borderId="127" xfId="230" applyFont="1" applyBorder="1"/>
    <xf numFmtId="0" fontId="1" fillId="0" borderId="11" xfId="230" applyBorder="1"/>
    <xf numFmtId="0" fontId="10" fillId="0" borderId="127" xfId="0" applyFont="1" applyBorder="1" applyAlignment="1" applyProtection="1">
      <alignment horizontal="center"/>
      <protection hidden="1"/>
    </xf>
    <xf numFmtId="1" fontId="74" fillId="0" borderId="128" xfId="230" applyNumberFormat="1" applyFont="1" applyBorder="1" applyAlignment="1">
      <alignment horizontal="center" vertical="center" wrapText="1"/>
    </xf>
    <xf numFmtId="0" fontId="6" fillId="61" borderId="50" xfId="12" applyFont="1" applyFill="1" applyBorder="1" applyAlignment="1">
      <alignment horizontal="center" vertical="center"/>
    </xf>
    <xf numFmtId="0" fontId="79" fillId="0" borderId="0" xfId="0" quotePrefix="1" applyFont="1" applyAlignment="1" applyProtection="1">
      <alignment vertical="center"/>
      <protection hidden="1"/>
    </xf>
    <xf numFmtId="0" fontId="80" fillId="0" borderId="0" xfId="0" quotePrefix="1" applyFont="1" applyAlignment="1" applyProtection="1">
      <alignment horizontal="center" vertical="center"/>
      <protection hidden="1"/>
    </xf>
    <xf numFmtId="0" fontId="6" fillId="0" borderId="55" xfId="12" applyFont="1" applyBorder="1" applyAlignment="1">
      <alignment horizontal="right" vertical="center"/>
    </xf>
    <xf numFmtId="171" fontId="6" fillId="0" borderId="55" xfId="3" applyFont="1" applyFill="1" applyBorder="1" applyAlignment="1" applyProtection="1">
      <alignment horizontal="center" vertical="center" wrapText="1"/>
    </xf>
    <xf numFmtId="0" fontId="6" fillId="0" borderId="52" xfId="12" applyFont="1" applyBorder="1" applyAlignment="1">
      <alignment horizontal="right" vertical="center"/>
    </xf>
    <xf numFmtId="0" fontId="50" fillId="0" borderId="29" xfId="0" applyFont="1" applyBorder="1" applyProtection="1">
      <protection hidden="1"/>
    </xf>
    <xf numFmtId="0" fontId="10" fillId="0" borderId="107" xfId="0" applyFont="1" applyBorder="1" applyProtection="1">
      <protection hidden="1"/>
    </xf>
    <xf numFmtId="0" fontId="1" fillId="0" borderId="107" xfId="230" applyBorder="1"/>
    <xf numFmtId="0" fontId="10" fillId="0" borderId="135" xfId="0" applyFont="1" applyBorder="1" applyProtection="1">
      <protection hidden="1"/>
    </xf>
    <xf numFmtId="1" fontId="74" fillId="0" borderId="128" xfId="230" applyNumberFormat="1" applyFont="1" applyBorder="1" applyAlignment="1">
      <alignment horizontal="center" wrapText="1"/>
    </xf>
    <xf numFmtId="171" fontId="50" fillId="64" borderId="0" xfId="3" applyFont="1" applyFill="1" applyAlignment="1">
      <alignment horizontal="center" vertical="center"/>
    </xf>
    <xf numFmtId="165" fontId="3" fillId="43" borderId="0" xfId="228" applyFont="1" applyFill="1" applyBorder="1"/>
    <xf numFmtId="0" fontId="53" fillId="43" borderId="0" xfId="12" applyFont="1" applyFill="1"/>
    <xf numFmtId="0" fontId="3" fillId="50" borderId="0" xfId="12" applyFill="1"/>
    <xf numFmtId="1" fontId="6" fillId="2" borderId="136" xfId="12" applyNumberFormat="1" applyFont="1" applyFill="1" applyBorder="1" applyAlignment="1">
      <alignment horizontal="center" vertical="center" wrapText="1"/>
    </xf>
    <xf numFmtId="1" fontId="6" fillId="2" borderId="137" xfId="12" applyNumberFormat="1" applyFont="1" applyFill="1" applyBorder="1" applyAlignment="1">
      <alignment horizontal="left" vertical="center" wrapText="1"/>
    </xf>
    <xf numFmtId="3" fontId="6" fillId="0" borderId="138" xfId="12" applyNumberFormat="1" applyFont="1" applyBorder="1" applyAlignment="1">
      <alignment horizontal="center" vertical="center" wrapText="1"/>
    </xf>
    <xf numFmtId="1" fontId="6" fillId="2" borderId="139" xfId="12" applyNumberFormat="1" applyFont="1" applyFill="1" applyBorder="1" applyAlignment="1">
      <alignment horizontal="center" vertical="center" wrapText="1"/>
    </xf>
    <xf numFmtId="1" fontId="6" fillId="2" borderId="31" xfId="12" applyNumberFormat="1" applyFont="1" applyFill="1" applyBorder="1" applyAlignment="1">
      <alignment horizontal="left" vertical="center" wrapText="1"/>
    </xf>
    <xf numFmtId="3" fontId="6" fillId="0" borderId="140" xfId="12" applyNumberFormat="1" applyFont="1" applyBorder="1" applyAlignment="1">
      <alignment horizontal="center" vertical="center" wrapText="1"/>
    </xf>
    <xf numFmtId="0" fontId="58" fillId="59" borderId="113" xfId="175" applyFont="1" applyFill="1" applyBorder="1" applyAlignment="1">
      <alignment horizontal="center" vertical="center"/>
    </xf>
    <xf numFmtId="216" fontId="58" fillId="59" borderId="61" xfId="192" applyNumberFormat="1" applyFont="1" applyFill="1" applyBorder="1" applyAlignment="1">
      <alignment horizontal="center" vertical="center"/>
    </xf>
    <xf numFmtId="217" fontId="58" fillId="59" borderId="61" xfId="192" applyNumberFormat="1" applyFont="1" applyFill="1" applyBorder="1" applyAlignment="1">
      <alignment horizontal="center" vertical="center"/>
    </xf>
    <xf numFmtId="218" fontId="60" fillId="59" borderId="61" xfId="192" applyNumberFormat="1" applyFont="1" applyFill="1" applyBorder="1" applyAlignment="1">
      <alignment horizontal="center" vertical="center"/>
    </xf>
    <xf numFmtId="215" fontId="51" fillId="54" borderId="37" xfId="229" applyNumberFormat="1" applyFont="1" applyFill="1" applyBorder="1" applyAlignment="1">
      <alignment horizontal="center" vertical="center"/>
    </xf>
    <xf numFmtId="0" fontId="60" fillId="65" borderId="141" xfId="175" applyFont="1" applyFill="1" applyBorder="1" applyAlignment="1">
      <alignment horizontal="center" vertical="center"/>
    </xf>
    <xf numFmtId="10" fontId="82" fillId="59" borderId="112" xfId="192" applyNumberFormat="1" applyFont="1" applyFill="1" applyBorder="1" applyAlignment="1">
      <alignment horizontal="center" vertical="center"/>
    </xf>
    <xf numFmtId="0" fontId="83" fillId="59" borderId="102" xfId="175" applyFont="1" applyFill="1" applyBorder="1" applyAlignment="1">
      <alignment horizontal="center" vertical="center" wrapText="1"/>
    </xf>
    <xf numFmtId="214" fontId="58" fillId="59" borderId="102" xfId="175" applyNumberFormat="1" applyFont="1" applyFill="1" applyBorder="1" applyAlignment="1">
      <alignment horizontal="center" vertical="center"/>
    </xf>
    <xf numFmtId="214" fontId="60" fillId="65" borderId="142" xfId="192" applyNumberFormat="1" applyFont="1" applyFill="1" applyBorder="1" applyAlignment="1">
      <alignment horizontal="center" vertical="center"/>
    </xf>
    <xf numFmtId="1" fontId="6" fillId="2" borderId="143" xfId="12" applyNumberFormat="1" applyFont="1" applyFill="1" applyBorder="1" applyAlignment="1">
      <alignment horizontal="center" vertical="center" wrapText="1"/>
    </xf>
    <xf numFmtId="1" fontId="6" fillId="2" borderId="144" xfId="12" applyNumberFormat="1" applyFont="1" applyFill="1" applyBorder="1" applyAlignment="1">
      <alignment horizontal="left" vertical="center" wrapText="1"/>
    </xf>
    <xf numFmtId="3" fontId="6" fillId="0" borderId="145" xfId="12" applyNumberFormat="1" applyFont="1" applyBorder="1" applyAlignment="1">
      <alignment horizontal="center" vertical="center" wrapText="1"/>
    </xf>
    <xf numFmtId="222" fontId="72" fillId="68" borderId="7" xfId="175" applyNumberFormat="1" applyFont="1" applyFill="1" applyBorder="1" applyAlignment="1">
      <alignment horizontal="center" vertical="center" wrapText="1"/>
    </xf>
    <xf numFmtId="0" fontId="85" fillId="67" borderId="6" xfId="175" applyFont="1" applyFill="1" applyBorder="1" applyAlignment="1">
      <alignment horizontal="center" vertical="center" wrapText="1"/>
    </xf>
    <xf numFmtId="0" fontId="85" fillId="67" borderId="6" xfId="175" applyFont="1" applyFill="1" applyBorder="1" applyAlignment="1">
      <alignment vertical="center" wrapText="1"/>
    </xf>
    <xf numFmtId="3" fontId="6" fillId="69" borderId="26" xfId="11" applyNumberFormat="1" applyFont="1" applyFill="1" applyBorder="1" applyAlignment="1" applyProtection="1">
      <alignment horizontal="right"/>
      <protection hidden="1"/>
    </xf>
    <xf numFmtId="3" fontId="7" fillId="69" borderId="31" xfId="0" applyNumberFormat="1" applyFont="1" applyFill="1" applyBorder="1" applyAlignment="1">
      <alignment horizontal="center" vertical="center"/>
    </xf>
    <xf numFmtId="4" fontId="6" fillId="68" borderId="47" xfId="7" applyNumberFormat="1" applyFont="1" applyFill="1" applyBorder="1" applyAlignment="1" applyProtection="1">
      <alignment horizontal="right" vertical="center"/>
      <protection hidden="1"/>
    </xf>
    <xf numFmtId="0" fontId="6" fillId="67" borderId="42" xfId="0" applyFont="1" applyFill="1" applyBorder="1" applyAlignment="1" applyProtection="1">
      <alignment horizontal="centerContinuous" vertical="center" wrapText="1"/>
      <protection hidden="1"/>
    </xf>
    <xf numFmtId="0" fontId="6" fillId="67" borderId="4" xfId="0" applyFont="1" applyFill="1" applyBorder="1" applyAlignment="1" applyProtection="1">
      <alignment horizontal="centerContinuous" vertical="center" wrapText="1"/>
      <protection hidden="1"/>
    </xf>
    <xf numFmtId="172" fontId="6" fillId="67" borderId="4" xfId="0" applyNumberFormat="1" applyFont="1" applyFill="1" applyBorder="1" applyAlignment="1" applyProtection="1">
      <alignment horizontal="centerContinuous" vertical="center" wrapText="1"/>
      <protection hidden="1"/>
    </xf>
    <xf numFmtId="181" fontId="6" fillId="67" borderId="35" xfId="7" applyNumberFormat="1" applyFont="1" applyFill="1" applyBorder="1" applyAlignment="1" applyProtection="1">
      <alignment vertical="center" wrapText="1"/>
      <protection hidden="1"/>
    </xf>
    <xf numFmtId="0" fontId="6" fillId="67" borderId="45" xfId="0" applyFont="1" applyFill="1" applyBorder="1" applyAlignment="1" applyProtection="1">
      <alignment horizontal="right" vertical="center"/>
      <protection hidden="1"/>
    </xf>
    <xf numFmtId="0" fontId="6" fillId="67" borderId="46" xfId="0" applyFont="1" applyFill="1" applyBorder="1" applyAlignment="1" applyProtection="1">
      <alignment horizontal="right" vertical="center"/>
      <protection hidden="1"/>
    </xf>
    <xf numFmtId="0" fontId="6" fillId="67" borderId="46" xfId="0" quotePrefix="1" applyFont="1" applyFill="1" applyBorder="1" applyAlignment="1" applyProtection="1">
      <alignment horizontal="right" vertical="center"/>
      <protection hidden="1"/>
    </xf>
    <xf numFmtId="4" fontId="49" fillId="67" borderId="46" xfId="0" applyNumberFormat="1" applyFont="1" applyFill="1" applyBorder="1" applyAlignment="1" applyProtection="1">
      <alignment horizontal="right" vertical="center"/>
      <protection hidden="1"/>
    </xf>
    <xf numFmtId="4" fontId="6" fillId="67" borderId="46" xfId="0" applyNumberFormat="1" applyFont="1" applyFill="1" applyBorder="1" applyAlignment="1" applyProtection="1">
      <alignment horizontal="right" vertical="center"/>
      <protection hidden="1"/>
    </xf>
    <xf numFmtId="0" fontId="6" fillId="67" borderId="48" xfId="0" applyFont="1" applyFill="1" applyBorder="1" applyAlignment="1" applyProtection="1">
      <alignment horizontal="right" vertical="center"/>
      <protection hidden="1"/>
    </xf>
    <xf numFmtId="0" fontId="6" fillId="67" borderId="49" xfId="0" applyFont="1" applyFill="1" applyBorder="1" applyAlignment="1" applyProtection="1">
      <alignment horizontal="right" vertical="center"/>
      <protection hidden="1"/>
    </xf>
    <xf numFmtId="0" fontId="6" fillId="67" borderId="49" xfId="0" quotePrefix="1" applyFont="1" applyFill="1" applyBorder="1" applyAlignment="1" applyProtection="1">
      <alignment horizontal="right" vertical="center"/>
      <protection hidden="1"/>
    </xf>
    <xf numFmtId="4" fontId="6" fillId="67" borderId="49" xfId="0" applyNumberFormat="1" applyFont="1" applyFill="1" applyBorder="1" applyAlignment="1" applyProtection="1">
      <alignment horizontal="right" vertical="center"/>
      <protection hidden="1"/>
    </xf>
    <xf numFmtId="175" fontId="6" fillId="67" borderId="50" xfId="7" applyNumberFormat="1" applyFont="1" applyFill="1" applyBorder="1" applyAlignment="1" applyProtection="1">
      <alignment horizontal="right" vertical="center"/>
      <protection hidden="1"/>
    </xf>
    <xf numFmtId="4" fontId="6" fillId="67" borderId="50" xfId="7" applyNumberFormat="1" applyFont="1" applyFill="1" applyBorder="1" applyAlignment="1" applyProtection="1">
      <alignment horizontal="right" vertical="center"/>
      <protection hidden="1"/>
    </xf>
    <xf numFmtId="0" fontId="6" fillId="67" borderId="51" xfId="0" applyFont="1" applyFill="1" applyBorder="1" applyAlignment="1" applyProtection="1">
      <alignment horizontal="right" vertical="center"/>
      <protection hidden="1"/>
    </xf>
    <xf numFmtId="0" fontId="6" fillId="67" borderId="52" xfId="0" applyFont="1" applyFill="1" applyBorder="1" applyAlignment="1" applyProtection="1">
      <alignment horizontal="right" vertical="center"/>
      <protection hidden="1"/>
    </xf>
    <xf numFmtId="0" fontId="6" fillId="67" borderId="52" xfId="0" quotePrefix="1" applyFont="1" applyFill="1" applyBorder="1" applyAlignment="1" applyProtection="1">
      <alignment horizontal="right" vertical="center"/>
      <protection hidden="1"/>
    </xf>
    <xf numFmtId="4" fontId="6" fillId="67" borderId="52" xfId="0" applyNumberFormat="1" applyFont="1" applyFill="1" applyBorder="1" applyAlignment="1" applyProtection="1">
      <alignment horizontal="right" vertical="center"/>
      <protection hidden="1"/>
    </xf>
    <xf numFmtId="4" fontId="6" fillId="67" borderId="53" xfId="7" applyNumberFormat="1" applyFont="1" applyFill="1" applyBorder="1" applyAlignment="1" applyProtection="1">
      <alignment horizontal="right" vertical="center"/>
      <protection hidden="1"/>
    </xf>
    <xf numFmtId="0" fontId="6" fillId="68" borderId="57" xfId="0" applyFont="1" applyFill="1" applyBorder="1" applyAlignment="1" applyProtection="1">
      <alignment horizontal="centerContinuous" vertical="center" wrapText="1"/>
      <protection hidden="1"/>
    </xf>
    <xf numFmtId="181" fontId="6" fillId="68" borderId="58" xfId="7" applyNumberFormat="1" applyFont="1" applyFill="1" applyBorder="1" applyAlignment="1" applyProtection="1">
      <alignment vertical="center" wrapText="1"/>
      <protection hidden="1"/>
    </xf>
    <xf numFmtId="175" fontId="6" fillId="68" borderId="31" xfId="0" applyNumberFormat="1" applyFont="1" applyFill="1" applyBorder="1" applyAlignment="1" applyProtection="1">
      <alignment horizontal="right" vertical="center"/>
      <protection hidden="1"/>
    </xf>
    <xf numFmtId="4" fontId="6" fillId="68" borderId="123" xfId="7" applyNumberFormat="1" applyFont="1" applyFill="1" applyBorder="1" applyAlignment="1" applyProtection="1">
      <alignment horizontal="right" vertical="center"/>
      <protection hidden="1"/>
    </xf>
    <xf numFmtId="221" fontId="22" fillId="70" borderId="60" xfId="12" applyNumberFormat="1" applyFont="1" applyFill="1" applyBorder="1" applyAlignment="1">
      <alignment horizontal="center"/>
    </xf>
    <xf numFmtId="0" fontId="6" fillId="70" borderId="84" xfId="12" applyFont="1" applyFill="1" applyBorder="1" applyAlignment="1">
      <alignment horizontal="center" vertical="center"/>
    </xf>
    <xf numFmtId="182" fontId="6" fillId="68" borderId="55" xfId="3" applyNumberFormat="1" applyFont="1" applyFill="1" applyBorder="1" applyAlignment="1" applyProtection="1">
      <alignment horizontal="center" vertical="center" wrapText="1"/>
    </xf>
    <xf numFmtId="0" fontId="15" fillId="71" borderId="83" xfId="12" applyFont="1" applyFill="1" applyBorder="1" applyAlignment="1">
      <alignment horizontal="center" vertical="center" wrapText="1"/>
    </xf>
    <xf numFmtId="219" fontId="7" fillId="71" borderId="60" xfId="12" applyNumberFormat="1" applyFont="1" applyFill="1" applyBorder="1" applyAlignment="1">
      <alignment horizontal="center"/>
    </xf>
    <xf numFmtId="0" fontId="15" fillId="67" borderId="61" xfId="12" applyFont="1" applyFill="1" applyBorder="1" applyAlignment="1">
      <alignment horizontal="center" vertical="center" wrapText="1"/>
    </xf>
    <xf numFmtId="0" fontId="15" fillId="67" borderId="62" xfId="12" applyFont="1" applyFill="1" applyBorder="1" applyAlignment="1">
      <alignment horizontal="center" vertical="center" wrapText="1"/>
    </xf>
    <xf numFmtId="0" fontId="15" fillId="67" borderId="34" xfId="12" applyFont="1" applyFill="1" applyBorder="1" applyAlignment="1">
      <alignment horizontal="center" vertical="center" wrapText="1"/>
    </xf>
    <xf numFmtId="0" fontId="15" fillId="67" borderId="34" xfId="12" applyFont="1" applyFill="1" applyBorder="1" applyAlignment="1">
      <alignment horizontal="center" vertical="center"/>
    </xf>
    <xf numFmtId="0" fontId="15" fillId="67" borderId="54" xfId="12" applyFont="1" applyFill="1" applyBorder="1" applyAlignment="1">
      <alignment horizontal="center" vertical="center"/>
    </xf>
    <xf numFmtId="0" fontId="7" fillId="67" borderId="61" xfId="0" applyFont="1" applyFill="1" applyBorder="1" applyAlignment="1" applyProtection="1">
      <alignment horizontal="center" vertical="center" wrapText="1"/>
      <protection hidden="1"/>
    </xf>
    <xf numFmtId="0" fontId="7" fillId="67" borderId="61" xfId="0" applyFont="1" applyFill="1" applyBorder="1" applyAlignment="1" applyProtection="1">
      <alignment horizontal="center" vertical="center" wrapText="1"/>
      <protection locked="0"/>
    </xf>
    <xf numFmtId="0" fontId="76" fillId="67" borderId="61" xfId="175" applyFont="1" applyFill="1" applyBorder="1" applyAlignment="1">
      <alignment horizontal="center" vertical="center" wrapText="1"/>
    </xf>
    <xf numFmtId="0" fontId="7" fillId="67" borderId="63" xfId="0" applyFont="1" applyFill="1" applyBorder="1" applyAlignment="1" applyProtection="1">
      <alignment horizontal="center" vertical="center" wrapText="1"/>
      <protection hidden="1"/>
    </xf>
    <xf numFmtId="2" fontId="7" fillId="67" borderId="63" xfId="3" applyNumberFormat="1" applyFont="1" applyFill="1" applyBorder="1" applyAlignment="1" applyProtection="1">
      <alignment horizontal="center" vertical="center"/>
      <protection locked="0"/>
    </xf>
    <xf numFmtId="2" fontId="7" fillId="67" borderId="63" xfId="0" applyNumberFormat="1" applyFont="1" applyFill="1" applyBorder="1" applyAlignment="1" applyProtection="1">
      <alignment horizontal="center" vertical="center"/>
      <protection hidden="1"/>
    </xf>
    <xf numFmtId="4" fontId="7" fillId="67" borderId="67" xfId="0" applyNumberFormat="1" applyFont="1" applyFill="1" applyBorder="1" applyAlignment="1" applyProtection="1">
      <alignment horizontal="center" vertical="center"/>
      <protection hidden="1"/>
    </xf>
    <xf numFmtId="0" fontId="15" fillId="67" borderId="65" xfId="0" applyFont="1" applyFill="1" applyBorder="1" applyAlignment="1" applyProtection="1">
      <alignment horizontal="center"/>
      <protection hidden="1"/>
    </xf>
    <xf numFmtId="0" fontId="15" fillId="67" borderId="55" xfId="0" applyFont="1" applyFill="1" applyBorder="1" applyAlignment="1" applyProtection="1">
      <alignment horizontal="center"/>
      <protection hidden="1"/>
    </xf>
    <xf numFmtId="0" fontId="15" fillId="67" borderId="96" xfId="0" applyFont="1" applyFill="1" applyBorder="1" applyAlignment="1" applyProtection="1">
      <alignment horizontal="center"/>
      <protection hidden="1"/>
    </xf>
    <xf numFmtId="0" fontId="15" fillId="67" borderId="6" xfId="0" applyFont="1" applyFill="1" applyBorder="1" applyAlignment="1" applyProtection="1">
      <alignment horizontal="center"/>
      <protection hidden="1"/>
    </xf>
    <xf numFmtId="0" fontId="15" fillId="67" borderId="120" xfId="12" applyFont="1" applyFill="1" applyBorder="1" applyAlignment="1">
      <alignment horizontal="center" vertical="center" wrapText="1"/>
    </xf>
    <xf numFmtId="0" fontId="15" fillId="67" borderId="54" xfId="12" applyFont="1" applyFill="1" applyBorder="1" applyAlignment="1">
      <alignment horizontal="center" vertical="center" wrapText="1"/>
    </xf>
    <xf numFmtId="212" fontId="22" fillId="71" borderId="111" xfId="229" applyNumberFormat="1" applyFont="1" applyFill="1" applyBorder="1" applyAlignment="1">
      <alignment vertical="center"/>
    </xf>
    <xf numFmtId="215" fontId="51" fillId="71" borderId="112" xfId="229" applyNumberFormat="1" applyFont="1" applyFill="1" applyBorder="1" applyAlignment="1">
      <alignment horizontal="center" vertical="center"/>
    </xf>
    <xf numFmtId="0" fontId="5" fillId="71" borderId="81" xfId="12" applyFont="1" applyFill="1" applyBorder="1" applyAlignment="1">
      <alignment horizontal="center" vertical="center"/>
    </xf>
    <xf numFmtId="0" fontId="5" fillId="71" borderId="47" xfId="12" applyFont="1" applyFill="1" applyBorder="1" applyAlignment="1">
      <alignment horizontal="center" vertical="center"/>
    </xf>
    <xf numFmtId="169" fontId="54" fillId="0" borderId="96" xfId="175" applyNumberFormat="1" applyFont="1" applyBorder="1" applyAlignment="1">
      <alignment horizontal="center" vertical="center"/>
    </xf>
    <xf numFmtId="0" fontId="60" fillId="65" borderId="60" xfId="175" applyFont="1" applyFill="1" applyBorder="1" applyAlignment="1">
      <alignment horizontal="center" vertical="center"/>
    </xf>
    <xf numFmtId="214" fontId="60" fillId="65" borderId="60" xfId="192" applyNumberFormat="1" applyFont="1" applyFill="1" applyBorder="1" applyAlignment="1">
      <alignment horizontal="center" vertical="center"/>
    </xf>
    <xf numFmtId="10" fontId="54" fillId="0" borderId="81" xfId="231" applyNumberFormat="1" applyFont="1" applyFill="1" applyBorder="1" applyAlignment="1">
      <alignment horizontal="center" vertical="center"/>
    </xf>
    <xf numFmtId="10" fontId="54" fillId="0" borderId="82" xfId="231" applyNumberFormat="1" applyFont="1" applyFill="1" applyBorder="1" applyAlignment="1">
      <alignment horizontal="center" vertical="center"/>
    </xf>
    <xf numFmtId="10" fontId="59" fillId="0" borderId="82" xfId="231" applyNumberFormat="1" applyFont="1" applyFill="1" applyBorder="1" applyAlignment="1">
      <alignment horizontal="center" vertical="center"/>
    </xf>
    <xf numFmtId="10" fontId="59" fillId="0" borderId="47" xfId="231" applyNumberFormat="1" applyFont="1" applyFill="1" applyBorder="1" applyAlignment="1">
      <alignment horizontal="center" vertical="center"/>
    </xf>
    <xf numFmtId="10" fontId="54" fillId="0" borderId="78" xfId="231" applyNumberFormat="1" applyFont="1" applyFill="1" applyBorder="1" applyAlignment="1">
      <alignment horizontal="center" vertical="center"/>
    </xf>
    <xf numFmtId="10" fontId="54" fillId="0" borderId="55" xfId="231" applyNumberFormat="1" applyFont="1" applyFill="1" applyBorder="1" applyAlignment="1">
      <alignment horizontal="center" vertical="center"/>
    </xf>
    <xf numFmtId="10" fontId="59" fillId="0" borderId="55" xfId="231" applyNumberFormat="1" applyFont="1" applyFill="1" applyBorder="1" applyAlignment="1">
      <alignment horizontal="center" vertical="center"/>
    </xf>
    <xf numFmtId="10" fontId="59" fillId="0" borderId="50" xfId="231" applyNumberFormat="1" applyFont="1" applyFill="1" applyBorder="1" applyAlignment="1">
      <alignment horizontal="center" vertical="center"/>
    </xf>
    <xf numFmtId="10" fontId="54" fillId="0" borderId="79" xfId="231" applyNumberFormat="1" applyFont="1" applyFill="1" applyBorder="1" applyAlignment="1">
      <alignment horizontal="center" vertical="center"/>
    </xf>
    <xf numFmtId="10" fontId="54" fillId="0" borderId="12" xfId="231" applyNumberFormat="1" applyFont="1" applyFill="1" applyBorder="1" applyAlignment="1">
      <alignment horizontal="center" vertical="center"/>
    </xf>
    <xf numFmtId="10" fontId="59" fillId="0" borderId="12" xfId="231" applyNumberFormat="1" applyFont="1" applyFill="1" applyBorder="1" applyAlignment="1">
      <alignment horizontal="center" vertical="center"/>
    </xf>
    <xf numFmtId="10" fontId="59" fillId="0" borderId="53" xfId="231" applyNumberFormat="1" applyFont="1" applyFill="1" applyBorder="1" applyAlignment="1">
      <alignment horizontal="center" vertical="center"/>
    </xf>
    <xf numFmtId="0" fontId="60" fillId="70" borderId="83" xfId="175" applyFont="1" applyFill="1" applyBorder="1" applyAlignment="1">
      <alignment horizontal="center" vertical="center"/>
    </xf>
    <xf numFmtId="214" fontId="60" fillId="70" borderId="60" xfId="192" applyNumberFormat="1" applyFont="1" applyFill="1" applyBorder="1" applyAlignment="1">
      <alignment horizontal="center" vertical="center"/>
    </xf>
    <xf numFmtId="214" fontId="60" fillId="70" borderId="141" xfId="192" applyNumberFormat="1" applyFont="1" applyFill="1" applyBorder="1" applyAlignment="1">
      <alignment horizontal="center" vertical="center"/>
    </xf>
    <xf numFmtId="210" fontId="87" fillId="62" borderId="36" xfId="0" applyNumberFormat="1" applyFont="1" applyFill="1" applyBorder="1" applyAlignment="1" applyProtection="1">
      <alignment horizontal="centerContinuous" vertical="center"/>
      <protection hidden="1"/>
    </xf>
    <xf numFmtId="4" fontId="6" fillId="68" borderId="101" xfId="7" applyNumberFormat="1" applyFont="1" applyFill="1" applyBorder="1" applyAlignment="1" applyProtection="1">
      <alignment horizontal="right" vertical="center"/>
      <protection hidden="1"/>
    </xf>
    <xf numFmtId="3" fontId="78" fillId="0" borderId="37" xfId="0" applyNumberFormat="1" applyFont="1" applyBorder="1" applyAlignment="1" applyProtection="1">
      <alignment horizontal="centerContinuous" vertical="center"/>
      <protection hidden="1"/>
    </xf>
    <xf numFmtId="0" fontId="10" fillId="0" borderId="55" xfId="0" applyFont="1" applyBorder="1" applyProtection="1">
      <protection hidden="1"/>
    </xf>
    <xf numFmtId="0" fontId="10" fillId="0" borderId="82" xfId="0" applyFont="1" applyBorder="1" applyProtection="1">
      <protection hidden="1"/>
    </xf>
    <xf numFmtId="0" fontId="10" fillId="0" borderId="47" xfId="0" applyFont="1" applyBorder="1" applyProtection="1">
      <protection hidden="1"/>
    </xf>
    <xf numFmtId="0" fontId="9" fillId="0" borderId="146" xfId="0" applyFont="1" applyBorder="1" applyProtection="1">
      <protection hidden="1"/>
    </xf>
    <xf numFmtId="0" fontId="9" fillId="0" borderId="147" xfId="0" applyFont="1" applyBorder="1" applyProtection="1">
      <protection hidden="1"/>
    </xf>
    <xf numFmtId="0" fontId="9" fillId="0" borderId="148" xfId="0" applyFont="1" applyBorder="1" applyProtection="1">
      <protection hidden="1"/>
    </xf>
    <xf numFmtId="0" fontId="3" fillId="0" borderId="81" xfId="0" applyFont="1" applyBorder="1" applyProtection="1">
      <protection hidden="1"/>
    </xf>
    <xf numFmtId="1" fontId="88" fillId="0" borderId="0" xfId="12" applyNumberFormat="1" applyFont="1" applyAlignment="1">
      <alignment horizontal="centerContinuous" vertical="center" wrapText="1"/>
    </xf>
    <xf numFmtId="1" fontId="89" fillId="0" borderId="0" xfId="0" applyNumberFormat="1" applyFont="1" applyAlignment="1" applyProtection="1">
      <alignment horizontal="centerContinuous"/>
      <protection hidden="1"/>
    </xf>
    <xf numFmtId="0" fontId="89" fillId="0" borderId="0" xfId="0" applyFont="1" applyAlignment="1" applyProtection="1">
      <alignment horizontal="centerContinuous"/>
      <protection hidden="1"/>
    </xf>
    <xf numFmtId="0" fontId="6" fillId="0" borderId="150" xfId="0" applyFont="1" applyBorder="1" applyAlignment="1" applyProtection="1">
      <alignment horizontal="center" vertical="center"/>
      <protection hidden="1"/>
    </xf>
    <xf numFmtId="0" fontId="6" fillId="68" borderId="59" xfId="0" applyFont="1" applyFill="1" applyBorder="1" applyAlignment="1" applyProtection="1">
      <alignment horizontal="centerContinuous" vertical="center" wrapText="1"/>
      <protection hidden="1"/>
    </xf>
    <xf numFmtId="3" fontId="3" fillId="0" borderId="44" xfId="7" applyNumberFormat="1" applyFont="1" applyFill="1" applyBorder="1" applyAlignment="1" applyProtection="1">
      <alignment horizontal="center" vertical="center"/>
      <protection hidden="1"/>
    </xf>
    <xf numFmtId="3" fontId="3" fillId="0" borderId="35" xfId="0" applyNumberFormat="1" applyFont="1" applyBorder="1" applyAlignment="1" applyProtection="1">
      <alignment horizontal="center" vertical="center"/>
      <protection hidden="1"/>
    </xf>
    <xf numFmtId="0" fontId="3" fillId="0" borderId="114" xfId="0" applyFont="1" applyBorder="1" applyAlignment="1" applyProtection="1">
      <alignment horizontal="center"/>
      <protection hidden="1"/>
    </xf>
    <xf numFmtId="3" fontId="3" fillId="0" borderId="60" xfId="7" applyNumberFormat="1" applyFont="1" applyFill="1" applyBorder="1" applyAlignment="1" applyProtection="1">
      <alignment horizontal="center" vertical="center"/>
      <protection hidden="1"/>
    </xf>
    <xf numFmtId="3" fontId="3" fillId="0" borderId="114" xfId="7" applyNumberFormat="1" applyFont="1" applyFill="1" applyBorder="1" applyAlignment="1" applyProtection="1">
      <alignment horizontal="center" vertical="center"/>
      <protection hidden="1"/>
    </xf>
    <xf numFmtId="3" fontId="3" fillId="0" borderId="114" xfId="0" applyNumberFormat="1" applyFont="1" applyBorder="1" applyAlignment="1" applyProtection="1">
      <alignment horizontal="center" vertical="center"/>
      <protection hidden="1"/>
    </xf>
    <xf numFmtId="3" fontId="3" fillId="0" borderId="114" xfId="0" applyNumberFormat="1" applyFont="1" applyBorder="1" applyAlignment="1" applyProtection="1">
      <alignment horizontal="right" vertical="center"/>
      <protection hidden="1"/>
    </xf>
    <xf numFmtId="0" fontId="12" fillId="0" borderId="36" xfId="0" applyFont="1" applyBorder="1" applyProtection="1">
      <protection hidden="1"/>
    </xf>
    <xf numFmtId="173" fontId="15" fillId="0" borderId="111" xfId="9" applyNumberFormat="1" applyFont="1" applyFill="1" applyBorder="1" applyAlignment="1" applyProtection="1">
      <alignment horizontal="center" vertical="center"/>
      <protection hidden="1"/>
    </xf>
    <xf numFmtId="3" fontId="3" fillId="0" borderId="151" xfId="7" applyNumberFormat="1" applyFont="1" applyFill="1" applyBorder="1" applyAlignment="1" applyProtection="1">
      <alignment horizontal="center" vertical="center"/>
      <protection hidden="1"/>
    </xf>
    <xf numFmtId="1" fontId="90" fillId="0" borderId="0" xfId="0" applyNumberFormat="1" applyFont="1" applyAlignment="1" applyProtection="1">
      <alignment horizontal="centerContinuous"/>
      <protection hidden="1"/>
    </xf>
    <xf numFmtId="4" fontId="6" fillId="67" borderId="153" xfId="7" applyNumberFormat="1" applyFont="1" applyFill="1" applyBorder="1" applyAlignment="1" applyProtection="1">
      <alignment horizontal="right" vertical="center"/>
      <protection hidden="1"/>
    </xf>
    <xf numFmtId="4" fontId="3" fillId="0" borderId="154" xfId="0" applyNumberFormat="1" applyFont="1" applyBorder="1" applyAlignment="1" applyProtection="1">
      <alignment horizontal="right" vertical="center"/>
      <protection hidden="1"/>
    </xf>
    <xf numFmtId="3" fontId="3" fillId="0" borderId="55" xfId="0" applyNumberFormat="1" applyFont="1" applyBorder="1" applyAlignment="1" applyProtection="1">
      <alignment horizontal="centerContinuous" vertical="center"/>
      <protection hidden="1"/>
    </xf>
    <xf numFmtId="0" fontId="91" fillId="0" borderId="65" xfId="233" applyFont="1" applyBorder="1" applyAlignment="1">
      <alignment horizontal="center" vertical="center"/>
    </xf>
    <xf numFmtId="0" fontId="92" fillId="0" borderId="55" xfId="183" applyFont="1" applyBorder="1" applyAlignment="1">
      <alignment vertical="center" wrapText="1"/>
    </xf>
    <xf numFmtId="4" fontId="93" fillId="0" borderId="55" xfId="233" applyNumberFormat="1" applyFont="1" applyBorder="1" applyAlignment="1">
      <alignment horizontal="center" vertical="center"/>
    </xf>
    <xf numFmtId="166" fontId="91" fillId="0" borderId="55" xfId="234" applyNumberFormat="1" applyFont="1" applyFill="1" applyBorder="1" applyAlignment="1">
      <alignment horizontal="center" vertical="center"/>
    </xf>
    <xf numFmtId="174" fontId="94" fillId="0" borderId="128" xfId="12" applyNumberFormat="1" applyFont="1" applyBorder="1" applyAlignment="1">
      <alignment horizontal="center" vertical="center" wrapText="1"/>
    </xf>
    <xf numFmtId="0" fontId="15" fillId="0" borderId="0" xfId="12" applyFont="1" applyAlignment="1">
      <alignment horizontal="center" vertical="center" wrapText="1"/>
    </xf>
    <xf numFmtId="0" fontId="15" fillId="0" borderId="0" xfId="12" applyFont="1" applyAlignment="1">
      <alignment horizontal="center" vertical="center"/>
    </xf>
    <xf numFmtId="0" fontId="6" fillId="60" borderId="20" xfId="11" applyFont="1" applyFill="1" applyBorder="1" applyAlignment="1" applyProtection="1">
      <alignment horizontal="center" vertical="center" wrapText="1"/>
      <protection hidden="1"/>
    </xf>
    <xf numFmtId="0" fontId="6" fillId="60" borderId="22" xfId="11" applyFont="1" applyFill="1" applyBorder="1" applyAlignment="1" applyProtection="1">
      <alignment horizontal="center" vertical="center" wrapText="1"/>
      <protection hidden="1"/>
    </xf>
    <xf numFmtId="0" fontId="6" fillId="60" borderId="8" xfId="11" applyFont="1" applyFill="1" applyBorder="1" applyAlignment="1" applyProtection="1">
      <alignment horizontal="center" vertical="center" wrapText="1"/>
      <protection hidden="1"/>
    </xf>
    <xf numFmtId="0" fontId="6" fillId="60" borderId="9" xfId="11" applyFont="1" applyFill="1" applyBorder="1" applyAlignment="1" applyProtection="1">
      <alignment horizontal="center" vertical="center" wrapText="1"/>
      <protection hidden="1"/>
    </xf>
    <xf numFmtId="0" fontId="6" fillId="60" borderId="10" xfId="11" applyFont="1" applyFill="1" applyBorder="1" applyAlignment="1" applyProtection="1">
      <alignment horizontal="center" vertical="center" wrapText="1"/>
      <protection hidden="1"/>
    </xf>
    <xf numFmtId="0" fontId="6" fillId="60" borderId="1" xfId="11" applyFont="1" applyFill="1" applyBorder="1" applyAlignment="1" applyProtection="1">
      <alignment horizontal="center" vertical="center" wrapText="1"/>
      <protection hidden="1"/>
    </xf>
    <xf numFmtId="1" fontId="6" fillId="0" borderId="0" xfId="12" applyNumberFormat="1" applyFont="1" applyAlignment="1">
      <alignment horizontal="center" vertical="center" wrapText="1"/>
    </xf>
    <xf numFmtId="0" fontId="84" fillId="67" borderId="70" xfId="0" applyFont="1" applyFill="1" applyBorder="1" applyAlignment="1" applyProtection="1">
      <alignment horizontal="center" vertical="center" wrapText="1"/>
      <protection hidden="1"/>
    </xf>
    <xf numFmtId="0" fontId="84" fillId="67" borderId="126" xfId="0" applyFont="1" applyFill="1" applyBorder="1" applyAlignment="1" applyProtection="1">
      <alignment horizontal="center" vertical="center" wrapText="1"/>
      <protection hidden="1"/>
    </xf>
    <xf numFmtId="0" fontId="84" fillId="67" borderId="71" xfId="0" applyFont="1" applyFill="1" applyBorder="1" applyAlignment="1" applyProtection="1">
      <alignment horizontal="center" vertical="center" wrapText="1"/>
      <protection hidden="1"/>
    </xf>
    <xf numFmtId="0" fontId="84" fillId="67" borderId="20" xfId="0" applyFont="1" applyFill="1" applyBorder="1" applyAlignment="1" applyProtection="1">
      <alignment horizontal="center" vertical="center" textRotation="90" wrapText="1"/>
      <protection hidden="1"/>
    </xf>
    <xf numFmtId="0" fontId="84" fillId="67" borderId="8" xfId="0" applyFont="1" applyFill="1" applyBorder="1" applyAlignment="1" applyProtection="1">
      <alignment horizontal="center" vertical="center" textRotation="90" wrapText="1"/>
      <protection hidden="1"/>
    </xf>
    <xf numFmtId="0" fontId="84" fillId="67" borderId="131" xfId="0" applyFont="1" applyFill="1" applyBorder="1" applyAlignment="1" applyProtection="1">
      <alignment horizontal="center" vertical="center" textRotation="90" wrapText="1"/>
      <protection hidden="1"/>
    </xf>
    <xf numFmtId="0" fontId="84" fillId="67" borderId="73" xfId="0" applyFont="1" applyFill="1" applyBorder="1" applyAlignment="1" applyProtection="1">
      <alignment horizontal="center" vertical="center" textRotation="90" wrapText="1"/>
      <protection hidden="1"/>
    </xf>
    <xf numFmtId="0" fontId="84" fillId="67" borderId="87" xfId="0" applyFont="1" applyFill="1" applyBorder="1" applyAlignment="1" applyProtection="1">
      <alignment horizontal="center" vertical="center" textRotation="90" wrapText="1"/>
      <protection hidden="1"/>
    </xf>
    <xf numFmtId="0" fontId="84" fillId="67" borderId="74" xfId="0" applyFont="1" applyFill="1" applyBorder="1" applyAlignment="1" applyProtection="1">
      <alignment horizontal="center" vertical="center" textRotation="90" wrapText="1"/>
      <protection hidden="1"/>
    </xf>
    <xf numFmtId="0" fontId="84" fillId="67" borderId="13" xfId="0" applyFont="1" applyFill="1" applyBorder="1" applyAlignment="1" applyProtection="1">
      <alignment horizontal="center" vertical="center" wrapText="1"/>
      <protection locked="0"/>
    </xf>
    <xf numFmtId="0" fontId="84" fillId="67" borderId="89" xfId="0" applyFont="1" applyFill="1" applyBorder="1" applyAlignment="1" applyProtection="1">
      <alignment horizontal="center" vertical="center" wrapText="1"/>
      <protection locked="0"/>
    </xf>
    <xf numFmtId="0" fontId="84" fillId="67" borderId="68" xfId="0" applyFont="1" applyFill="1" applyBorder="1" applyAlignment="1" applyProtection="1">
      <alignment horizontal="center" vertical="center" wrapText="1"/>
      <protection locked="0"/>
    </xf>
    <xf numFmtId="0" fontId="84" fillId="67" borderId="5" xfId="0" applyFont="1" applyFill="1" applyBorder="1" applyAlignment="1" applyProtection="1">
      <alignment horizontal="center" vertical="center" wrapText="1"/>
      <protection locked="0"/>
    </xf>
    <xf numFmtId="0" fontId="6" fillId="0" borderId="0" xfId="12" applyFont="1" applyAlignment="1">
      <alignment horizontal="center" vertical="center"/>
    </xf>
    <xf numFmtId="0" fontId="6" fillId="0" borderId="11" xfId="12" applyFont="1" applyBorder="1" applyAlignment="1">
      <alignment horizontal="center" vertical="center"/>
    </xf>
    <xf numFmtId="0" fontId="84" fillId="67" borderId="65" xfId="0" applyFont="1" applyFill="1" applyBorder="1" applyAlignment="1" applyProtection="1">
      <alignment horizontal="center" vertical="center" wrapText="1"/>
      <protection locked="0"/>
    </xf>
    <xf numFmtId="0" fontId="84" fillId="67" borderId="129" xfId="0" applyFont="1" applyFill="1" applyBorder="1" applyAlignment="1" applyProtection="1">
      <alignment horizontal="center" vertical="center" wrapText="1"/>
      <protection locked="0"/>
    </xf>
    <xf numFmtId="0" fontId="84" fillId="67" borderId="55" xfId="0" applyFont="1" applyFill="1" applyBorder="1" applyAlignment="1" applyProtection="1">
      <alignment horizontal="center" vertical="center" wrapText="1"/>
      <protection hidden="1"/>
    </xf>
    <xf numFmtId="0" fontId="84" fillId="67" borderId="130" xfId="0" applyFont="1" applyFill="1" applyBorder="1" applyAlignment="1" applyProtection="1">
      <alignment horizontal="center" vertical="center" wrapText="1"/>
      <protection hidden="1"/>
    </xf>
    <xf numFmtId="0" fontId="84" fillId="67" borderId="55" xfId="0" applyFont="1" applyFill="1" applyBorder="1" applyAlignment="1" applyProtection="1">
      <alignment horizontal="center" vertical="center" wrapText="1"/>
      <protection locked="0"/>
    </xf>
    <xf numFmtId="0" fontId="84" fillId="67" borderId="130" xfId="0" applyFont="1" applyFill="1" applyBorder="1" applyAlignment="1" applyProtection="1">
      <alignment horizontal="center" vertical="center" wrapText="1"/>
      <protection locked="0"/>
    </xf>
    <xf numFmtId="1" fontId="4" fillId="0" borderId="0" xfId="12" applyNumberFormat="1" applyFont="1" applyAlignment="1">
      <alignment horizontal="center" vertical="center" wrapText="1"/>
    </xf>
    <xf numFmtId="0" fontId="9" fillId="0" borderId="20" xfId="0" applyFont="1" applyBorder="1" applyAlignment="1" applyProtection="1">
      <alignment horizontal="justify" vertical="center" wrapText="1"/>
      <protection hidden="1"/>
    </xf>
    <xf numFmtId="0" fontId="9" fillId="0" borderId="21" xfId="0" applyFont="1" applyBorder="1" applyAlignment="1" applyProtection="1">
      <alignment horizontal="justify" vertical="center" wrapText="1"/>
      <protection hidden="1"/>
    </xf>
    <xf numFmtId="0" fontId="9" fillId="0" borderId="22" xfId="0" applyFont="1" applyBorder="1" applyAlignment="1" applyProtection="1">
      <alignment horizontal="justify" vertical="center" wrapText="1"/>
      <protection hidden="1"/>
    </xf>
    <xf numFmtId="0" fontId="9" fillId="0" borderId="8" xfId="0" applyFont="1" applyBorder="1" applyAlignment="1" applyProtection="1">
      <alignment horizontal="justify" vertical="center" wrapText="1"/>
      <protection hidden="1"/>
    </xf>
    <xf numFmtId="0" fontId="9" fillId="0" borderId="0" xfId="0" applyFont="1" applyAlignment="1" applyProtection="1">
      <alignment horizontal="justify" vertical="center" wrapText="1"/>
      <protection hidden="1"/>
    </xf>
    <xf numFmtId="0" fontId="9" fillId="0" borderId="9" xfId="0" applyFont="1" applyBorder="1" applyAlignment="1" applyProtection="1">
      <alignment horizontal="justify" vertical="center" wrapText="1"/>
      <protection hidden="1"/>
    </xf>
    <xf numFmtId="0" fontId="9" fillId="0" borderId="10" xfId="0" applyFont="1" applyBorder="1" applyAlignment="1" applyProtection="1">
      <alignment horizontal="justify" vertical="center" wrapText="1"/>
      <protection hidden="1"/>
    </xf>
    <xf numFmtId="0" fontId="9" fillId="0" borderId="11" xfId="0" applyFont="1" applyBorder="1" applyAlignment="1" applyProtection="1">
      <alignment horizontal="justify" vertical="center" wrapText="1"/>
      <protection hidden="1"/>
    </xf>
    <xf numFmtId="0" fontId="9" fillId="0" borderId="1" xfId="0" applyFont="1" applyBorder="1" applyAlignment="1" applyProtection="1">
      <alignment horizontal="justify" vertical="center" wrapText="1"/>
      <protection hidden="1"/>
    </xf>
    <xf numFmtId="4" fontId="8" fillId="67" borderId="20" xfId="0" applyNumberFormat="1" applyFont="1" applyFill="1" applyBorder="1" applyAlignment="1" applyProtection="1">
      <alignment horizontal="center" vertical="center" wrapText="1"/>
      <protection hidden="1"/>
    </xf>
    <xf numFmtId="4" fontId="8" fillId="67" borderId="8" xfId="0" applyNumberFormat="1" applyFont="1" applyFill="1" applyBorder="1" applyAlignment="1" applyProtection="1">
      <alignment horizontal="center" vertical="center" wrapText="1"/>
      <protection hidden="1"/>
    </xf>
    <xf numFmtId="4" fontId="8" fillId="67" borderId="10" xfId="0" applyNumberFormat="1" applyFont="1" applyFill="1" applyBorder="1" applyAlignment="1" applyProtection="1">
      <alignment horizontal="center" vertical="center" wrapText="1"/>
      <protection hidden="1"/>
    </xf>
    <xf numFmtId="3" fontId="5" fillId="0" borderId="75" xfId="0" applyNumberFormat="1" applyFont="1" applyBorder="1" applyAlignment="1" applyProtection="1">
      <alignment horizontal="center" vertical="center"/>
      <protection hidden="1"/>
    </xf>
    <xf numFmtId="3" fontId="5" fillId="0" borderId="149" xfId="0" applyNumberFormat="1" applyFont="1" applyBorder="1" applyAlignment="1" applyProtection="1">
      <alignment horizontal="center" vertical="center"/>
      <protection hidden="1"/>
    </xf>
    <xf numFmtId="0" fontId="22" fillId="67" borderId="0" xfId="0" applyFont="1" applyFill="1" applyAlignment="1" applyProtection="1">
      <alignment horizontal="center" vertical="center" wrapText="1"/>
      <protection hidden="1"/>
    </xf>
    <xf numFmtId="0" fontId="5" fillId="0" borderId="2" xfId="0" applyFont="1" applyBorder="1" applyAlignment="1" applyProtection="1">
      <alignment horizontal="center" vertical="center"/>
      <protection hidden="1"/>
    </xf>
    <xf numFmtId="1" fontId="77" fillId="0" borderId="10" xfId="0" quotePrefix="1" applyNumberFormat="1" applyFont="1" applyBorder="1" applyAlignment="1" applyProtection="1">
      <alignment horizontal="center" vertical="center" wrapText="1"/>
      <protection hidden="1"/>
    </xf>
    <xf numFmtId="1" fontId="77" fillId="0" borderId="11" xfId="0" quotePrefix="1" applyNumberFormat="1" applyFont="1" applyBorder="1" applyAlignment="1" applyProtection="1">
      <alignment horizontal="center" vertical="center" wrapText="1"/>
      <protection hidden="1"/>
    </xf>
    <xf numFmtId="1" fontId="77" fillId="0" borderId="1" xfId="0" quotePrefix="1" applyNumberFormat="1"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0" borderId="117" xfId="0" applyFont="1" applyBorder="1" applyAlignment="1" applyProtection="1">
      <alignment horizontal="center" vertical="center" wrapText="1"/>
      <protection hidden="1"/>
    </xf>
    <xf numFmtId="0" fontId="6" fillId="42" borderId="38" xfId="0" applyFont="1" applyFill="1" applyBorder="1" applyAlignment="1" applyProtection="1">
      <alignment horizontal="center" vertical="center"/>
      <protection hidden="1"/>
    </xf>
    <xf numFmtId="0" fontId="6" fillId="42" borderId="39" xfId="0" applyFont="1" applyFill="1" applyBorder="1" applyAlignment="1" applyProtection="1">
      <alignment horizontal="center" vertical="center"/>
      <protection hidden="1"/>
    </xf>
    <xf numFmtId="0" fontId="6" fillId="42" borderId="66" xfId="0" applyFont="1" applyFill="1" applyBorder="1" applyAlignment="1" applyProtection="1">
      <alignment horizontal="center" vertical="center"/>
      <protection hidden="1"/>
    </xf>
    <xf numFmtId="0" fontId="6" fillId="43" borderId="38" xfId="0" applyFont="1" applyFill="1" applyBorder="1" applyAlignment="1" applyProtection="1">
      <alignment horizontal="center" vertical="center" wrapText="1"/>
      <protection hidden="1"/>
    </xf>
    <xf numFmtId="0" fontId="6" fillId="43" borderId="39" xfId="0" applyFont="1" applyFill="1" applyBorder="1" applyAlignment="1" applyProtection="1">
      <alignment horizontal="center" vertical="center" wrapText="1"/>
      <protection hidden="1"/>
    </xf>
    <xf numFmtId="0" fontId="6" fillId="43" borderId="66" xfId="0" applyFont="1" applyFill="1" applyBorder="1" applyAlignment="1" applyProtection="1">
      <alignment horizontal="center" vertical="center" wrapText="1"/>
      <protection hidden="1"/>
    </xf>
    <xf numFmtId="0" fontId="6" fillId="43" borderId="38" xfId="0" quotePrefix="1" applyFont="1" applyFill="1" applyBorder="1" applyAlignment="1" applyProtection="1">
      <alignment horizontal="center" vertical="center"/>
      <protection hidden="1"/>
    </xf>
    <xf numFmtId="0" fontId="6" fillId="43" borderId="39" xfId="0" quotePrefix="1" applyFont="1" applyFill="1" applyBorder="1" applyAlignment="1" applyProtection="1">
      <alignment horizontal="center" vertical="center"/>
      <protection hidden="1"/>
    </xf>
    <xf numFmtId="0" fontId="6" fillId="43" borderId="66" xfId="0" quotePrefix="1" applyFont="1" applyFill="1" applyBorder="1" applyAlignment="1" applyProtection="1">
      <alignment horizontal="center" vertical="center"/>
      <protection hidden="1"/>
    </xf>
    <xf numFmtId="1" fontId="68" fillId="0" borderId="76" xfId="0" quotePrefix="1" applyNumberFormat="1" applyFont="1" applyBorder="1" applyAlignment="1" applyProtection="1">
      <alignment horizontal="center" vertical="center" wrapText="1"/>
      <protection hidden="1"/>
    </xf>
    <xf numFmtId="1" fontId="68" fillId="0" borderId="77" xfId="0" quotePrefix="1" applyNumberFormat="1" applyFont="1" applyBorder="1" applyAlignment="1" applyProtection="1">
      <alignment horizontal="center" vertical="center" wrapText="1"/>
      <protection hidden="1"/>
    </xf>
    <xf numFmtId="1" fontId="68" fillId="0" borderId="152" xfId="0" quotePrefix="1" applyNumberFormat="1" applyFont="1" applyBorder="1" applyAlignment="1" applyProtection="1">
      <alignment horizontal="center" vertical="center" wrapText="1"/>
      <protection hidden="1"/>
    </xf>
    <xf numFmtId="0" fontId="78" fillId="0" borderId="0" xfId="12" applyFont="1" applyAlignment="1" applyProtection="1">
      <alignment horizontal="left" vertical="center"/>
      <protection hidden="1"/>
    </xf>
    <xf numFmtId="1" fontId="71" fillId="0" borderId="0" xfId="12" applyNumberFormat="1" applyFont="1" applyAlignment="1" applyProtection="1">
      <alignment horizontal="center" vertical="center" wrapText="1"/>
      <protection hidden="1"/>
    </xf>
    <xf numFmtId="1" fontId="6" fillId="0" borderId="0" xfId="12" applyNumberFormat="1" applyFont="1" applyAlignment="1" applyProtection="1">
      <alignment horizontal="center" vertical="center" wrapText="1"/>
      <protection hidden="1"/>
    </xf>
    <xf numFmtId="0" fontId="6" fillId="0" borderId="0" xfId="12" applyFont="1" applyAlignment="1" applyProtection="1">
      <alignment horizontal="center" vertical="center"/>
      <protection hidden="1"/>
    </xf>
    <xf numFmtId="1" fontId="4" fillId="0" borderId="0" xfId="12" applyNumberFormat="1" applyFont="1" applyAlignment="1" applyProtection="1">
      <alignment horizontal="center" vertical="center" wrapText="1"/>
      <protection hidden="1"/>
    </xf>
    <xf numFmtId="165" fontId="53" fillId="63" borderId="0" xfId="228" applyFont="1" applyFill="1" applyBorder="1" applyAlignment="1">
      <alignment horizontal="center" vertical="center"/>
    </xf>
    <xf numFmtId="0" fontId="53" fillId="40" borderId="0" xfId="12" applyFont="1" applyFill="1" applyAlignment="1">
      <alignment horizontal="center" vertical="center"/>
    </xf>
    <xf numFmtId="0" fontId="15" fillId="67" borderId="110" xfId="12" applyFont="1" applyFill="1" applyBorder="1" applyAlignment="1">
      <alignment horizontal="center" vertical="center" wrapText="1"/>
    </xf>
    <xf numFmtId="0" fontId="15" fillId="67" borderId="46" xfId="12" applyFont="1" applyFill="1" applyBorder="1" applyAlignment="1">
      <alignment horizontal="center" vertical="center" wrapText="1"/>
    </xf>
    <xf numFmtId="0" fontId="15" fillId="67" borderId="83" xfId="12" applyFont="1" applyFill="1" applyBorder="1" applyAlignment="1">
      <alignment horizontal="center" vertical="center" wrapText="1"/>
    </xf>
    <xf numFmtId="0" fontId="15" fillId="71" borderId="42" xfId="12" applyFont="1" applyFill="1" applyBorder="1" applyAlignment="1">
      <alignment horizontal="center" vertical="center" wrapText="1"/>
    </xf>
    <xf numFmtId="0" fontId="15" fillId="71" borderId="35" xfId="12" applyFont="1" applyFill="1" applyBorder="1" applyAlignment="1">
      <alignment horizontal="center" vertical="center" wrapText="1"/>
    </xf>
    <xf numFmtId="0" fontId="15" fillId="71" borderId="36" xfId="12" applyFont="1" applyFill="1" applyBorder="1" applyAlignment="1">
      <alignment horizontal="center" vertical="center" wrapText="1"/>
    </xf>
    <xf numFmtId="0" fontId="15" fillId="71" borderId="114" xfId="12" applyFont="1" applyFill="1" applyBorder="1" applyAlignment="1">
      <alignment horizontal="center" vertical="center" wrapText="1"/>
    </xf>
    <xf numFmtId="220" fontId="69" fillId="70" borderId="36" xfId="12" applyNumberFormat="1" applyFont="1" applyFill="1" applyBorder="1" applyAlignment="1">
      <alignment horizontal="center" vertical="center"/>
    </xf>
    <xf numFmtId="220" fontId="69" fillId="70" borderId="114" xfId="12" applyNumberFormat="1" applyFont="1" applyFill="1" applyBorder="1" applyAlignment="1">
      <alignment horizontal="center" vertical="center"/>
    </xf>
    <xf numFmtId="220" fontId="69" fillId="70" borderId="116" xfId="12" applyNumberFormat="1" applyFont="1" applyFill="1" applyBorder="1" applyAlignment="1">
      <alignment horizontal="center" vertical="center"/>
    </xf>
    <xf numFmtId="220" fontId="69" fillId="70" borderId="117" xfId="12" applyNumberFormat="1" applyFont="1" applyFill="1" applyBorder="1" applyAlignment="1">
      <alignment horizontal="center" vertical="center"/>
    </xf>
    <xf numFmtId="0" fontId="6" fillId="0" borderId="132" xfId="12" applyFont="1" applyBorder="1" applyAlignment="1">
      <alignment horizontal="center" vertical="center" wrapText="1"/>
    </xf>
    <xf numFmtId="0" fontId="6" fillId="0" borderId="133" xfId="12" applyFont="1" applyBorder="1" applyAlignment="1">
      <alignment horizontal="center" vertical="center" wrapText="1"/>
    </xf>
    <xf numFmtId="0" fontId="6" fillId="2" borderId="134" xfId="12" applyFont="1" applyFill="1" applyBorder="1" applyAlignment="1">
      <alignment horizontal="center" vertical="center"/>
    </xf>
    <xf numFmtId="0" fontId="6" fillId="2" borderId="84" xfId="12" applyFont="1" applyFill="1" applyBorder="1" applyAlignment="1">
      <alignment horizontal="center" vertical="center"/>
    </xf>
    <xf numFmtId="0" fontId="15" fillId="67" borderId="57" xfId="12" applyFont="1" applyFill="1" applyBorder="1" applyAlignment="1">
      <alignment horizontal="center" vertical="center" wrapText="1"/>
    </xf>
    <xf numFmtId="0" fontId="15" fillId="67" borderId="58" xfId="12" applyFont="1" applyFill="1" applyBorder="1" applyAlignment="1">
      <alignment horizontal="center" vertical="center" wrapText="1"/>
    </xf>
    <xf numFmtId="0" fontId="15" fillId="67" borderId="59" xfId="12" applyFont="1" applyFill="1" applyBorder="1" applyAlignment="1">
      <alignment horizontal="center" vertical="center" wrapText="1"/>
    </xf>
    <xf numFmtId="0" fontId="15" fillId="67" borderId="38" xfId="12" applyFont="1" applyFill="1" applyBorder="1" applyAlignment="1">
      <alignment horizontal="center" vertical="center" wrapText="1"/>
    </xf>
    <xf numFmtId="0" fontId="15" fillId="67" borderId="39" xfId="12" applyFont="1" applyFill="1" applyBorder="1" applyAlignment="1">
      <alignment horizontal="center" vertical="center" wrapText="1"/>
    </xf>
    <xf numFmtId="0" fontId="6" fillId="2" borderId="48" xfId="12" applyFont="1" applyFill="1" applyBorder="1" applyAlignment="1">
      <alignment horizontal="right" vertical="center"/>
    </xf>
    <xf numFmtId="0" fontId="6" fillId="2" borderId="49" xfId="12" applyFont="1" applyFill="1" applyBorder="1" applyAlignment="1">
      <alignment horizontal="right" vertical="center"/>
    </xf>
    <xf numFmtId="0" fontId="15" fillId="67" borderId="48" xfId="12" applyFont="1" applyFill="1" applyBorder="1" applyAlignment="1">
      <alignment horizontal="left" vertical="center" wrapText="1"/>
    </xf>
    <xf numFmtId="0" fontId="15" fillId="67" borderId="49" xfId="12" applyFont="1" applyFill="1" applyBorder="1" applyAlignment="1">
      <alignment horizontal="left" vertical="center" wrapText="1"/>
    </xf>
    <xf numFmtId="0" fontId="15" fillId="67" borderId="60" xfId="12" applyFont="1" applyFill="1" applyBorder="1" applyAlignment="1">
      <alignment horizontal="left" vertical="center" wrapText="1"/>
    </xf>
    <xf numFmtId="0" fontId="15" fillId="67" borderId="45" xfId="12" applyFont="1" applyFill="1" applyBorder="1" applyAlignment="1">
      <alignment horizontal="left" vertical="center" wrapText="1"/>
    </xf>
    <xf numFmtId="0" fontId="15" fillId="67" borderId="46" xfId="12" applyFont="1" applyFill="1" applyBorder="1" applyAlignment="1">
      <alignment horizontal="left" vertical="center" wrapText="1"/>
    </xf>
    <xf numFmtId="0" fontId="15" fillId="67" borderId="83" xfId="12" applyFont="1" applyFill="1" applyBorder="1" applyAlignment="1">
      <alignment horizontal="left" vertical="center" wrapText="1"/>
    </xf>
    <xf numFmtId="4" fontId="6" fillId="2" borderId="78" xfId="12" applyNumberFormat="1" applyFont="1" applyFill="1" applyBorder="1" applyAlignment="1">
      <alignment horizontal="right" vertical="center" wrapText="1"/>
    </xf>
    <xf numFmtId="4" fontId="6" fillId="2" borderId="55" xfId="12" applyNumberFormat="1" applyFont="1" applyFill="1" applyBorder="1" applyAlignment="1">
      <alignment horizontal="right" vertical="center" wrapText="1"/>
    </xf>
    <xf numFmtId="4" fontId="6" fillId="2" borderId="79" xfId="12" applyNumberFormat="1" applyFont="1" applyFill="1" applyBorder="1" applyAlignment="1">
      <alignment horizontal="right" vertical="center" wrapText="1"/>
    </xf>
    <xf numFmtId="4" fontId="6" fillId="2" borderId="12" xfId="12" applyNumberFormat="1" applyFont="1" applyFill="1" applyBorder="1" applyAlignment="1">
      <alignment horizontal="right" vertical="center" wrapText="1"/>
    </xf>
    <xf numFmtId="0" fontId="15" fillId="61" borderId="81" xfId="12" applyFont="1" applyFill="1" applyBorder="1" applyAlignment="1">
      <alignment horizontal="center" vertical="center" wrapText="1"/>
    </xf>
    <xf numFmtId="0" fontId="15" fillId="61" borderId="82" xfId="12" applyFont="1" applyFill="1" applyBorder="1" applyAlignment="1">
      <alignment horizontal="center" vertical="center" wrapText="1"/>
    </xf>
    <xf numFmtId="0" fontId="15" fillId="61" borderId="47" xfId="12" applyFont="1" applyFill="1" applyBorder="1" applyAlignment="1">
      <alignment horizontal="center" vertical="center" wrapText="1"/>
    </xf>
    <xf numFmtId="0" fontId="6" fillId="61" borderId="78" xfId="12" applyFont="1" applyFill="1" applyBorder="1" applyAlignment="1">
      <alignment horizontal="center" vertical="center" wrapText="1"/>
    </xf>
    <xf numFmtId="0" fontId="6" fillId="61" borderId="55" xfId="12" applyFont="1" applyFill="1" applyBorder="1" applyAlignment="1">
      <alignment horizontal="center" vertical="center" wrapText="1"/>
    </xf>
    <xf numFmtId="0" fontId="15" fillId="67" borderId="78" xfId="12" applyFont="1" applyFill="1" applyBorder="1" applyAlignment="1">
      <alignment horizontal="center" vertical="center" textRotation="90" wrapText="1"/>
    </xf>
    <xf numFmtId="0" fontId="15" fillId="67" borderId="79" xfId="12" applyFont="1" applyFill="1" applyBorder="1" applyAlignment="1">
      <alignment horizontal="center" vertical="center" textRotation="90" wrapText="1"/>
    </xf>
    <xf numFmtId="0" fontId="15" fillId="67" borderId="55" xfId="12" applyFont="1" applyFill="1" applyBorder="1" applyAlignment="1">
      <alignment horizontal="center" vertical="center" wrapText="1"/>
    </xf>
    <xf numFmtId="0" fontId="15" fillId="67" borderId="12" xfId="12" applyFont="1" applyFill="1" applyBorder="1" applyAlignment="1">
      <alignment horizontal="center" vertical="center" wrapText="1"/>
    </xf>
    <xf numFmtId="0" fontId="15" fillId="67" borderId="55" xfId="12" applyFont="1" applyFill="1" applyBorder="1" applyAlignment="1">
      <alignment horizontal="center" vertical="center"/>
    </xf>
    <xf numFmtId="0" fontId="15" fillId="67" borderId="12" xfId="12" applyFont="1" applyFill="1" applyBorder="1" applyAlignment="1">
      <alignment horizontal="center" vertical="center"/>
    </xf>
    <xf numFmtId="181" fontId="22" fillId="60" borderId="39" xfId="7" applyNumberFormat="1" applyFont="1" applyFill="1" applyBorder="1" applyAlignment="1">
      <alignment horizontal="center" vertical="center" wrapText="1"/>
    </xf>
    <xf numFmtId="0" fontId="15" fillId="67" borderId="81" xfId="12" applyFont="1" applyFill="1" applyBorder="1" applyAlignment="1">
      <alignment horizontal="center" vertical="center" wrapText="1"/>
    </xf>
    <xf numFmtId="0" fontId="15" fillId="67" borderId="82" xfId="12" applyFont="1" applyFill="1" applyBorder="1" applyAlignment="1">
      <alignment horizontal="center" vertical="center" wrapText="1"/>
    </xf>
    <xf numFmtId="0" fontId="15" fillId="67" borderId="47" xfId="12" applyFont="1" applyFill="1" applyBorder="1" applyAlignment="1">
      <alignment horizontal="center" vertical="center" wrapText="1"/>
    </xf>
    <xf numFmtId="0" fontId="6" fillId="2" borderId="51" xfId="12" applyFont="1" applyFill="1" applyBorder="1" applyAlignment="1">
      <alignment horizontal="right" vertical="center"/>
    </xf>
    <xf numFmtId="0" fontId="6" fillId="2" borderId="52" xfId="12" applyFont="1" applyFill="1" applyBorder="1" applyAlignment="1">
      <alignment horizontal="right" vertical="center"/>
    </xf>
    <xf numFmtId="0" fontId="6" fillId="0" borderId="0" xfId="12" applyFont="1" applyAlignment="1">
      <alignment horizontal="center" vertical="center" wrapText="1"/>
    </xf>
    <xf numFmtId="1" fontId="71" fillId="0" borderId="0" xfId="12" applyNumberFormat="1" applyFont="1" applyAlignment="1">
      <alignment horizontal="center" vertical="center" wrapText="1"/>
    </xf>
    <xf numFmtId="1" fontId="88" fillId="0" borderId="0" xfId="12" applyNumberFormat="1" applyFont="1" applyAlignment="1">
      <alignment horizontal="center" vertical="center" wrapText="1"/>
    </xf>
    <xf numFmtId="0" fontId="7" fillId="67" borderId="69" xfId="0" applyFont="1" applyFill="1" applyBorder="1" applyAlignment="1" applyProtection="1">
      <alignment horizontal="center" vertical="center" wrapText="1"/>
      <protection hidden="1"/>
    </xf>
    <xf numFmtId="0" fontId="7" fillId="67" borderId="80" xfId="0" applyFont="1" applyFill="1" applyBorder="1" applyAlignment="1" applyProtection="1">
      <alignment horizontal="center" vertical="center" wrapText="1"/>
      <protection hidden="1"/>
    </xf>
    <xf numFmtId="0" fontId="7" fillId="67" borderId="63" xfId="0" applyFont="1" applyFill="1" applyBorder="1" applyAlignment="1" applyProtection="1">
      <alignment horizontal="center" vertical="center" wrapText="1"/>
      <protection hidden="1"/>
    </xf>
    <xf numFmtId="0" fontId="7" fillId="67" borderId="73" xfId="0" applyFont="1" applyFill="1" applyBorder="1" applyAlignment="1" applyProtection="1">
      <alignment horizontal="center" vertical="center" wrapText="1"/>
      <protection hidden="1"/>
    </xf>
    <xf numFmtId="0" fontId="7" fillId="67" borderId="87" xfId="0" applyFont="1" applyFill="1" applyBorder="1" applyAlignment="1" applyProtection="1">
      <alignment horizontal="center" vertical="center" wrapText="1"/>
      <protection hidden="1"/>
    </xf>
    <xf numFmtId="0" fontId="7" fillId="67" borderId="88" xfId="0" applyFont="1" applyFill="1" applyBorder="1" applyAlignment="1" applyProtection="1">
      <alignment horizontal="center" vertical="center" wrapText="1"/>
      <protection hidden="1"/>
    </xf>
    <xf numFmtId="178" fontId="10" fillId="0" borderId="0" xfId="0" applyNumberFormat="1" applyFont="1" applyProtection="1">
      <protection hidden="1"/>
    </xf>
    <xf numFmtId="0" fontId="19" fillId="0" borderId="29" xfId="0" applyFont="1" applyBorder="1" applyAlignment="1" applyProtection="1">
      <alignment horizontal="center" vertical="center"/>
      <protection hidden="1"/>
    </xf>
    <xf numFmtId="0" fontId="19" fillId="0" borderId="107" xfId="0" applyFont="1" applyBorder="1" applyAlignment="1" applyProtection="1">
      <alignment horizontal="center" vertical="center"/>
      <protection hidden="1"/>
    </xf>
    <xf numFmtId="0" fontId="19" fillId="0" borderId="135" xfId="0" applyFont="1" applyBorder="1" applyAlignment="1" applyProtection="1">
      <alignment horizontal="center" vertical="center"/>
      <protection hidden="1"/>
    </xf>
    <xf numFmtId="0" fontId="10" fillId="0" borderId="0" xfId="0" applyFont="1" applyAlignment="1" applyProtection="1">
      <alignment horizontal="center" vertical="center" textRotation="90"/>
      <protection hidden="1"/>
    </xf>
    <xf numFmtId="0" fontId="15" fillId="67" borderId="13" xfId="0" applyFont="1" applyFill="1" applyBorder="1" applyAlignment="1" applyProtection="1">
      <alignment horizontal="center" vertical="center"/>
      <protection hidden="1"/>
    </xf>
    <xf numFmtId="0" fontId="15" fillId="67" borderId="89" xfId="0" applyFont="1" applyFill="1" applyBorder="1" applyAlignment="1" applyProtection="1">
      <alignment horizontal="center" vertical="center"/>
      <protection hidden="1"/>
    </xf>
    <xf numFmtId="0" fontId="15" fillId="67" borderId="68" xfId="0" applyFont="1" applyFill="1" applyBorder="1" applyAlignment="1" applyProtection="1">
      <alignment horizontal="center" vertical="center"/>
      <protection hidden="1"/>
    </xf>
    <xf numFmtId="0" fontId="15" fillId="67" borderId="5" xfId="0" applyFont="1" applyFill="1" applyBorder="1" applyAlignment="1" applyProtection="1">
      <alignment horizontal="center" vertical="center"/>
      <protection hidden="1"/>
    </xf>
    <xf numFmtId="176" fontId="51" fillId="67" borderId="65" xfId="0" applyNumberFormat="1" applyFont="1" applyFill="1" applyBorder="1" applyAlignment="1" applyProtection="1">
      <alignment horizontal="center" vertical="center"/>
      <protection hidden="1"/>
    </xf>
    <xf numFmtId="176" fontId="51" fillId="67" borderId="55" xfId="0" applyNumberFormat="1" applyFont="1" applyFill="1" applyBorder="1" applyAlignment="1" applyProtection="1">
      <alignment horizontal="center" vertical="center"/>
      <protection hidden="1"/>
    </xf>
    <xf numFmtId="176" fontId="51" fillId="67" borderId="96" xfId="0" applyNumberFormat="1" applyFont="1" applyFill="1" applyBorder="1" applyAlignment="1" applyProtection="1">
      <alignment horizontal="center" vertical="center"/>
      <protection hidden="1"/>
    </xf>
    <xf numFmtId="176" fontId="51" fillId="67" borderId="6" xfId="0" applyNumberFormat="1" applyFont="1" applyFill="1" applyBorder="1" applyAlignment="1" applyProtection="1">
      <alignment horizontal="center" vertical="center"/>
      <protection hidden="1"/>
    </xf>
    <xf numFmtId="0" fontId="8" fillId="3" borderId="22" xfId="0" applyFont="1" applyFill="1" applyBorder="1" applyAlignment="1" applyProtection="1">
      <alignment horizontal="center" vertical="center" wrapText="1"/>
      <protection hidden="1"/>
    </xf>
    <xf numFmtId="0" fontId="8" fillId="3" borderId="9" xfId="0" applyFont="1" applyFill="1" applyBorder="1" applyAlignment="1" applyProtection="1">
      <alignment horizontal="center" vertical="center" wrapText="1"/>
      <protection hidden="1"/>
    </xf>
    <xf numFmtId="0" fontId="8" fillId="3" borderId="85" xfId="0" applyFont="1" applyFill="1" applyBorder="1" applyAlignment="1" applyProtection="1">
      <alignment horizontal="center" vertical="center" wrapText="1"/>
      <protection hidden="1"/>
    </xf>
    <xf numFmtId="0" fontId="7" fillId="67" borderId="72" xfId="0" applyFont="1" applyFill="1" applyBorder="1" applyAlignment="1" applyProtection="1">
      <alignment horizontal="center" vertical="center" wrapText="1"/>
      <protection hidden="1"/>
    </xf>
    <xf numFmtId="0" fontId="7" fillId="67" borderId="86" xfId="0" applyFont="1" applyFill="1" applyBorder="1" applyAlignment="1" applyProtection="1">
      <alignment horizontal="center" vertical="center" wrapText="1"/>
      <protection hidden="1"/>
    </xf>
    <xf numFmtId="0" fontId="7" fillId="67" borderId="68" xfId="0" applyFont="1" applyFill="1" applyBorder="1" applyAlignment="1" applyProtection="1">
      <alignment horizontal="center" vertical="center" wrapText="1"/>
      <protection locked="0"/>
    </xf>
    <xf numFmtId="0" fontId="7" fillId="67" borderId="103" xfId="0" applyFont="1" applyFill="1" applyBorder="1" applyAlignment="1" applyProtection="1">
      <alignment horizontal="center" vertical="center" wrapText="1"/>
      <protection locked="0"/>
    </xf>
    <xf numFmtId="0" fontId="7" fillId="67" borderId="26" xfId="0" applyFont="1" applyFill="1" applyBorder="1" applyAlignment="1" applyProtection="1">
      <alignment horizontal="center" vertical="center" wrapText="1"/>
      <protection locked="0"/>
    </xf>
    <xf numFmtId="214" fontId="69" fillId="66" borderId="102" xfId="192" applyNumberFormat="1" applyFont="1" applyFill="1" applyBorder="1" applyAlignment="1">
      <alignment horizontal="center" vertical="center"/>
    </xf>
    <xf numFmtId="214" fontId="69" fillId="66" borderId="112" xfId="192" applyNumberFormat="1" applyFont="1" applyFill="1" applyBorder="1" applyAlignment="1">
      <alignment horizontal="center" vertical="center"/>
    </xf>
    <xf numFmtId="0" fontId="15" fillId="67" borderId="79" xfId="12" applyFont="1" applyFill="1" applyBorder="1" applyAlignment="1">
      <alignment horizontal="center" vertical="center" wrapText="1"/>
    </xf>
    <xf numFmtId="0" fontId="15" fillId="67" borderId="82" xfId="12" applyFont="1" applyFill="1" applyBorder="1" applyAlignment="1">
      <alignment horizontal="center" vertical="center"/>
    </xf>
    <xf numFmtId="169" fontId="54" fillId="67" borderId="111" xfId="175" applyNumberFormat="1" applyFont="1" applyFill="1" applyBorder="1" applyAlignment="1">
      <alignment horizontal="center" vertical="center" wrapText="1"/>
    </xf>
    <xf numFmtId="169" fontId="54" fillId="67" borderId="112" xfId="175" applyNumberFormat="1" applyFont="1" applyFill="1" applyBorder="1" applyAlignment="1">
      <alignment horizontal="center" vertical="center" wrapText="1"/>
    </xf>
    <xf numFmtId="171" fontId="57" fillId="59" borderId="42" xfId="3" applyFont="1" applyFill="1" applyBorder="1" applyAlignment="1">
      <alignment horizontal="center" vertical="center" wrapText="1"/>
    </xf>
    <xf numFmtId="171" fontId="57" fillId="59" borderId="35" xfId="3" applyFont="1" applyFill="1" applyBorder="1" applyAlignment="1">
      <alignment horizontal="center" vertical="center" wrapText="1"/>
    </xf>
    <xf numFmtId="171" fontId="57" fillId="59" borderId="36" xfId="3" applyFont="1" applyFill="1" applyBorder="1" applyAlignment="1">
      <alignment horizontal="center" vertical="center" wrapText="1"/>
    </xf>
    <xf numFmtId="171" fontId="57" fillId="59" borderId="114" xfId="3" applyFont="1" applyFill="1" applyBorder="1" applyAlignment="1">
      <alignment horizontal="center" vertical="center" wrapText="1"/>
    </xf>
    <xf numFmtId="171" fontId="57" fillId="59" borderId="116" xfId="3" applyFont="1" applyFill="1" applyBorder="1" applyAlignment="1">
      <alignment horizontal="center" vertical="center" wrapText="1"/>
    </xf>
    <xf numFmtId="171" fontId="57" fillId="59" borderId="117" xfId="3" applyFont="1" applyFill="1" applyBorder="1" applyAlignment="1">
      <alignment horizontal="center" vertical="center" wrapText="1"/>
    </xf>
    <xf numFmtId="3" fontId="81" fillId="57" borderId="113" xfId="12" applyNumberFormat="1" applyFont="1" applyFill="1" applyBorder="1" applyAlignment="1">
      <alignment horizontal="center" vertical="center"/>
    </xf>
    <xf numFmtId="3" fontId="81" fillId="57" borderId="115" xfId="12" applyNumberFormat="1" applyFont="1" applyFill="1" applyBorder="1" applyAlignment="1">
      <alignment horizontal="center" vertical="center"/>
    </xf>
    <xf numFmtId="214" fontId="51" fillId="57" borderId="62" xfId="192" applyNumberFormat="1" applyFont="1" applyFill="1" applyBorder="1" applyAlignment="1">
      <alignment horizontal="center" vertical="center"/>
    </xf>
    <xf numFmtId="214" fontId="51" fillId="57" borderId="54" xfId="192" applyNumberFormat="1" applyFont="1" applyFill="1" applyBorder="1" applyAlignment="1">
      <alignment horizontal="center" vertical="center"/>
    </xf>
    <xf numFmtId="169" fontId="58" fillId="71" borderId="38" xfId="175" applyNumberFormat="1" applyFont="1" applyFill="1" applyBorder="1" applyAlignment="1">
      <alignment horizontal="center" vertical="center"/>
    </xf>
    <xf numFmtId="169" fontId="58" fillId="71" borderId="39" xfId="175" applyNumberFormat="1" applyFont="1" applyFill="1" applyBorder="1" applyAlignment="1">
      <alignment horizontal="center" vertical="center"/>
    </xf>
    <xf numFmtId="169" fontId="58" fillId="71" borderId="66" xfId="175" applyNumberFormat="1" applyFont="1" applyFill="1" applyBorder="1" applyAlignment="1">
      <alignment horizontal="center" vertical="center"/>
    </xf>
    <xf numFmtId="0" fontId="54" fillId="59" borderId="35" xfId="175" applyFont="1" applyFill="1" applyBorder="1" applyAlignment="1">
      <alignment horizontal="center" vertical="center" wrapText="1"/>
    </xf>
    <xf numFmtId="0" fontId="54" fillId="59" borderId="114" xfId="175" applyFont="1" applyFill="1" applyBorder="1" applyAlignment="1">
      <alignment horizontal="center" vertical="center" wrapText="1"/>
    </xf>
    <xf numFmtId="0" fontId="54" fillId="59" borderId="117" xfId="175" applyFont="1" applyFill="1" applyBorder="1" applyAlignment="1">
      <alignment horizontal="center" vertical="center" wrapText="1"/>
    </xf>
    <xf numFmtId="0" fontId="54" fillId="71" borderId="111" xfId="175" applyFont="1" applyFill="1" applyBorder="1" applyAlignment="1">
      <alignment horizontal="center" vertical="center" wrapText="1"/>
    </xf>
    <xf numFmtId="0" fontId="54" fillId="71" borderId="102" xfId="175" applyFont="1" applyFill="1" applyBorder="1" applyAlignment="1">
      <alignment horizontal="center" vertical="center" wrapText="1"/>
    </xf>
    <xf numFmtId="0" fontId="54" fillId="71" borderId="112" xfId="175" applyFont="1" applyFill="1" applyBorder="1" applyAlignment="1">
      <alignment horizontal="center" vertical="center" wrapText="1"/>
    </xf>
    <xf numFmtId="0" fontId="61" fillId="71" borderId="111" xfId="175" applyFont="1" applyFill="1" applyBorder="1" applyAlignment="1">
      <alignment horizontal="center" vertical="center" wrapText="1"/>
    </xf>
    <xf numFmtId="0" fontId="61" fillId="71" borderId="102" xfId="175" applyFont="1" applyFill="1" applyBorder="1" applyAlignment="1">
      <alignment horizontal="center" vertical="center" wrapText="1"/>
    </xf>
    <xf numFmtId="214" fontId="65" fillId="66" borderId="111" xfId="175" applyNumberFormat="1" applyFont="1" applyFill="1" applyBorder="1" applyAlignment="1">
      <alignment horizontal="center"/>
    </xf>
    <xf numFmtId="214" fontId="65" fillId="66" borderId="102" xfId="175" applyNumberFormat="1" applyFont="1" applyFill="1" applyBorder="1" applyAlignment="1">
      <alignment horizontal="center"/>
    </xf>
    <xf numFmtId="0" fontId="6" fillId="51" borderId="0" xfId="0" applyFont="1" applyFill="1" applyAlignment="1">
      <alignment horizontal="center" vertical="center"/>
    </xf>
  </cellXfs>
  <cellStyles count="252">
    <cellStyle name="20% - Accent1" xfId="21"/>
    <cellStyle name="20% - Accent2" xfId="22"/>
    <cellStyle name="20% - Accent3" xfId="23"/>
    <cellStyle name="20% - Accent4" xfId="24"/>
    <cellStyle name="20% - Accent5" xfId="25"/>
    <cellStyle name="20% - Accent6" xfId="26"/>
    <cellStyle name="2-decimales" xfId="27"/>
    <cellStyle name="40% - Accent1" xfId="28"/>
    <cellStyle name="40% - Accent2" xfId="29"/>
    <cellStyle name="40% - Accent3" xfId="30"/>
    <cellStyle name="40% - Accent4" xfId="31"/>
    <cellStyle name="40% - Accent5" xfId="32"/>
    <cellStyle name="40% - Accent6" xfId="33"/>
    <cellStyle name="60% - Accent1" xfId="34"/>
    <cellStyle name="60% - Accent2" xfId="35"/>
    <cellStyle name="60% - Accent3" xfId="36"/>
    <cellStyle name="60% - Accent4" xfId="37"/>
    <cellStyle name="60% - Accent5" xfId="38"/>
    <cellStyle name="60% - Accent6" xfId="39"/>
    <cellStyle name="Accent1" xfId="40"/>
    <cellStyle name="Accent2" xfId="41"/>
    <cellStyle name="Accent3" xfId="42"/>
    <cellStyle name="Accent4" xfId="43"/>
    <cellStyle name="Accent5" xfId="44"/>
    <cellStyle name="Accent6" xfId="45"/>
    <cellStyle name="Bad" xfId="46"/>
    <cellStyle name="Calculation" xfId="47"/>
    <cellStyle name="Check Cell" xfId="48"/>
    <cellStyle name="CIENTOS" xfId="49"/>
    <cellStyle name="CIENTOS 2D" xfId="50"/>
    <cellStyle name="CIENTOS 3D" xfId="51"/>
    <cellStyle name="CIENTOS 4D" xfId="52"/>
    <cellStyle name="CIENTOS_ANALISIS UNITARIO CONCRETO DE 3000 PSI Y VARIOS (ACERO GRADO 60)" xfId="53"/>
    <cellStyle name="Comma" xfId="54"/>
    <cellStyle name="Comma0" xfId="55"/>
    <cellStyle name="Comma0 - Modelo5" xfId="56"/>
    <cellStyle name="Comma1 - Modelo1" xfId="57"/>
    <cellStyle name="Curren - Modelo2" xfId="58"/>
    <cellStyle name="Currency" xfId="59"/>
    <cellStyle name="Currency0" xfId="60"/>
    <cellStyle name="Date" xfId="61"/>
    <cellStyle name="Énfasis 1" xfId="62"/>
    <cellStyle name="Énfasis 2" xfId="63"/>
    <cellStyle name="Énfasis 3" xfId="64"/>
    <cellStyle name="Énfasis1 - 20%" xfId="65"/>
    <cellStyle name="Énfasis1 - 40%" xfId="66"/>
    <cellStyle name="Énfasis1 - 60%" xfId="67"/>
    <cellStyle name="Énfasis2 - 20%" xfId="68"/>
    <cellStyle name="Énfasis2 - 40%" xfId="69"/>
    <cellStyle name="Énfasis2 - 60%" xfId="70"/>
    <cellStyle name="Énfasis3 - 20%" xfId="71"/>
    <cellStyle name="Énfasis3 - 40%" xfId="72"/>
    <cellStyle name="Énfasis3 - 60%" xfId="73"/>
    <cellStyle name="Énfasis4 - 20%" xfId="74"/>
    <cellStyle name="Énfasis4 - 40%" xfId="75"/>
    <cellStyle name="Énfasis4 - 60%" xfId="76"/>
    <cellStyle name="Énfasis5 - 20%" xfId="77"/>
    <cellStyle name="Énfasis5 - 40%" xfId="78"/>
    <cellStyle name="Énfasis5 - 60%" xfId="79"/>
    <cellStyle name="Énfasis6 - 20%" xfId="80"/>
    <cellStyle name="Énfasis6 - 40%" xfId="81"/>
    <cellStyle name="Énfasis6 - 60%" xfId="82"/>
    <cellStyle name="ENTERO" xfId="83"/>
    <cellStyle name="Estilo 1" xfId="1"/>
    <cellStyle name="Euro" xfId="2"/>
    <cellStyle name="Euro 2" xfId="84"/>
    <cellStyle name="Euro 3" xfId="212"/>
    <cellStyle name="Explanatory Text" xfId="85"/>
    <cellStyle name="F2" xfId="86"/>
    <cellStyle name="F3" xfId="87"/>
    <cellStyle name="F4" xfId="88"/>
    <cellStyle name="F5" xfId="89"/>
    <cellStyle name="F6" xfId="90"/>
    <cellStyle name="F7" xfId="91"/>
    <cellStyle name="F8" xfId="92"/>
    <cellStyle name="Fixed" xfId="93"/>
    <cellStyle name="Good" xfId="94"/>
    <cellStyle name="GRADOSMINSEG" xfId="95"/>
    <cellStyle name="Heading 1" xfId="96"/>
    <cellStyle name="Heading 2" xfId="97"/>
    <cellStyle name="Heading 3" xfId="98"/>
    <cellStyle name="Heading 4" xfId="99"/>
    <cellStyle name="Heading1" xfId="100"/>
    <cellStyle name="Heading2" xfId="101"/>
    <cellStyle name="Hipervínculo 2" xfId="102"/>
    <cellStyle name="Input" xfId="103"/>
    <cellStyle name="Linked Cell" xfId="104"/>
    <cellStyle name="MILE DE MILLONES" xfId="105"/>
    <cellStyle name="MILES" xfId="106"/>
    <cellStyle name="Millares" xfId="3" builtinId="3"/>
    <cellStyle name="Millares [0]" xfId="228" builtinId="6"/>
    <cellStyle name="Millares [0] 2" xfId="107"/>
    <cellStyle name="Millares [0] 2 2" xfId="214"/>
    <cellStyle name="Millares [0] 3" xfId="108"/>
    <cellStyle name="Millares [0] 3 2" xfId="109"/>
    <cellStyle name="Millares [0] 4" xfId="110"/>
    <cellStyle name="Millares [0] 4 2" xfId="111"/>
    <cellStyle name="Millares [0] 5" xfId="112"/>
    <cellStyle name="Millares [0] 5 2" xfId="113"/>
    <cellStyle name="Millares 10" xfId="114"/>
    <cellStyle name="Millares 10 2" xfId="115"/>
    <cellStyle name="Millares 10 3" xfId="116"/>
    <cellStyle name="Millares 10 4" xfId="117"/>
    <cellStyle name="Millares 10 5" xfId="118"/>
    <cellStyle name="Millares 10 6" xfId="119"/>
    <cellStyle name="Millares 11" xfId="120"/>
    <cellStyle name="Millares 12" xfId="121"/>
    <cellStyle name="Millares 13" xfId="122"/>
    <cellStyle name="Millares 14" xfId="123"/>
    <cellStyle name="Millares 15" xfId="124"/>
    <cellStyle name="Millares 16" xfId="125"/>
    <cellStyle name="Millares 17" xfId="126"/>
    <cellStyle name="Millares 18" xfId="127"/>
    <cellStyle name="Millares 19" xfId="128"/>
    <cellStyle name="Millares 2" xfId="4"/>
    <cellStyle name="Millares 2 2" xfId="129"/>
    <cellStyle name="Millares 2 2 2" xfId="217"/>
    <cellStyle name="Millares 2 3" xfId="130"/>
    <cellStyle name="Millares 2 4" xfId="19"/>
    <cellStyle name="Millares 2 5" xfId="216"/>
    <cellStyle name="Millares 20" xfId="131"/>
    <cellStyle name="Millares 21" xfId="132"/>
    <cellStyle name="Millares 22" xfId="133"/>
    <cellStyle name="Millares 23" xfId="134"/>
    <cellStyle name="Millares 24" xfId="135"/>
    <cellStyle name="Millares 25" xfId="136"/>
    <cellStyle name="Millares 26" xfId="137"/>
    <cellStyle name="Millares 27" xfId="138"/>
    <cellStyle name="Millares 28" xfId="139"/>
    <cellStyle name="Millares 29" xfId="140"/>
    <cellStyle name="Millares 3" xfId="5"/>
    <cellStyle name="Millares 3 2" xfId="142"/>
    <cellStyle name="Millares 3 3" xfId="143"/>
    <cellStyle name="Millares 3 4" xfId="141"/>
    <cellStyle name="Millares 3_6._Presupuesto General Señalización" xfId="144"/>
    <cellStyle name="Millares 30" xfId="145"/>
    <cellStyle name="Millares 31" xfId="146"/>
    <cellStyle name="Millares 32" xfId="147"/>
    <cellStyle name="Millares 33" xfId="148"/>
    <cellStyle name="Millares 34" xfId="149"/>
    <cellStyle name="Millares 35" xfId="150"/>
    <cellStyle name="Millares 36" xfId="16"/>
    <cellStyle name="Millares 37" xfId="184"/>
    <cellStyle name="Millares 38" xfId="223"/>
    <cellStyle name="Millares 39" xfId="213"/>
    <cellStyle name="Millares 4" xfId="151"/>
    <cellStyle name="Millares 4 2" xfId="152"/>
    <cellStyle name="Millares 40" xfId="215"/>
    <cellStyle name="Millares 41" xfId="236"/>
    <cellStyle name="Millares 42" xfId="238"/>
    <cellStyle name="Millares 43" xfId="240"/>
    <cellStyle name="Millares 44" xfId="242"/>
    <cellStyle name="Millares 45" xfId="244"/>
    <cellStyle name="Millares 46" xfId="246"/>
    <cellStyle name="Millares 47" xfId="248"/>
    <cellStyle name="Millares 48" xfId="250"/>
    <cellStyle name="Millares 5" xfId="153"/>
    <cellStyle name="Millares 5 2" xfId="154"/>
    <cellStyle name="Millares 6" xfId="155"/>
    <cellStyle name="Millares 6 2" xfId="156"/>
    <cellStyle name="Millares 7" xfId="157"/>
    <cellStyle name="Millares 7 2" xfId="218"/>
    <cellStyle name="Millares 8" xfId="158"/>
    <cellStyle name="Millares 8 2" xfId="159"/>
    <cellStyle name="Millares 8 3" xfId="160"/>
    <cellStyle name="Millares 8 4" xfId="161"/>
    <cellStyle name="Millares 8 5" xfId="162"/>
    <cellStyle name="Millares 8 6" xfId="163"/>
    <cellStyle name="Millares 8 7" xfId="164"/>
    <cellStyle name="Millares 9" xfId="165"/>
    <cellStyle name="Millares_PtosLicitacionesSRTaño03" xfId="6"/>
    <cellStyle name="MILLONES" xfId="166"/>
    <cellStyle name="Moneda" xfId="7" builtinId="4"/>
    <cellStyle name="Moneda [0] 2" xfId="229"/>
    <cellStyle name="Moneda [00]" xfId="167"/>
    <cellStyle name="Moneda [2]" xfId="168"/>
    <cellStyle name="Moneda 10" xfId="237"/>
    <cellStyle name="Moneda 11" xfId="239"/>
    <cellStyle name="Moneda 12" xfId="169"/>
    <cellStyle name="Moneda 13" xfId="241"/>
    <cellStyle name="Moneda 14" xfId="243"/>
    <cellStyle name="Moneda 15" xfId="245"/>
    <cellStyle name="Moneda 16" xfId="247"/>
    <cellStyle name="Moneda 17" xfId="249"/>
    <cellStyle name="Moneda 18" xfId="251"/>
    <cellStyle name="Moneda 2" xfId="8"/>
    <cellStyle name="Moneda 2 2" xfId="170"/>
    <cellStyle name="Moneda 2 3" xfId="225"/>
    <cellStyle name="Moneda 3" xfId="171"/>
    <cellStyle name="Moneda 3 2" xfId="172"/>
    <cellStyle name="Moneda 3 3" xfId="220"/>
    <cellStyle name="Moneda 3 4" xfId="234"/>
    <cellStyle name="Moneda 4" xfId="173"/>
    <cellStyle name="Moneda 5" xfId="17"/>
    <cellStyle name="Moneda 6" xfId="182"/>
    <cellStyle name="Moneda 7" xfId="222"/>
    <cellStyle name="Moneda 8" xfId="219"/>
    <cellStyle name="Moneda 9" xfId="211"/>
    <cellStyle name="Moneda_PtosLicitacionesSRTaño03" xfId="9"/>
    <cellStyle name="No. punto" xfId="174"/>
    <cellStyle name="Normal" xfId="0" builtinId="0"/>
    <cellStyle name="Normal 10" xfId="227"/>
    <cellStyle name="Normal 11" xfId="232"/>
    <cellStyle name="Normal 2" xfId="10"/>
    <cellStyle name="Normal 2 10" xfId="175"/>
    <cellStyle name="Normal 2 10 2" xfId="176"/>
    <cellStyle name="Normal 2 10 3" xfId="177"/>
    <cellStyle name="Normal 2 2" xfId="11"/>
    <cellStyle name="Normal 2 2 2" xfId="178"/>
    <cellStyle name="Normal 2 3" xfId="179"/>
    <cellStyle name="Normal 2 4" xfId="180"/>
    <cellStyle name="Normal 2_INFORME CTO. 52-2009 CONSORCIO H.L." xfId="181"/>
    <cellStyle name="Normal 3" xfId="12"/>
    <cellStyle name="Normal 3 2" xfId="183"/>
    <cellStyle name="Normal 4" xfId="13"/>
    <cellStyle name="Normal 4 10" xfId="230"/>
    <cellStyle name="Normal 4 2" xfId="221"/>
    <cellStyle name="Normal 5" xfId="185"/>
    <cellStyle name="Normal 5 2" xfId="186"/>
    <cellStyle name="Normal 5 3" xfId="187"/>
    <cellStyle name="Normal 5 4" xfId="233"/>
    <cellStyle name="Normal 6" xfId="15"/>
    <cellStyle name="Normal 7" xfId="20"/>
    <cellStyle name="Normal 8" xfId="224"/>
    <cellStyle name="Normal 9" xfId="226"/>
    <cellStyle name="Note" xfId="188"/>
    <cellStyle name="Output" xfId="189"/>
    <cellStyle name="Percen - Modelo3" xfId="190"/>
    <cellStyle name="Percent" xfId="191"/>
    <cellStyle name="Porcentaje" xfId="231" builtinId="5"/>
    <cellStyle name="Porcentaje 2" xfId="192"/>
    <cellStyle name="Porcentaje 3" xfId="18"/>
    <cellStyle name="Porcentual 2" xfId="14"/>
    <cellStyle name="Porcentual 2 2" xfId="193"/>
    <cellStyle name="Porcentual 2 2 2" xfId="194"/>
    <cellStyle name="Porcentual 2 3" xfId="195"/>
    <cellStyle name="Porcentual 2 4" xfId="196"/>
    <cellStyle name="Porcentual 2 5" xfId="197"/>
    <cellStyle name="Porcentual 2 6" xfId="198"/>
    <cellStyle name="Porcentual 3" xfId="199"/>
    <cellStyle name="Porcentual 3 2" xfId="200"/>
    <cellStyle name="Porcentual 3 3" xfId="235"/>
    <cellStyle name="Porcentual 4" xfId="201"/>
    <cellStyle name="Porcentual 4 2" xfId="202"/>
    <cellStyle name="Porcentual 5" xfId="203"/>
    <cellStyle name="Porcentual 5 2" xfId="204"/>
    <cellStyle name="Porcentual 6" xfId="205"/>
    <cellStyle name="Porcentual 7" xfId="206"/>
    <cellStyle name="Title" xfId="207"/>
    <cellStyle name="TITULO" xfId="208"/>
    <cellStyle name="Título de hoja" xfId="209"/>
    <cellStyle name="Warning Text" xfId="210"/>
  </cellStyles>
  <dxfs count="108">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theme="8" tint="0.79998168889431442"/>
        </patternFill>
      </fill>
    </dxf>
    <dxf>
      <font>
        <b/>
        <i val="0"/>
        <color auto="1"/>
        <name val="Cambria"/>
        <scheme val="none"/>
      </font>
      <fill>
        <patternFill>
          <bgColor rgb="FFFFC8FF"/>
        </patternFill>
      </fill>
    </dxf>
    <dxf>
      <font>
        <b/>
        <i val="0"/>
        <color auto="1"/>
        <name val="Cambria"/>
        <scheme val="none"/>
      </font>
      <fill>
        <patternFill>
          <bgColor rgb="FF66FFFF"/>
        </patternFill>
      </fill>
    </dxf>
    <dxf>
      <fill>
        <patternFill>
          <bgColor rgb="FFFFC8FF"/>
        </patternFill>
      </fill>
    </dxf>
    <dxf>
      <font>
        <b/>
        <i val="0"/>
      </font>
      <fill>
        <patternFill>
          <bgColor theme="8" tint="0.79998168889431442"/>
        </patternFill>
      </fill>
    </dxf>
    <dxf>
      <font>
        <b/>
        <i val="0"/>
        <color auto="1"/>
        <name val="Cambria"/>
        <scheme val="none"/>
      </font>
      <fill>
        <patternFill>
          <bgColor rgb="FFFFC8FF"/>
        </patternFill>
      </fill>
    </dxf>
    <dxf>
      <font>
        <b/>
        <i val="0"/>
        <color auto="1"/>
        <name val="Cambria"/>
        <scheme val="none"/>
      </font>
      <fill>
        <patternFill>
          <bgColor rgb="FF66FFFF"/>
        </patternFill>
      </fill>
    </dxf>
    <dxf>
      <fill>
        <patternFill>
          <bgColor rgb="FFFFC8FF"/>
        </patternFill>
      </fill>
    </dxf>
    <dxf>
      <font>
        <b/>
        <i val="0"/>
      </font>
      <fill>
        <patternFill>
          <bgColor rgb="FFFFCCFF"/>
        </patternFill>
      </fill>
    </dxf>
    <dxf>
      <font>
        <b/>
        <i val="0"/>
      </font>
      <fill>
        <patternFill>
          <bgColor theme="8" tint="0.79998168889431442"/>
        </patternFill>
      </fill>
    </dxf>
    <dxf>
      <font>
        <b/>
        <i val="0"/>
        <color auto="1"/>
        <name val="Cambria"/>
        <scheme val="none"/>
      </font>
      <fill>
        <patternFill>
          <bgColor rgb="FFFFC8FF"/>
        </patternFill>
      </fill>
    </dxf>
    <dxf>
      <font>
        <b/>
        <i val="0"/>
        <color auto="1"/>
        <name val="Cambria"/>
        <scheme val="none"/>
      </font>
      <fill>
        <patternFill>
          <bgColor rgb="FF66FFFF"/>
        </patternFill>
      </fill>
    </dxf>
    <dxf>
      <fill>
        <patternFill>
          <bgColor rgb="FFFFC8FF"/>
        </patternFill>
      </fill>
    </dxf>
    <dxf>
      <font>
        <b/>
        <i val="0"/>
      </font>
      <fill>
        <patternFill>
          <bgColor theme="8" tint="0.79998168889431442"/>
        </patternFill>
      </fill>
    </dxf>
    <dxf>
      <font>
        <b/>
        <i val="0"/>
        <color auto="1"/>
        <name val="Cambria"/>
        <scheme val="none"/>
      </font>
      <fill>
        <patternFill>
          <bgColor rgb="FFFFC8FF"/>
        </patternFill>
      </fill>
    </dxf>
    <dxf>
      <font>
        <b/>
        <i val="0"/>
        <color auto="1"/>
        <name val="Cambria"/>
        <scheme val="none"/>
      </font>
      <fill>
        <patternFill>
          <bgColor rgb="FF66FFFF"/>
        </patternFill>
      </fill>
    </dxf>
    <dxf>
      <fill>
        <patternFill>
          <bgColor rgb="FFFFC8FF"/>
        </patternFill>
      </fill>
    </dxf>
    <dxf>
      <font>
        <b/>
        <i val="0"/>
      </font>
      <fill>
        <patternFill>
          <bgColor rgb="FFFFCCFF"/>
        </patternFill>
      </fill>
    </dxf>
    <dxf>
      <font>
        <b/>
        <i val="0"/>
      </font>
      <fill>
        <patternFill>
          <bgColor theme="8" tint="0.79998168889431442"/>
        </patternFill>
      </fill>
    </dxf>
    <dxf>
      <font>
        <b/>
        <i val="0"/>
      </font>
      <fill>
        <patternFill>
          <bgColor rgb="FFFFCCCC"/>
        </patternFill>
      </fill>
    </dxf>
    <dxf>
      <font>
        <b/>
        <i val="0"/>
      </font>
      <fill>
        <patternFill>
          <bgColor rgb="FFFF99CC"/>
        </patternFill>
      </fill>
    </dxf>
    <dxf>
      <font>
        <b/>
        <i val="0"/>
      </font>
      <fill>
        <patternFill>
          <bgColor theme="8" tint="0.79998168889431442"/>
        </patternFill>
      </fill>
    </dxf>
    <dxf>
      <font>
        <b/>
        <i val="0"/>
        <color rgb="FF0000FF"/>
      </font>
      <fill>
        <patternFill>
          <bgColor rgb="FF00FF00"/>
        </patternFill>
      </fill>
    </dxf>
    <dxf>
      <font>
        <b/>
        <i val="0"/>
        <color rgb="FF0000FF"/>
      </font>
      <fill>
        <patternFill>
          <bgColor rgb="FFFF99FF"/>
        </patternFill>
      </fill>
    </dxf>
    <dxf>
      <font>
        <b/>
        <i val="0"/>
        <color theme="0"/>
      </font>
      <fill>
        <patternFill>
          <bgColor rgb="FF7030A0"/>
        </patternFill>
      </fill>
    </dxf>
    <dxf>
      <font>
        <b/>
        <i val="0"/>
        <color rgb="FF0000FF"/>
      </font>
      <fill>
        <patternFill>
          <bgColor rgb="FF00FFFF"/>
        </patternFill>
      </fill>
    </dxf>
    <dxf>
      <font>
        <b/>
        <i val="0"/>
      </font>
      <fill>
        <patternFill>
          <bgColor rgb="FFFFCCCC"/>
        </patternFill>
      </fill>
    </dxf>
    <dxf>
      <font>
        <b/>
        <i val="0"/>
      </font>
      <fill>
        <patternFill>
          <bgColor rgb="FFFF99CC"/>
        </patternFill>
      </fill>
    </dxf>
    <dxf>
      <font>
        <b/>
        <i val="0"/>
      </font>
      <fill>
        <patternFill>
          <bgColor theme="8" tint="0.79998168889431442"/>
        </patternFill>
      </fill>
    </dxf>
    <dxf>
      <fill>
        <patternFill>
          <bgColor theme="9" tint="0.59996337778862885"/>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ill>
        <patternFill>
          <bgColor theme="9" tint="0.59996337778862885"/>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theme="9" tint="-0.24994659260841701"/>
        </patternFill>
      </fill>
    </dxf>
    <dxf>
      <font>
        <b/>
        <i val="0"/>
        <color theme="3" tint="-0.24994659260841701"/>
      </font>
      <fill>
        <patternFill>
          <bgColor rgb="FFDCFFFF"/>
        </patternFill>
      </fill>
    </dxf>
    <dxf>
      <fill>
        <patternFill>
          <bgColor indexed="49"/>
        </patternFill>
      </fill>
    </dxf>
    <dxf>
      <fill>
        <patternFill>
          <bgColor theme="8" tint="0.79998168889431442"/>
        </patternFill>
      </fill>
    </dxf>
    <dxf>
      <fill>
        <patternFill>
          <bgColor rgb="FF00FF99"/>
        </patternFill>
      </fill>
    </dxf>
    <dxf>
      <fill>
        <patternFill>
          <bgColor theme="8" tint="0.79998168889431442"/>
        </patternFill>
      </fill>
    </dxf>
    <dxf>
      <font>
        <b/>
        <i val="0"/>
        <color auto="1"/>
      </font>
      <fill>
        <patternFill>
          <bgColor theme="8" tint="0.79998168889431442"/>
        </patternFill>
      </fill>
    </dxf>
    <dxf>
      <font>
        <b/>
        <i val="0"/>
        <color rgb="FF0000FF"/>
      </font>
      <fill>
        <patternFill>
          <bgColor rgb="FFB7FFFF"/>
        </patternFill>
      </fill>
    </dxf>
    <dxf>
      <font>
        <b/>
        <i val="0"/>
      </font>
      <fill>
        <patternFill>
          <bgColor rgb="FFFFC8C8"/>
        </patternFill>
      </fill>
    </dxf>
    <dxf>
      <font>
        <b/>
        <i val="0"/>
      </font>
      <fill>
        <patternFill>
          <bgColor rgb="FFFFFF99"/>
        </patternFill>
      </fill>
    </dxf>
    <dxf>
      <font>
        <b/>
        <i val="0"/>
      </font>
      <fill>
        <patternFill>
          <bgColor rgb="FF00FFFF"/>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dxf>
    <dxf>
      <font>
        <b/>
        <i val="0"/>
        <color rgb="FF0000FF"/>
      </font>
    </dxf>
    <dxf>
      <font>
        <b/>
        <i val="0"/>
        <color rgb="FFFF0000"/>
      </font>
      <fill>
        <patternFill>
          <bgColor rgb="FFFFCCFF"/>
        </patternFill>
      </fill>
    </dxf>
    <dxf>
      <font>
        <b/>
        <i val="0"/>
        <color rgb="FFFF0000"/>
      </font>
      <fill>
        <patternFill>
          <bgColor rgb="FFFF96CC"/>
        </patternFill>
      </fill>
    </dxf>
    <dxf>
      <font>
        <b/>
        <i val="0"/>
        <color auto="1"/>
      </font>
      <fill>
        <patternFill>
          <bgColor theme="8" tint="0.79998168889431442"/>
        </patternFill>
      </fill>
    </dxf>
    <dxf>
      <font>
        <b/>
        <i val="0"/>
        <color auto="1"/>
      </font>
      <fill>
        <patternFill>
          <bgColor theme="8" tint="0.79998168889431442"/>
        </patternFill>
      </fill>
    </dxf>
    <dxf>
      <font>
        <b/>
        <i val="0"/>
        <color rgb="FF0000FF"/>
      </font>
      <fill>
        <patternFill>
          <bgColor rgb="FFB7FFFF"/>
        </patternFill>
      </fill>
    </dxf>
    <dxf>
      <font>
        <b/>
        <i val="0"/>
      </font>
      <fill>
        <patternFill>
          <bgColor rgb="FFFFC8C8"/>
        </patternFill>
      </fill>
    </dxf>
    <dxf>
      <font>
        <b/>
        <i val="0"/>
      </font>
      <fill>
        <patternFill>
          <bgColor rgb="FFFFFF99"/>
        </patternFill>
      </fill>
    </dxf>
    <dxf>
      <font>
        <b/>
        <i val="0"/>
      </font>
      <fill>
        <patternFill>
          <bgColor rgb="FF00FFFF"/>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dxf>
    <dxf>
      <font>
        <b/>
        <i val="0"/>
        <color rgb="FF0000FF"/>
      </font>
    </dxf>
    <dxf>
      <font>
        <b/>
        <i val="0"/>
        <color rgb="FFFF0000"/>
      </font>
      <fill>
        <patternFill>
          <bgColor rgb="FFFFCCFF"/>
        </patternFill>
      </fill>
    </dxf>
    <dxf>
      <font>
        <b/>
        <i val="0"/>
        <color rgb="FFFF0000"/>
      </font>
      <fill>
        <patternFill>
          <bgColor rgb="FFFF96CC"/>
        </patternFill>
      </fill>
    </dxf>
    <dxf>
      <font>
        <b/>
        <i val="0"/>
        <color auto="1"/>
      </font>
      <fill>
        <patternFill>
          <bgColor theme="8" tint="0.79998168889431442"/>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0000FF"/>
      <color rgb="FFFFCCFF"/>
      <color rgb="FFB9B9FF"/>
      <color rgb="FFB7FFFF"/>
      <color rgb="FF93FFFF"/>
      <color rgb="FFFFC8FF"/>
      <color rgb="FFF0DCC8"/>
      <color rgb="FFD28660"/>
      <color rgb="FFDCA184"/>
      <color rgb="FFC8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13</xdr:col>
      <xdr:colOff>155861</xdr:colOff>
      <xdr:row>11</xdr:row>
      <xdr:rowOff>285753</xdr:rowOff>
    </xdr:from>
    <xdr:to>
      <xdr:col>13</xdr:col>
      <xdr:colOff>805292</xdr:colOff>
      <xdr:row>13</xdr:row>
      <xdr:rowOff>41564</xdr:rowOff>
    </xdr:to>
    <xdr:sp macro="[0]!VERIFICAR" textlink="">
      <xdr:nvSpPr>
        <xdr:cNvPr id="17" name="Elipse 16">
          <a:extLst>
            <a:ext uri="{FF2B5EF4-FFF2-40B4-BE49-F238E27FC236}">
              <a16:creationId xmlns="" xmlns:a16="http://schemas.microsoft.com/office/drawing/2014/main" id="{37306A00-9B80-43FB-A073-2ACBFA1C498B}"/>
            </a:ext>
          </a:extLst>
        </xdr:cNvPr>
        <xdr:cNvSpPr/>
      </xdr:nvSpPr>
      <xdr:spPr bwMode="auto">
        <a:xfrm>
          <a:off x="10312975" y="2381253"/>
          <a:ext cx="649431" cy="630379"/>
        </a:xfrm>
        <a:prstGeom prst="ellipse">
          <a:avLst/>
        </a:prstGeom>
        <a:solidFill>
          <a:schemeClr val="accent5">
            <a:lumMod val="75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14</xdr:col>
      <xdr:colOff>320378</xdr:colOff>
      <xdr:row>11</xdr:row>
      <xdr:rowOff>251112</xdr:rowOff>
    </xdr:from>
    <xdr:to>
      <xdr:col>14</xdr:col>
      <xdr:colOff>969809</xdr:colOff>
      <xdr:row>13</xdr:row>
      <xdr:rowOff>24544</xdr:rowOff>
    </xdr:to>
    <xdr:sp macro="[0]!OCULTAR" textlink="">
      <xdr:nvSpPr>
        <xdr:cNvPr id="18" name="Elipse 17">
          <a:extLst>
            <a:ext uri="{FF2B5EF4-FFF2-40B4-BE49-F238E27FC236}">
              <a16:creationId xmlns="" xmlns:a16="http://schemas.microsoft.com/office/drawing/2014/main" id="{F91C545E-1FFF-4A5C-AD9C-8C8F48BF8098}"/>
            </a:ext>
          </a:extLst>
        </xdr:cNvPr>
        <xdr:cNvSpPr/>
      </xdr:nvSpPr>
      <xdr:spPr bwMode="auto">
        <a:xfrm>
          <a:off x="10953742" y="2346612"/>
          <a:ext cx="649431" cy="648000"/>
        </a:xfrm>
        <a:prstGeom prst="ellipse">
          <a:avLst/>
        </a:prstGeom>
        <a:solidFill>
          <a:schemeClr val="accent5">
            <a:lumMod val="20000"/>
            <a:lumOff val="80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twoCellAnchor>
    <xdr:from>
      <xdr:col>0</xdr:col>
      <xdr:colOff>11760</xdr:colOff>
      <xdr:row>0</xdr:row>
      <xdr:rowOff>1</xdr:rowOff>
    </xdr:from>
    <xdr:to>
      <xdr:col>0</xdr:col>
      <xdr:colOff>155760</xdr:colOff>
      <xdr:row>0</xdr:row>
      <xdr:rowOff>216001</xdr:rowOff>
    </xdr:to>
    <xdr:sp macro="[0]!ELIMINAR_FILAS" textlink="">
      <xdr:nvSpPr>
        <xdr:cNvPr id="4" name="Rectángulo 3">
          <a:extLst>
            <a:ext uri="{FF2B5EF4-FFF2-40B4-BE49-F238E27FC236}">
              <a16:creationId xmlns="" xmlns:a16="http://schemas.microsoft.com/office/drawing/2014/main" id="{FB5BEB7F-D5C4-405D-A5A2-35EF4089D721}"/>
            </a:ext>
          </a:extLst>
        </xdr:cNvPr>
        <xdr:cNvSpPr/>
      </xdr:nvSpPr>
      <xdr:spPr bwMode="auto">
        <a:xfrm>
          <a:off x="11760" y="1"/>
          <a:ext cx="144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1190615</xdr:colOff>
      <xdr:row>11</xdr:row>
      <xdr:rowOff>10583</xdr:rowOff>
    </xdr:from>
    <xdr:to>
      <xdr:col>6</xdr:col>
      <xdr:colOff>1386417</xdr:colOff>
      <xdr:row>11</xdr:row>
      <xdr:rowOff>165023</xdr:rowOff>
    </xdr:to>
    <xdr:pic>
      <xdr:nvPicPr>
        <xdr:cNvPr id="423999" name="1 Imagen" descr="Exportable a varios formatos - TRM diaria">
          <a:hlinkClick xmlns:r="http://schemas.openxmlformats.org/officeDocument/2006/relationships" r:id="rId1"/>
          <a:extLst>
            <a:ext uri="{FF2B5EF4-FFF2-40B4-BE49-F238E27FC236}">
              <a16:creationId xmlns=""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12115" y="1206500"/>
          <a:ext cx="195802" cy="15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42578125" defaultRowHeight="12.75"/>
  <cols>
    <col min="1" max="1" width="2.7109375" style="23" customWidth="1"/>
    <col min="2" max="2" width="8.28515625" style="23" customWidth="1"/>
    <col min="3" max="3" width="44.28515625" style="23" customWidth="1"/>
    <col min="4" max="4" width="21.42578125" style="23" customWidth="1"/>
    <col min="5" max="5" width="1.7109375" style="23" customWidth="1"/>
    <col min="6" max="6" width="20.7109375" style="23" customWidth="1"/>
    <col min="7" max="11" width="40.7109375" style="23" customWidth="1"/>
    <col min="12" max="13" width="25.7109375" style="23" customWidth="1"/>
    <col min="14" max="16384" width="11.42578125" style="23"/>
  </cols>
  <sheetData>
    <row r="1" spans="1:15" ht="16.5" thickBot="1">
      <c r="A1" s="23">
        <v>1</v>
      </c>
      <c r="B1" s="28">
        <v>2</v>
      </c>
      <c r="C1" s="24">
        <v>3</v>
      </c>
      <c r="D1" s="24">
        <v>4</v>
      </c>
      <c r="E1" s="23">
        <v>5</v>
      </c>
    </row>
    <row r="2" spans="1:15" ht="15">
      <c r="B2" s="400"/>
      <c r="C2" s="400"/>
      <c r="D2" s="400"/>
      <c r="F2" s="172"/>
    </row>
    <row r="3" spans="1:15" ht="15" customHeight="1">
      <c r="B3" s="400"/>
      <c r="C3" s="401"/>
      <c r="D3" s="173"/>
      <c r="F3" s="174" t="s">
        <v>113</v>
      </c>
    </row>
    <row r="4" spans="1:15" ht="22.5" customHeight="1" thickBot="1">
      <c r="B4" s="400"/>
      <c r="C4" s="401"/>
      <c r="D4" s="173"/>
      <c r="F4" s="175"/>
    </row>
    <row r="5" spans="1:15" ht="6.75" customHeight="1" thickBot="1">
      <c r="B5" s="173"/>
      <c r="C5" s="176"/>
      <c r="D5" s="173"/>
      <c r="F5" s="177"/>
    </row>
    <row r="6" spans="1:15" ht="26.25" customHeight="1">
      <c r="B6" s="178"/>
      <c r="C6" s="179"/>
      <c r="D6" s="180"/>
      <c r="F6" s="181" t="e">
        <f>IF(D6&gt;$I$36,"PROPUESTA VALIDA","PROPUESTA BAJA")</f>
        <v>#NUM!</v>
      </c>
    </row>
    <row r="7" spans="1:15" ht="26.25" customHeight="1">
      <c r="B7" s="178"/>
      <c r="C7" s="179"/>
      <c r="D7" s="180"/>
      <c r="F7" s="181" t="e">
        <f t="shared" ref="F7:F70" si="0">IF(D7&gt;$I$36,"PROPUESTA VALIDA","PROPUESTA BAJA")</f>
        <v>#NUM!</v>
      </c>
    </row>
    <row r="8" spans="1:15" ht="26.25" customHeight="1">
      <c r="B8" s="178"/>
      <c r="C8" s="179"/>
      <c r="D8" s="180"/>
      <c r="F8" s="181" t="e">
        <f t="shared" si="0"/>
        <v>#NUM!</v>
      </c>
    </row>
    <row r="9" spans="1:15" ht="26.25" customHeight="1">
      <c r="B9" s="178"/>
      <c r="C9" s="179"/>
      <c r="D9" s="180"/>
      <c r="F9" s="181" t="e">
        <f t="shared" si="0"/>
        <v>#NUM!</v>
      </c>
    </row>
    <row r="10" spans="1:15" s="111" customFormat="1" ht="26.25" customHeight="1">
      <c r="A10" s="23"/>
      <c r="B10" s="178"/>
      <c r="C10" s="179"/>
      <c r="D10" s="180"/>
      <c r="F10" s="181" t="e">
        <f t="shared" si="0"/>
        <v>#NUM!</v>
      </c>
      <c r="G10" s="23"/>
      <c r="H10" s="23"/>
      <c r="I10" s="23"/>
      <c r="J10" s="23"/>
      <c r="K10" s="23"/>
      <c r="L10" s="23"/>
      <c r="M10" s="23"/>
      <c r="N10" s="23"/>
      <c r="O10" s="23"/>
    </row>
    <row r="11" spans="1:15" s="111" customFormat="1" ht="26.25" customHeight="1">
      <c r="A11" s="23"/>
      <c r="B11" s="178"/>
      <c r="C11" s="179"/>
      <c r="D11" s="180"/>
      <c r="F11" s="181" t="e">
        <f t="shared" si="0"/>
        <v>#NUM!</v>
      </c>
      <c r="G11" s="23"/>
      <c r="H11" s="23"/>
      <c r="I11" s="23"/>
      <c r="J11" s="23"/>
      <c r="K11" s="23"/>
      <c r="L11" s="23"/>
      <c r="M11" s="23"/>
      <c r="N11" s="23"/>
      <c r="O11" s="23"/>
    </row>
    <row r="12" spans="1:15" s="111" customFormat="1" ht="26.25" customHeight="1">
      <c r="A12" s="23"/>
      <c r="B12" s="178"/>
      <c r="C12" s="179"/>
      <c r="D12" s="180"/>
      <c r="F12" s="181" t="e">
        <f t="shared" si="0"/>
        <v>#NUM!</v>
      </c>
      <c r="G12" s="23"/>
      <c r="H12" s="23"/>
      <c r="I12" s="23"/>
      <c r="J12" s="23"/>
      <c r="K12" s="23"/>
      <c r="L12" s="23"/>
      <c r="M12" s="23"/>
      <c r="N12" s="23"/>
      <c r="O12" s="23"/>
    </row>
    <row r="13" spans="1:15" s="111" customFormat="1" ht="26.25" customHeight="1">
      <c r="A13" s="23"/>
      <c r="B13" s="178"/>
      <c r="C13" s="179"/>
      <c r="D13" s="180"/>
      <c r="F13" s="181" t="e">
        <f t="shared" si="0"/>
        <v>#NUM!</v>
      </c>
      <c r="G13" s="23"/>
      <c r="H13" s="23"/>
      <c r="I13" s="23"/>
      <c r="J13" s="23"/>
      <c r="K13" s="23"/>
      <c r="L13" s="23"/>
      <c r="M13" s="23"/>
      <c r="N13" s="23"/>
      <c r="O13" s="23"/>
    </row>
    <row r="14" spans="1:15" s="111" customFormat="1" ht="26.25" customHeight="1">
      <c r="A14" s="23"/>
      <c r="B14" s="178"/>
      <c r="C14" s="179"/>
      <c r="D14" s="180"/>
      <c r="F14" s="181" t="e">
        <f t="shared" si="0"/>
        <v>#NUM!</v>
      </c>
      <c r="G14" s="23"/>
      <c r="H14" s="23"/>
      <c r="I14" s="23"/>
      <c r="J14" s="23"/>
      <c r="K14" s="23"/>
      <c r="L14" s="23"/>
      <c r="M14" s="23"/>
      <c r="N14" s="23"/>
      <c r="O14" s="23"/>
    </row>
    <row r="15" spans="1:15" s="111" customFormat="1" ht="26.25" customHeight="1">
      <c r="A15" s="23"/>
      <c r="B15" s="178"/>
      <c r="C15" s="179"/>
      <c r="D15" s="180"/>
      <c r="F15" s="181" t="e">
        <f t="shared" si="0"/>
        <v>#NUM!</v>
      </c>
      <c r="G15" s="23"/>
      <c r="H15" s="23"/>
      <c r="I15" s="23"/>
      <c r="J15" s="23"/>
      <c r="K15" s="23"/>
      <c r="L15" s="23"/>
      <c r="M15" s="23"/>
      <c r="N15" s="23"/>
      <c r="O15" s="23"/>
    </row>
    <row r="16" spans="1:15" s="111" customFormat="1" ht="26.25" customHeight="1">
      <c r="A16" s="23"/>
      <c r="B16" s="178"/>
      <c r="C16" s="179"/>
      <c r="D16" s="180"/>
      <c r="F16" s="181" t="e">
        <f t="shared" si="0"/>
        <v>#NUM!</v>
      </c>
      <c r="G16" s="23"/>
      <c r="H16" s="23"/>
      <c r="I16" s="23"/>
      <c r="J16" s="23"/>
      <c r="K16" s="23"/>
      <c r="L16" s="23"/>
      <c r="M16" s="23"/>
      <c r="N16" s="23"/>
      <c r="O16" s="23"/>
    </row>
    <row r="17" spans="1:15" s="111" customFormat="1" ht="26.25" customHeight="1">
      <c r="A17" s="23"/>
      <c r="B17" s="178"/>
      <c r="C17" s="179"/>
      <c r="D17" s="180"/>
      <c r="F17" s="181" t="e">
        <f t="shared" si="0"/>
        <v>#NUM!</v>
      </c>
      <c r="G17" s="182"/>
      <c r="H17" s="182"/>
      <c r="I17" s="183"/>
      <c r="J17" s="183"/>
      <c r="K17" s="183"/>
      <c r="L17" s="183"/>
      <c r="M17" s="23"/>
      <c r="N17" s="23"/>
      <c r="O17" s="23"/>
    </row>
    <row r="18" spans="1:15" s="111" customFormat="1" ht="26.25" customHeight="1">
      <c r="A18" s="23"/>
      <c r="B18" s="178"/>
      <c r="C18" s="179"/>
      <c r="D18" s="180"/>
      <c r="F18" s="181" t="e">
        <f t="shared" si="0"/>
        <v>#NUM!</v>
      </c>
      <c r="G18" s="184"/>
      <c r="H18" s="182"/>
      <c r="I18" s="183"/>
      <c r="J18" s="183"/>
      <c r="K18" s="183"/>
      <c r="L18" s="183"/>
      <c r="M18" s="23"/>
      <c r="N18" s="23"/>
      <c r="O18" s="23"/>
    </row>
    <row r="19" spans="1:15" s="111" customFormat="1" ht="26.25" customHeight="1">
      <c r="A19" s="23"/>
      <c r="B19" s="178"/>
      <c r="C19" s="179"/>
      <c r="D19" s="180"/>
      <c r="F19" s="181" t="e">
        <f t="shared" si="0"/>
        <v>#NUM!</v>
      </c>
      <c r="G19" s="185">
        <v>12517051</v>
      </c>
      <c r="H19" s="185" t="s">
        <v>114</v>
      </c>
      <c r="I19" s="185" t="s">
        <v>114</v>
      </c>
      <c r="J19" s="185" t="s">
        <v>114</v>
      </c>
      <c r="K19" s="185">
        <v>0</v>
      </c>
      <c r="L19" s="185"/>
      <c r="M19" s="23"/>
      <c r="N19" s="23"/>
      <c r="O19" s="23"/>
    </row>
    <row r="20" spans="1:15" s="111" customFormat="1" ht="26.25" customHeight="1">
      <c r="A20" s="23"/>
      <c r="B20" s="178"/>
      <c r="C20" s="179"/>
      <c r="D20" s="180"/>
      <c r="F20" s="181" t="e">
        <f t="shared" si="0"/>
        <v>#NUM!</v>
      </c>
      <c r="G20" s="185">
        <v>19572440</v>
      </c>
      <c r="H20" s="185" t="s">
        <v>114</v>
      </c>
      <c r="I20" s="185" t="s">
        <v>114</v>
      </c>
      <c r="J20" s="185" t="s">
        <v>114</v>
      </c>
      <c r="K20" s="185">
        <v>0</v>
      </c>
      <c r="L20" s="185"/>
      <c r="M20" s="23"/>
      <c r="N20" s="23"/>
      <c r="O20" s="23"/>
    </row>
    <row r="21" spans="1:15" s="111" customFormat="1" ht="26.25" customHeight="1">
      <c r="A21" s="23"/>
      <c r="B21" s="178"/>
      <c r="C21" s="179"/>
      <c r="D21" s="180"/>
      <c r="F21" s="181" t="e">
        <f t="shared" si="0"/>
        <v>#NUM!</v>
      </c>
      <c r="G21" s="185">
        <v>8230777</v>
      </c>
      <c r="H21" s="185" t="s">
        <v>114</v>
      </c>
      <c r="I21" s="185" t="s">
        <v>114</v>
      </c>
      <c r="J21" s="185" t="s">
        <v>114</v>
      </c>
      <c r="K21" s="185">
        <v>0</v>
      </c>
      <c r="L21" s="185"/>
      <c r="M21" s="23"/>
      <c r="N21" s="23"/>
      <c r="O21" s="23"/>
    </row>
    <row r="22" spans="1:15" s="111" customFormat="1" ht="26.25" customHeight="1">
      <c r="A22" s="23"/>
      <c r="B22" s="178"/>
      <c r="C22" s="179"/>
      <c r="D22" s="180"/>
      <c r="F22" s="181" t="e">
        <f t="shared" si="0"/>
        <v>#NUM!</v>
      </c>
      <c r="G22" s="185">
        <v>8599889</v>
      </c>
      <c r="H22" s="185">
        <v>4100122</v>
      </c>
      <c r="I22" s="185" t="s">
        <v>114</v>
      </c>
      <c r="J22" s="185" t="s">
        <v>114</v>
      </c>
      <c r="K22" s="185">
        <v>0</v>
      </c>
      <c r="L22" s="185"/>
      <c r="M22" s="23"/>
      <c r="N22" s="23"/>
      <c r="O22" s="23"/>
    </row>
    <row r="23" spans="1:15" s="111" customFormat="1" ht="26.25" customHeight="1">
      <c r="A23" s="23"/>
      <c r="B23" s="178"/>
      <c r="C23" s="179"/>
      <c r="D23" s="180"/>
      <c r="F23" s="181" t="e">
        <f t="shared" si="0"/>
        <v>#NUM!</v>
      </c>
      <c r="G23" s="185">
        <v>13016907</v>
      </c>
      <c r="H23" s="185" t="s">
        <v>114</v>
      </c>
      <c r="I23" s="185" t="s">
        <v>114</v>
      </c>
      <c r="J23" s="185" t="s">
        <v>114</v>
      </c>
      <c r="K23" s="185">
        <v>-14846.380000114441</v>
      </c>
      <c r="L23" s="185"/>
      <c r="M23" s="23"/>
      <c r="N23" s="23"/>
      <c r="O23" s="23"/>
    </row>
    <row r="24" spans="1:15" s="111" customFormat="1" ht="26.25" customHeight="1">
      <c r="A24" s="23"/>
      <c r="B24" s="178"/>
      <c r="C24" s="179"/>
      <c r="D24" s="180"/>
      <c r="F24" s="181" t="e">
        <f t="shared" si="0"/>
        <v>#NUM!</v>
      </c>
      <c r="G24" s="185">
        <v>18624297</v>
      </c>
      <c r="H24" s="185">
        <v>8517140</v>
      </c>
      <c r="I24" s="185" t="s">
        <v>114</v>
      </c>
      <c r="J24" s="185" t="s">
        <v>114</v>
      </c>
      <c r="K24" s="185">
        <v>0</v>
      </c>
      <c r="L24" s="185"/>
      <c r="M24" s="23"/>
      <c r="N24" s="23"/>
      <c r="O24" s="23"/>
    </row>
    <row r="25" spans="1:15" s="111" customFormat="1" ht="26.25" customHeight="1">
      <c r="A25" s="23"/>
      <c r="B25" s="178"/>
      <c r="C25" s="179"/>
      <c r="D25" s="180"/>
      <c r="F25" s="181" t="e">
        <f t="shared" si="0"/>
        <v>#NUM!</v>
      </c>
      <c r="G25" s="185">
        <v>15366493</v>
      </c>
      <c r="H25" s="185" t="s">
        <v>114</v>
      </c>
      <c r="I25" s="185" t="s">
        <v>114</v>
      </c>
      <c r="J25" s="185" t="s">
        <v>114</v>
      </c>
      <c r="K25" s="185">
        <v>0</v>
      </c>
      <c r="L25" s="185"/>
    </row>
    <row r="26" spans="1:15" s="111" customFormat="1" ht="26.25" customHeight="1">
      <c r="A26" s="23"/>
      <c r="B26" s="178"/>
      <c r="C26" s="179"/>
      <c r="D26" s="180"/>
      <c r="F26" s="181" t="e">
        <f t="shared" si="0"/>
        <v>#NUM!</v>
      </c>
      <c r="G26" s="185">
        <v>0</v>
      </c>
      <c r="H26" s="185">
        <v>5259336</v>
      </c>
      <c r="I26" s="185" t="s">
        <v>114</v>
      </c>
      <c r="J26" s="185" t="s">
        <v>114</v>
      </c>
      <c r="K26" s="185">
        <v>-137385</v>
      </c>
      <c r="L26" s="185"/>
    </row>
    <row r="27" spans="1:15" s="111" customFormat="1" ht="26.25" customHeight="1">
      <c r="A27" s="23"/>
      <c r="B27" s="178"/>
      <c r="C27" s="179"/>
      <c r="D27" s="180"/>
      <c r="E27" s="111" t="str">
        <f>IF(COUNTIF(G27:J27,"&gt;"&amp;$L$32),B27,"")</f>
        <v/>
      </c>
      <c r="F27" s="181" t="e">
        <f t="shared" si="0"/>
        <v>#NUM!</v>
      </c>
      <c r="G27" s="185" t="e">
        <v>#VALUE!</v>
      </c>
      <c r="H27" s="185">
        <v>5259336</v>
      </c>
      <c r="I27" s="185" t="s">
        <v>114</v>
      </c>
      <c r="J27" s="185" t="s">
        <v>114</v>
      </c>
      <c r="K27" s="185">
        <v>-797969</v>
      </c>
      <c r="L27" s="185"/>
    </row>
    <row r="28" spans="1:15" s="111" customFormat="1" ht="26.25" customHeight="1">
      <c r="A28" s="23"/>
      <c r="B28" s="178"/>
      <c r="C28" s="179"/>
      <c r="D28" s="180"/>
      <c r="E28" s="111" t="str">
        <f t="shared" ref="E28:E70" si="1">IF(COUNTIF(G28:J28,"&gt;"&amp;$L$32),B28,"")</f>
        <v/>
      </c>
      <c r="F28" s="181" t="e">
        <f t="shared" si="0"/>
        <v>#NUM!</v>
      </c>
      <c r="G28" s="185">
        <v>142621754</v>
      </c>
      <c r="H28" s="185">
        <v>154733629</v>
      </c>
      <c r="I28" s="185" t="s">
        <v>114</v>
      </c>
      <c r="J28" s="185" t="s">
        <v>114</v>
      </c>
      <c r="K28" s="185">
        <v>0</v>
      </c>
      <c r="L28" s="185"/>
    </row>
    <row r="29" spans="1:15" s="111" customFormat="1" ht="26.25" customHeight="1">
      <c r="A29" s="23"/>
      <c r="B29" s="178"/>
      <c r="C29" s="179"/>
      <c r="D29" s="180"/>
      <c r="E29" s="111" t="str">
        <f t="shared" si="1"/>
        <v/>
      </c>
      <c r="F29" s="181" t="e">
        <f t="shared" si="0"/>
        <v>#NUM!</v>
      </c>
      <c r="G29" s="185">
        <v>47648676</v>
      </c>
      <c r="H29" s="185">
        <v>12111875</v>
      </c>
      <c r="I29" s="185" t="s">
        <v>114</v>
      </c>
      <c r="J29" s="185" t="s">
        <v>114</v>
      </c>
      <c r="K29" s="185">
        <v>0</v>
      </c>
      <c r="L29" s="185"/>
    </row>
    <row r="30" spans="1:15" s="111" customFormat="1" ht="26.25" customHeight="1">
      <c r="A30" s="23"/>
      <c r="B30" s="178"/>
      <c r="C30" s="179"/>
      <c r="D30" s="180"/>
      <c r="E30" s="111" t="str">
        <f t="shared" si="1"/>
        <v/>
      </c>
      <c r="F30" s="181" t="e">
        <f t="shared" si="0"/>
        <v>#NUM!</v>
      </c>
      <c r="G30" s="185" t="e">
        <v>#VALUE!</v>
      </c>
      <c r="H30" s="185" t="s">
        <v>114</v>
      </c>
      <c r="I30" s="185" t="s">
        <v>114</v>
      </c>
      <c r="J30" s="185" t="s">
        <v>114</v>
      </c>
      <c r="K30" s="185">
        <v>0</v>
      </c>
      <c r="L30" s="185"/>
    </row>
    <row r="31" spans="1:15" s="111" customFormat="1" ht="26.25" customHeight="1">
      <c r="A31" s="23"/>
      <c r="B31" s="178"/>
      <c r="C31" s="179"/>
      <c r="D31" s="180"/>
      <c r="E31" s="111" t="str">
        <f t="shared" si="1"/>
        <v/>
      </c>
      <c r="F31" s="181" t="e">
        <f t="shared" si="0"/>
        <v>#NUM!</v>
      </c>
      <c r="G31" s="185">
        <v>19036932</v>
      </c>
      <c r="H31" s="185">
        <v>51547085</v>
      </c>
      <c r="I31" s="185" t="s">
        <v>114</v>
      </c>
      <c r="J31" s="185" t="s">
        <v>114</v>
      </c>
      <c r="K31" s="185">
        <v>0</v>
      </c>
      <c r="L31" s="185"/>
    </row>
    <row r="32" spans="1:15" s="111" customFormat="1" ht="26.25" customHeight="1" thickBot="1">
      <c r="A32" s="23"/>
      <c r="B32" s="178"/>
      <c r="C32" s="179"/>
      <c r="D32" s="180"/>
      <c r="E32" s="111" t="str">
        <f t="shared" si="1"/>
        <v/>
      </c>
      <c r="F32" s="181" t="e">
        <f t="shared" si="0"/>
        <v>#NUM!</v>
      </c>
      <c r="G32" s="185" t="e">
        <v>#VALUE!</v>
      </c>
      <c r="H32" s="185">
        <v>32510153</v>
      </c>
      <c r="I32" s="185" t="s">
        <v>114</v>
      </c>
      <c r="J32" s="185" t="s">
        <v>114</v>
      </c>
      <c r="K32" s="185">
        <v>551258</v>
      </c>
      <c r="L32" s="185"/>
    </row>
    <row r="33" spans="1:15" s="111" customFormat="1" ht="26.25" customHeight="1">
      <c r="A33" s="23"/>
      <c r="B33" s="178"/>
      <c r="C33" s="179"/>
      <c r="D33" s="180"/>
      <c r="E33" s="111" t="str">
        <f t="shared" si="1"/>
        <v/>
      </c>
      <c r="F33" s="181" t="e">
        <f t="shared" si="0"/>
        <v>#NUM!</v>
      </c>
      <c r="G33" s="186" t="s">
        <v>0</v>
      </c>
      <c r="H33" s="187"/>
      <c r="I33" s="188"/>
      <c r="J33" s="189"/>
      <c r="K33" s="185">
        <v>0</v>
      </c>
      <c r="L33" s="185"/>
    </row>
    <row r="34" spans="1:15" s="111" customFormat="1" ht="26.25" customHeight="1" thickBot="1">
      <c r="A34" s="23"/>
      <c r="B34" s="178"/>
      <c r="C34" s="179"/>
      <c r="D34" s="180"/>
      <c r="E34" s="111" t="str">
        <f t="shared" si="1"/>
        <v/>
      </c>
      <c r="F34" s="181" t="e">
        <f t="shared" si="0"/>
        <v>#NUM!</v>
      </c>
      <c r="G34" s="190">
        <f>D5</f>
        <v>0</v>
      </c>
      <c r="H34" s="191"/>
      <c r="I34" s="189"/>
      <c r="J34" s="189"/>
      <c r="K34" s="185">
        <v>0</v>
      </c>
      <c r="L34" s="185"/>
    </row>
    <row r="35" spans="1:15" s="111" customFormat="1" ht="26.25" customHeight="1" thickBot="1">
      <c r="A35" s="23"/>
      <c r="B35" s="178"/>
      <c r="C35" s="179"/>
      <c r="D35" s="180"/>
      <c r="E35" s="111" t="str">
        <f t="shared" si="1"/>
        <v/>
      </c>
      <c r="F35" s="181" t="e">
        <f t="shared" si="0"/>
        <v>#NUM!</v>
      </c>
      <c r="G35" s="192" t="s">
        <v>115</v>
      </c>
      <c r="H35" s="193" t="e">
        <f>AVERAGE(D6:D35)</f>
        <v>#DIV/0!</v>
      </c>
      <c r="I35" s="194" t="s">
        <v>116</v>
      </c>
      <c r="J35" s="195" t="s">
        <v>117</v>
      </c>
      <c r="K35" s="196"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197"/>
    </row>
    <row r="36" spans="1:15" s="111" customFormat="1" ht="26.25" customHeight="1" thickBot="1">
      <c r="A36" s="23"/>
      <c r="B36" s="178"/>
      <c r="C36" s="179"/>
      <c r="D36" s="180"/>
      <c r="E36" s="111" t="str">
        <f t="shared" si="1"/>
        <v/>
      </c>
      <c r="F36" s="181" t="e">
        <f t="shared" si="0"/>
        <v>#NUM!</v>
      </c>
      <c r="G36" s="198" t="s">
        <v>118</v>
      </c>
      <c r="H36" s="193" t="e">
        <f>MEDIAN(D6:D35)</f>
        <v>#NUM!</v>
      </c>
      <c r="I36" s="199" t="e">
        <f>H36-H37</f>
        <v>#NUM!</v>
      </c>
      <c r="J36" s="200" t="e">
        <f>1-(I36/J41)</f>
        <v>#NUM!</v>
      </c>
      <c r="K36" s="201"/>
      <c r="L36" s="202"/>
    </row>
    <row r="37" spans="1:15" s="111" customFormat="1" ht="26.25" customHeight="1" thickBot="1">
      <c r="A37" s="23"/>
      <c r="B37" s="178"/>
      <c r="C37" s="179"/>
      <c r="D37" s="180"/>
      <c r="E37" s="111" t="str">
        <f t="shared" si="1"/>
        <v/>
      </c>
      <c r="F37" s="181" t="e">
        <f t="shared" si="0"/>
        <v>#NUM!</v>
      </c>
      <c r="G37" s="203" t="s">
        <v>119</v>
      </c>
      <c r="H37" s="204" t="e">
        <f>_xlfn.STDEV.P(D6:D35)</f>
        <v>#DIV/0!</v>
      </c>
      <c r="I37" s="205"/>
      <c r="J37" s="206"/>
      <c r="K37" s="207"/>
      <c r="L37" s="208"/>
    </row>
    <row r="38" spans="1:15" s="111" customFormat="1" ht="26.25" customHeight="1" thickBot="1">
      <c r="A38" s="23"/>
      <c r="B38" s="178"/>
      <c r="C38" s="179"/>
      <c r="D38" s="180"/>
      <c r="E38" s="111" t="str">
        <f t="shared" si="1"/>
        <v/>
      </c>
      <c r="F38" s="181" t="e">
        <f t="shared" si="0"/>
        <v>#NUM!</v>
      </c>
      <c r="G38" s="209" t="s">
        <v>120</v>
      </c>
      <c r="H38" s="210"/>
      <c r="I38" s="210"/>
      <c r="J38" s="210"/>
      <c r="K38" s="211"/>
      <c r="L38" s="212" t="s">
        <v>121</v>
      </c>
    </row>
    <row r="39" spans="1:15" s="111" customFormat="1" ht="26.25" customHeight="1">
      <c r="A39" s="23"/>
      <c r="B39" s="178"/>
      <c r="C39" s="179"/>
      <c r="D39" s="180"/>
      <c r="E39" s="111" t="str">
        <f t="shared" si="1"/>
        <v/>
      </c>
      <c r="F39" s="181" t="e">
        <f t="shared" si="0"/>
        <v>#NUM!</v>
      </c>
      <c r="G39" s="213"/>
      <c r="H39" s="214" t="s">
        <v>122</v>
      </c>
      <c r="I39" s="214" t="s">
        <v>123</v>
      </c>
      <c r="J39" s="214" t="s">
        <v>0</v>
      </c>
      <c r="K39" s="215" t="s">
        <v>124</v>
      </c>
      <c r="L39" s="216"/>
    </row>
    <row r="40" spans="1:15" s="111" customFormat="1" ht="26.25" customHeight="1">
      <c r="A40" s="23"/>
      <c r="B40" s="178"/>
      <c r="C40" s="179"/>
      <c r="D40" s="180"/>
      <c r="E40" s="111" t="str">
        <f t="shared" si="1"/>
        <v/>
      </c>
      <c r="F40" s="181" t="e">
        <f t="shared" si="0"/>
        <v>#NUM!</v>
      </c>
      <c r="G40" s="217" t="s">
        <v>125</v>
      </c>
      <c r="H40" s="218" t="e">
        <f>(J41-H41)/J41</f>
        <v>#DIV/0!</v>
      </c>
      <c r="I40" s="219" t="e">
        <f>(J41-I41)/J41</f>
        <v>#NUM!</v>
      </c>
      <c r="J40" s="220" t="e">
        <f>(J41-I36)/J41</f>
        <v>#NUM!</v>
      </c>
      <c r="K40" s="221"/>
      <c r="L40" s="216"/>
    </row>
    <row r="41" spans="1:15" s="111" customFormat="1" ht="26.25" customHeight="1" thickBot="1">
      <c r="A41" s="23"/>
      <c r="B41" s="178"/>
      <c r="C41" s="179"/>
      <c r="D41" s="180"/>
      <c r="E41" s="111" t="str">
        <f t="shared" si="1"/>
        <v/>
      </c>
      <c r="F41" s="181" t="e">
        <f t="shared" si="0"/>
        <v>#NUM!</v>
      </c>
      <c r="G41" s="190" t="e">
        <f>I36</f>
        <v>#NUM!</v>
      </c>
      <c r="H41" s="190" t="e">
        <f>H35</f>
        <v>#DIV/0!</v>
      </c>
      <c r="I41" s="190" t="e">
        <f>H36</f>
        <v>#NUM!</v>
      </c>
      <c r="J41" s="190">
        <f>G34</f>
        <v>0</v>
      </c>
      <c r="K41" s="222"/>
      <c r="L41" s="223"/>
    </row>
    <row r="42" spans="1:15" ht="26.25" customHeight="1">
      <c r="B42" s="178"/>
      <c r="C42" s="179"/>
      <c r="D42" s="180"/>
      <c r="E42" s="111" t="str">
        <f>IF(COUNTIF(G42:J42,"&gt;"&amp;$L$32),"No."&amp;B42&amp;",  ","")</f>
        <v/>
      </c>
      <c r="F42" s="181" t="e">
        <f t="shared" si="0"/>
        <v>#NUM!</v>
      </c>
      <c r="G42" s="224" t="e">
        <f>1-(D42/$G$41)</f>
        <v>#NUM!</v>
      </c>
      <c r="H42" s="225" t="e">
        <f>1-(D42/$H$41)</f>
        <v>#DIV/0!</v>
      </c>
      <c r="I42" s="226" t="e">
        <f>1-(D42/$I$41)</f>
        <v>#NUM!</v>
      </c>
      <c r="J42" s="226" t="e">
        <f>1-(D42/$J$41)</f>
        <v>#DIV/0!</v>
      </c>
      <c r="K42" s="227" t="s">
        <v>126</v>
      </c>
      <c r="L42" s="228" t="s">
        <v>127</v>
      </c>
      <c r="M42" s="111"/>
      <c r="N42" s="111"/>
      <c r="O42" s="111"/>
    </row>
    <row r="43" spans="1:15" ht="26.25" customHeight="1" thickBot="1">
      <c r="B43" s="178"/>
      <c r="C43" s="179"/>
      <c r="D43" s="180"/>
      <c r="E43" s="111" t="str">
        <f t="shared" ref="E43:E50" si="2">IF(COUNTIF(G43:J43,"&gt;"&amp;$L$32),"No."&amp;B43&amp;",  ","")</f>
        <v/>
      </c>
      <c r="F43" s="181" t="e">
        <f t="shared" si="0"/>
        <v>#NUM!</v>
      </c>
      <c r="G43" s="224" t="e">
        <f t="shared" ref="G43:G70" si="3">1-(D43/$G$41)</f>
        <v>#NUM!</v>
      </c>
      <c r="H43" s="225" t="e">
        <f t="shared" ref="H43:H70" si="4">1-(D43/$H$41)</f>
        <v>#DIV/0!</v>
      </c>
      <c r="I43" s="226" t="e">
        <f t="shared" ref="I43:I70" si="5">1-(D43/$I$41)</f>
        <v>#NUM!</v>
      </c>
      <c r="J43" s="226" t="e">
        <f t="shared" ref="J43:J70" si="6">1-(D43/$J$41)</f>
        <v>#DIV/0!</v>
      </c>
      <c r="K43" s="229">
        <v>0.113371142807664</v>
      </c>
      <c r="L43" s="230">
        <v>0.03</v>
      </c>
      <c r="M43" s="111"/>
      <c r="N43" s="111"/>
      <c r="O43" s="111"/>
    </row>
    <row r="44" spans="1:15" ht="26.25" customHeight="1">
      <c r="B44" s="178"/>
      <c r="C44" s="179"/>
      <c r="D44" s="180"/>
      <c r="E44" s="111" t="str">
        <f t="shared" si="2"/>
        <v/>
      </c>
      <c r="F44" s="181" t="e">
        <f t="shared" si="0"/>
        <v>#NUM!</v>
      </c>
      <c r="G44" s="224" t="e">
        <f t="shared" si="3"/>
        <v>#NUM!</v>
      </c>
      <c r="H44" s="225" t="e">
        <f t="shared" si="4"/>
        <v>#DIV/0!</v>
      </c>
      <c r="I44" s="226" t="e">
        <f t="shared" si="5"/>
        <v>#NUM!</v>
      </c>
      <c r="J44" s="226" t="e">
        <f t="shared" si="6"/>
        <v>#DIV/0!</v>
      </c>
      <c r="K44" s="231" t="s">
        <v>128</v>
      </c>
      <c r="L44" s="232" t="s">
        <v>121</v>
      </c>
      <c r="M44" s="111"/>
      <c r="N44" s="111"/>
      <c r="O44" s="111"/>
    </row>
    <row r="45" spans="1:15" ht="26.25" customHeight="1" thickBot="1">
      <c r="B45" s="178"/>
      <c r="C45" s="179"/>
      <c r="D45" s="180"/>
      <c r="E45" s="111" t="str">
        <f t="shared" si="2"/>
        <v/>
      </c>
      <c r="F45" s="181" t="e">
        <f t="shared" si="0"/>
        <v>#NUM!</v>
      </c>
      <c r="G45" s="224" t="e">
        <f t="shared" si="3"/>
        <v>#NUM!</v>
      </c>
      <c r="H45" s="225" t="e">
        <f t="shared" si="4"/>
        <v>#DIV/0!</v>
      </c>
      <c r="I45" s="226" t="e">
        <f t="shared" si="5"/>
        <v>#NUM!</v>
      </c>
      <c r="J45" s="226" t="e">
        <f t="shared" si="6"/>
        <v>#DIV/0!</v>
      </c>
      <c r="K45" s="229">
        <v>0.1157212157046858</v>
      </c>
      <c r="L45" s="233">
        <f>AVERAGE(K42:K47)</f>
        <v>0.12271663986972385</v>
      </c>
      <c r="M45" s="111"/>
      <c r="N45" s="111"/>
      <c r="O45" s="111"/>
    </row>
    <row r="46" spans="1:15" ht="26.25" customHeight="1">
      <c r="B46" s="178"/>
      <c r="C46" s="179"/>
      <c r="D46" s="180"/>
      <c r="E46" s="111" t="str">
        <f t="shared" si="2"/>
        <v/>
      </c>
      <c r="F46" s="181" t="e">
        <f t="shared" si="0"/>
        <v>#NUM!</v>
      </c>
      <c r="G46" s="224" t="e">
        <f t="shared" si="3"/>
        <v>#NUM!</v>
      </c>
      <c r="H46" s="225" t="e">
        <f t="shared" si="4"/>
        <v>#DIV/0!</v>
      </c>
      <c r="I46" s="226" t="e">
        <f t="shared" si="5"/>
        <v>#NUM!</v>
      </c>
      <c r="J46" s="226" t="e">
        <f t="shared" si="6"/>
        <v>#DIV/0!</v>
      </c>
      <c r="K46" s="229" t="s">
        <v>129</v>
      </c>
      <c r="L46" s="234" t="s">
        <v>130</v>
      </c>
      <c r="M46" s="111"/>
      <c r="N46" s="111"/>
      <c r="O46" s="111"/>
    </row>
    <row r="47" spans="1:15" ht="26.25" customHeight="1" thickBot="1">
      <c r="B47" s="178"/>
      <c r="C47" s="179"/>
      <c r="D47" s="180"/>
      <c r="E47" s="111" t="str">
        <f t="shared" si="2"/>
        <v/>
      </c>
      <c r="F47" s="181" t="e">
        <f t="shared" si="0"/>
        <v>#NUM!</v>
      </c>
      <c r="G47" s="224" t="e">
        <f t="shared" si="3"/>
        <v>#NUM!</v>
      </c>
      <c r="H47" s="225" t="e">
        <f t="shared" si="4"/>
        <v>#DIV/0!</v>
      </c>
      <c r="I47" s="226" t="e">
        <f t="shared" si="5"/>
        <v>#NUM!</v>
      </c>
      <c r="J47" s="226" t="e">
        <f t="shared" si="6"/>
        <v>#DIV/0!</v>
      </c>
      <c r="K47" s="229">
        <v>0.13905756109682174</v>
      </c>
      <c r="L47" s="235">
        <f>L43+L45</f>
        <v>0.15271663986972384</v>
      </c>
      <c r="M47" s="111"/>
      <c r="N47" s="111"/>
      <c r="O47" s="111"/>
    </row>
    <row r="48" spans="1:15" ht="26.25" customHeight="1">
      <c r="B48" s="178"/>
      <c r="C48" s="179"/>
      <c r="D48" s="180"/>
      <c r="E48" s="111" t="str">
        <f t="shared" si="2"/>
        <v/>
      </c>
      <c r="F48" s="181" t="e">
        <f t="shared" si="0"/>
        <v>#NUM!</v>
      </c>
      <c r="G48" s="224" t="e">
        <f t="shared" si="3"/>
        <v>#NUM!</v>
      </c>
      <c r="H48" s="225" t="e">
        <f t="shared" si="4"/>
        <v>#DIV/0!</v>
      </c>
      <c r="I48" s="226" t="e">
        <f t="shared" si="5"/>
        <v>#NUM!</v>
      </c>
      <c r="J48" s="226" t="e">
        <f t="shared" si="6"/>
        <v>#DIV/0!</v>
      </c>
      <c r="K48" s="185">
        <v>0</v>
      </c>
      <c r="L48" s="185"/>
      <c r="M48" s="111"/>
      <c r="N48" s="111"/>
      <c r="O48" s="111"/>
    </row>
    <row r="49" spans="1:15" ht="26.25" customHeight="1">
      <c r="B49" s="178"/>
      <c r="C49" s="179"/>
      <c r="D49" s="180"/>
      <c r="E49" s="111" t="str">
        <f t="shared" si="2"/>
        <v/>
      </c>
      <c r="F49" s="181" t="e">
        <f t="shared" si="0"/>
        <v>#NUM!</v>
      </c>
      <c r="G49" s="224" t="e">
        <f t="shared" si="3"/>
        <v>#NUM!</v>
      </c>
      <c r="H49" s="225" t="e">
        <f t="shared" si="4"/>
        <v>#DIV/0!</v>
      </c>
      <c r="I49" s="226" t="e">
        <f t="shared" si="5"/>
        <v>#NUM!</v>
      </c>
      <c r="J49" s="226" t="e">
        <f t="shared" si="6"/>
        <v>#DIV/0!</v>
      </c>
      <c r="K49" s="185">
        <v>0</v>
      </c>
      <c r="L49" s="185"/>
      <c r="M49" s="111"/>
      <c r="N49" s="111"/>
      <c r="O49" s="111"/>
    </row>
    <row r="50" spans="1:15" ht="26.25" customHeight="1">
      <c r="B50" s="178"/>
      <c r="C50" s="179"/>
      <c r="D50" s="180"/>
      <c r="E50" s="111" t="str">
        <f t="shared" si="2"/>
        <v/>
      </c>
      <c r="F50" s="181" t="e">
        <f t="shared" si="0"/>
        <v>#NUM!</v>
      </c>
      <c r="G50" s="224" t="e">
        <f t="shared" si="3"/>
        <v>#NUM!</v>
      </c>
      <c r="H50" s="225" t="e">
        <f t="shared" si="4"/>
        <v>#DIV/0!</v>
      </c>
      <c r="I50" s="226" t="e">
        <f t="shared" si="5"/>
        <v>#NUM!</v>
      </c>
      <c r="J50" s="226" t="e">
        <f t="shared" si="6"/>
        <v>#DIV/0!</v>
      </c>
      <c r="K50" s="185">
        <v>0</v>
      </c>
      <c r="L50" s="185"/>
      <c r="M50" s="111"/>
      <c r="N50" s="111"/>
      <c r="O50" s="111"/>
    </row>
    <row r="51" spans="1:15" s="236" customFormat="1" ht="6.75" customHeight="1">
      <c r="B51" s="178"/>
      <c r="C51" s="179"/>
      <c r="D51" s="180"/>
      <c r="E51" s="111" t="str">
        <f t="shared" si="1"/>
        <v/>
      </c>
      <c r="F51" s="181" t="e">
        <f t="shared" si="0"/>
        <v>#NUM!</v>
      </c>
      <c r="G51" s="224" t="e">
        <f t="shared" si="3"/>
        <v>#NUM!</v>
      </c>
      <c r="H51" s="225" t="e">
        <f t="shared" si="4"/>
        <v>#DIV/0!</v>
      </c>
      <c r="I51" s="226" t="e">
        <f t="shared" si="5"/>
        <v>#NUM!</v>
      </c>
      <c r="J51" s="226" t="e">
        <f t="shared" si="6"/>
        <v>#DIV/0!</v>
      </c>
      <c r="K51" s="23"/>
      <c r="L51" s="23"/>
      <c r="M51" s="111"/>
      <c r="N51" s="111"/>
      <c r="O51" s="111"/>
    </row>
    <row r="52" spans="1:15" ht="15">
      <c r="B52" s="178"/>
      <c r="C52" s="179"/>
      <c r="D52" s="180"/>
      <c r="E52" s="111" t="str">
        <f t="shared" si="1"/>
        <v/>
      </c>
      <c r="F52" s="181" t="e">
        <f t="shared" si="0"/>
        <v>#NUM!</v>
      </c>
      <c r="G52" s="224" t="e">
        <f t="shared" si="3"/>
        <v>#NUM!</v>
      </c>
      <c r="H52" s="225" t="e">
        <f t="shared" si="4"/>
        <v>#DIV/0!</v>
      </c>
      <c r="I52" s="226" t="e">
        <f t="shared" si="5"/>
        <v>#NUM!</v>
      </c>
      <c r="J52" s="226" t="e">
        <f t="shared" si="6"/>
        <v>#DIV/0!</v>
      </c>
      <c r="M52" s="111"/>
      <c r="N52" s="111"/>
      <c r="O52" s="111"/>
    </row>
    <row r="53" spans="1:15" ht="15">
      <c r="B53" s="178"/>
      <c r="C53" s="179"/>
      <c r="D53" s="180"/>
      <c r="E53" s="111" t="str">
        <f t="shared" si="1"/>
        <v/>
      </c>
      <c r="F53" s="181" t="e">
        <f t="shared" si="0"/>
        <v>#NUM!</v>
      </c>
      <c r="G53" s="224" t="e">
        <f t="shared" si="3"/>
        <v>#NUM!</v>
      </c>
      <c r="H53" s="225" t="e">
        <f t="shared" si="4"/>
        <v>#DIV/0!</v>
      </c>
      <c r="I53" s="226" t="e">
        <f t="shared" si="5"/>
        <v>#NUM!</v>
      </c>
      <c r="J53" s="226" t="e">
        <f t="shared" si="6"/>
        <v>#DIV/0!</v>
      </c>
      <c r="M53" s="111"/>
      <c r="N53" s="111"/>
      <c r="O53" s="111"/>
    </row>
    <row r="54" spans="1:15" ht="15">
      <c r="B54" s="178"/>
      <c r="C54" s="179"/>
      <c r="D54" s="180"/>
      <c r="E54" s="111" t="str">
        <f t="shared" si="1"/>
        <v/>
      </c>
      <c r="F54" s="181" t="e">
        <f t="shared" si="0"/>
        <v>#NUM!</v>
      </c>
      <c r="G54" s="224" t="e">
        <f t="shared" si="3"/>
        <v>#NUM!</v>
      </c>
      <c r="H54" s="225" t="e">
        <f t="shared" si="4"/>
        <v>#DIV/0!</v>
      </c>
      <c r="I54" s="226" t="e">
        <f t="shared" si="5"/>
        <v>#NUM!</v>
      </c>
      <c r="J54" s="226" t="e">
        <f t="shared" si="6"/>
        <v>#DIV/0!</v>
      </c>
      <c r="M54" s="111"/>
      <c r="N54" s="111"/>
      <c r="O54" s="111"/>
    </row>
    <row r="55" spans="1:15" s="125" customFormat="1" ht="15">
      <c r="A55" s="23"/>
      <c r="B55" s="178"/>
      <c r="C55" s="179"/>
      <c r="D55" s="180"/>
      <c r="E55" s="111" t="str">
        <f t="shared" si="1"/>
        <v/>
      </c>
      <c r="F55" s="181" t="e">
        <f t="shared" si="0"/>
        <v>#NUM!</v>
      </c>
      <c r="G55" s="224" t="e">
        <f t="shared" si="3"/>
        <v>#NUM!</v>
      </c>
      <c r="H55" s="225" t="e">
        <f t="shared" si="4"/>
        <v>#DIV/0!</v>
      </c>
      <c r="I55" s="226" t="e">
        <f t="shared" si="5"/>
        <v>#NUM!</v>
      </c>
      <c r="J55" s="226" t="e">
        <f t="shared" si="6"/>
        <v>#DIV/0!</v>
      </c>
      <c r="K55" s="23"/>
      <c r="L55" s="23"/>
      <c r="M55" s="111"/>
      <c r="N55" s="111"/>
      <c r="O55" s="111"/>
    </row>
    <row r="56" spans="1:15" s="125" customFormat="1" ht="15">
      <c r="A56" s="23"/>
      <c r="B56" s="178"/>
      <c r="C56" s="179"/>
      <c r="D56" s="180"/>
      <c r="E56" s="111" t="str">
        <f t="shared" si="1"/>
        <v/>
      </c>
      <c r="F56" s="181" t="e">
        <f t="shared" si="0"/>
        <v>#NUM!</v>
      </c>
      <c r="G56" s="224" t="e">
        <f t="shared" si="3"/>
        <v>#NUM!</v>
      </c>
      <c r="H56" s="225" t="e">
        <f t="shared" si="4"/>
        <v>#DIV/0!</v>
      </c>
      <c r="I56" s="226" t="e">
        <f t="shared" si="5"/>
        <v>#NUM!</v>
      </c>
      <c r="J56" s="226" t="e">
        <f t="shared" si="6"/>
        <v>#DIV/0!</v>
      </c>
      <c r="K56" s="23"/>
      <c r="L56" s="23"/>
      <c r="M56" s="111"/>
      <c r="N56" s="111"/>
      <c r="O56" s="111"/>
    </row>
    <row r="57" spans="1:15" s="125" customFormat="1" ht="15">
      <c r="A57" s="23"/>
      <c r="B57" s="178"/>
      <c r="C57" s="179"/>
      <c r="D57" s="180"/>
      <c r="E57" s="111" t="str">
        <f t="shared" si="1"/>
        <v/>
      </c>
      <c r="F57" s="181" t="e">
        <f t="shared" si="0"/>
        <v>#NUM!</v>
      </c>
      <c r="G57" s="224" t="e">
        <f t="shared" si="3"/>
        <v>#NUM!</v>
      </c>
      <c r="H57" s="225" t="e">
        <f t="shared" si="4"/>
        <v>#DIV/0!</v>
      </c>
      <c r="I57" s="226" t="e">
        <f t="shared" si="5"/>
        <v>#NUM!</v>
      </c>
      <c r="J57" s="226" t="e">
        <f t="shared" si="6"/>
        <v>#DIV/0!</v>
      </c>
      <c r="K57" s="23"/>
      <c r="L57" s="23"/>
      <c r="M57" s="23"/>
      <c r="N57" s="23"/>
      <c r="O57" s="23"/>
    </row>
    <row r="58" spans="1:15" s="125" customFormat="1" ht="15">
      <c r="A58" s="23"/>
      <c r="B58" s="178"/>
      <c r="C58" s="179"/>
      <c r="D58" s="180"/>
      <c r="E58" s="111" t="str">
        <f t="shared" si="1"/>
        <v/>
      </c>
      <c r="F58" s="181" t="e">
        <f t="shared" si="0"/>
        <v>#NUM!</v>
      </c>
      <c r="G58" s="224" t="e">
        <f t="shared" si="3"/>
        <v>#NUM!</v>
      </c>
      <c r="H58" s="225" t="e">
        <f t="shared" si="4"/>
        <v>#DIV/0!</v>
      </c>
      <c r="I58" s="226" t="e">
        <f t="shared" si="5"/>
        <v>#NUM!</v>
      </c>
      <c r="J58" s="226" t="e">
        <f t="shared" si="6"/>
        <v>#DIV/0!</v>
      </c>
      <c r="K58" s="23"/>
      <c r="L58" s="23"/>
      <c r="M58" s="23"/>
      <c r="N58" s="23"/>
      <c r="O58" s="23"/>
    </row>
    <row r="59" spans="1:15" s="125" customFormat="1" ht="15">
      <c r="A59" s="23"/>
      <c r="B59" s="178"/>
      <c r="C59" s="179"/>
      <c r="D59" s="180"/>
      <c r="E59" s="111" t="str">
        <f t="shared" si="1"/>
        <v/>
      </c>
      <c r="F59" s="181" t="e">
        <f t="shared" si="0"/>
        <v>#NUM!</v>
      </c>
      <c r="G59" s="224" t="e">
        <f t="shared" si="3"/>
        <v>#NUM!</v>
      </c>
      <c r="H59" s="225" t="e">
        <f t="shared" si="4"/>
        <v>#DIV/0!</v>
      </c>
      <c r="I59" s="226" t="e">
        <f t="shared" si="5"/>
        <v>#NUM!</v>
      </c>
      <c r="J59" s="226" t="e">
        <f t="shared" si="6"/>
        <v>#DIV/0!</v>
      </c>
      <c r="K59" s="23"/>
      <c r="L59" s="23"/>
      <c r="M59" s="23"/>
      <c r="N59" s="23"/>
      <c r="O59" s="23"/>
    </row>
    <row r="60" spans="1:15" s="125" customFormat="1" ht="15">
      <c r="A60" s="23"/>
      <c r="B60" s="178"/>
      <c r="C60" s="179"/>
      <c r="D60" s="180"/>
      <c r="E60" s="111" t="str">
        <f t="shared" si="1"/>
        <v/>
      </c>
      <c r="F60" s="181" t="e">
        <f t="shared" si="0"/>
        <v>#NUM!</v>
      </c>
      <c r="G60" s="224" t="e">
        <f t="shared" si="3"/>
        <v>#NUM!</v>
      </c>
      <c r="H60" s="225" t="e">
        <f t="shared" si="4"/>
        <v>#DIV/0!</v>
      </c>
      <c r="I60" s="226" t="e">
        <f t="shared" si="5"/>
        <v>#NUM!</v>
      </c>
      <c r="J60" s="226" t="e">
        <f t="shared" si="6"/>
        <v>#DIV/0!</v>
      </c>
      <c r="K60" s="23"/>
      <c r="L60" s="23"/>
      <c r="M60" s="23"/>
      <c r="N60" s="23"/>
      <c r="O60" s="23"/>
    </row>
    <row r="61" spans="1:15" s="125" customFormat="1" ht="15">
      <c r="A61" s="23"/>
      <c r="B61" s="178"/>
      <c r="C61" s="179"/>
      <c r="D61" s="180"/>
      <c r="E61" s="111" t="str">
        <f t="shared" si="1"/>
        <v/>
      </c>
      <c r="F61" s="181" t="e">
        <f t="shared" si="0"/>
        <v>#NUM!</v>
      </c>
      <c r="G61" s="224" t="e">
        <f t="shared" si="3"/>
        <v>#NUM!</v>
      </c>
      <c r="H61" s="225" t="e">
        <f t="shared" si="4"/>
        <v>#DIV/0!</v>
      </c>
      <c r="I61" s="226" t="e">
        <f t="shared" si="5"/>
        <v>#NUM!</v>
      </c>
      <c r="J61" s="226" t="e">
        <f t="shared" si="6"/>
        <v>#DIV/0!</v>
      </c>
      <c r="K61" s="23"/>
      <c r="L61" s="23"/>
      <c r="M61" s="23"/>
      <c r="N61" s="23"/>
      <c r="O61" s="23"/>
    </row>
    <row r="62" spans="1:15" ht="15">
      <c r="B62" s="178"/>
      <c r="C62" s="179"/>
      <c r="D62" s="180"/>
      <c r="E62" s="111" t="str">
        <f t="shared" si="1"/>
        <v/>
      </c>
      <c r="F62" s="181" t="e">
        <f t="shared" si="0"/>
        <v>#NUM!</v>
      </c>
      <c r="G62" s="224" t="e">
        <f t="shared" si="3"/>
        <v>#NUM!</v>
      </c>
      <c r="H62" s="225" t="e">
        <f t="shared" si="4"/>
        <v>#DIV/0!</v>
      </c>
      <c r="I62" s="226" t="e">
        <f t="shared" si="5"/>
        <v>#NUM!</v>
      </c>
      <c r="J62" s="226" t="e">
        <f t="shared" si="6"/>
        <v>#DIV/0!</v>
      </c>
    </row>
    <row r="63" spans="1:15" ht="15">
      <c r="B63" s="178"/>
      <c r="C63" s="179"/>
      <c r="D63" s="180"/>
      <c r="E63" s="111" t="str">
        <f t="shared" si="1"/>
        <v/>
      </c>
      <c r="F63" s="181" t="e">
        <f t="shared" si="0"/>
        <v>#NUM!</v>
      </c>
      <c r="G63" s="224" t="e">
        <f t="shared" si="3"/>
        <v>#NUM!</v>
      </c>
      <c r="H63" s="225" t="e">
        <f t="shared" si="4"/>
        <v>#DIV/0!</v>
      </c>
      <c r="I63" s="226" t="e">
        <f t="shared" si="5"/>
        <v>#NUM!</v>
      </c>
      <c r="J63" s="226" t="e">
        <f t="shared" si="6"/>
        <v>#DIV/0!</v>
      </c>
    </row>
    <row r="64" spans="1:15" ht="15">
      <c r="B64" s="178"/>
      <c r="C64" s="179"/>
      <c r="D64" s="180"/>
      <c r="E64" s="111" t="str">
        <f t="shared" si="1"/>
        <v/>
      </c>
      <c r="F64" s="181" t="e">
        <f t="shared" si="0"/>
        <v>#NUM!</v>
      </c>
      <c r="G64" s="224" t="e">
        <f t="shared" si="3"/>
        <v>#NUM!</v>
      </c>
      <c r="H64" s="225" t="e">
        <f t="shared" si="4"/>
        <v>#DIV/0!</v>
      </c>
      <c r="I64" s="226" t="e">
        <f t="shared" si="5"/>
        <v>#NUM!</v>
      </c>
      <c r="J64" s="226" t="e">
        <f t="shared" si="6"/>
        <v>#DIV/0!</v>
      </c>
    </row>
    <row r="65" spans="2:15" ht="15">
      <c r="B65" s="178"/>
      <c r="C65" s="179"/>
      <c r="D65" s="180"/>
      <c r="E65" s="111" t="str">
        <f t="shared" si="1"/>
        <v/>
      </c>
      <c r="F65" s="181" t="e">
        <f t="shared" si="0"/>
        <v>#NUM!</v>
      </c>
      <c r="G65" s="224" t="e">
        <f t="shared" si="3"/>
        <v>#NUM!</v>
      </c>
      <c r="H65" s="225" t="e">
        <f t="shared" si="4"/>
        <v>#DIV/0!</v>
      </c>
      <c r="I65" s="226" t="e">
        <f t="shared" si="5"/>
        <v>#NUM!</v>
      </c>
      <c r="J65" s="226" t="e">
        <f t="shared" si="6"/>
        <v>#DIV/0!</v>
      </c>
    </row>
    <row r="66" spans="2:15" ht="15">
      <c r="B66" s="178"/>
      <c r="C66" s="179"/>
      <c r="D66" s="180"/>
      <c r="E66" s="111" t="str">
        <f t="shared" si="1"/>
        <v/>
      </c>
      <c r="F66" s="181" t="e">
        <f t="shared" si="0"/>
        <v>#NUM!</v>
      </c>
      <c r="G66" s="224" t="e">
        <f t="shared" si="3"/>
        <v>#NUM!</v>
      </c>
      <c r="H66" s="225" t="e">
        <f t="shared" si="4"/>
        <v>#DIV/0!</v>
      </c>
      <c r="I66" s="226" t="e">
        <f t="shared" si="5"/>
        <v>#NUM!</v>
      </c>
      <c r="J66" s="226" t="e">
        <f t="shared" si="6"/>
        <v>#DIV/0!</v>
      </c>
      <c r="M66" s="236"/>
      <c r="N66" s="236"/>
      <c r="O66" s="236"/>
    </row>
    <row r="67" spans="2:15" ht="15">
      <c r="B67" s="178"/>
      <c r="C67" s="179"/>
      <c r="D67" s="180"/>
      <c r="E67" s="111" t="str">
        <f t="shared" si="1"/>
        <v/>
      </c>
      <c r="F67" s="181" t="e">
        <f t="shared" si="0"/>
        <v>#NUM!</v>
      </c>
      <c r="G67" s="224" t="e">
        <f t="shared" si="3"/>
        <v>#NUM!</v>
      </c>
      <c r="H67" s="225" t="e">
        <f t="shared" si="4"/>
        <v>#DIV/0!</v>
      </c>
      <c r="I67" s="226" t="e">
        <f t="shared" si="5"/>
        <v>#NUM!</v>
      </c>
      <c r="J67" s="226" t="e">
        <f t="shared" si="6"/>
        <v>#DIV/0!</v>
      </c>
    </row>
    <row r="68" spans="2:15" ht="15">
      <c r="B68" s="178"/>
      <c r="C68" s="179"/>
      <c r="D68" s="180"/>
      <c r="E68" s="111" t="str">
        <f t="shared" si="1"/>
        <v/>
      </c>
      <c r="F68" s="181" t="e">
        <f t="shared" si="0"/>
        <v>#NUM!</v>
      </c>
      <c r="G68" s="224" t="e">
        <f t="shared" si="3"/>
        <v>#NUM!</v>
      </c>
      <c r="H68" s="225" t="e">
        <f t="shared" si="4"/>
        <v>#DIV/0!</v>
      </c>
      <c r="I68" s="226" t="e">
        <f t="shared" si="5"/>
        <v>#NUM!</v>
      </c>
      <c r="J68" s="226" t="e">
        <f t="shared" si="6"/>
        <v>#DIV/0!</v>
      </c>
    </row>
    <row r="69" spans="2:15" ht="15">
      <c r="B69" s="178"/>
      <c r="C69" s="179"/>
      <c r="D69" s="180"/>
      <c r="E69" s="111" t="str">
        <f t="shared" si="1"/>
        <v/>
      </c>
      <c r="F69" s="181" t="e">
        <f t="shared" si="0"/>
        <v>#NUM!</v>
      </c>
      <c r="G69" s="224" t="e">
        <f t="shared" si="3"/>
        <v>#NUM!</v>
      </c>
      <c r="H69" s="225" t="e">
        <f t="shared" si="4"/>
        <v>#DIV/0!</v>
      </c>
      <c r="I69" s="226" t="e">
        <f t="shared" si="5"/>
        <v>#NUM!</v>
      </c>
      <c r="J69" s="226" t="e">
        <f t="shared" si="6"/>
        <v>#DIV/0!</v>
      </c>
    </row>
    <row r="70" spans="2:15" ht="15">
      <c r="B70" s="178"/>
      <c r="C70" s="179"/>
      <c r="D70" s="180"/>
      <c r="E70" s="111" t="str">
        <f t="shared" si="1"/>
        <v/>
      </c>
      <c r="F70" s="181" t="e">
        <f t="shared" si="0"/>
        <v>#NUM!</v>
      </c>
      <c r="G70" s="224" t="e">
        <f t="shared" si="3"/>
        <v>#NUM!</v>
      </c>
      <c r="H70" s="225" t="e">
        <f t="shared" si="4"/>
        <v>#DIV/0!</v>
      </c>
      <c r="I70" s="226" t="e">
        <f t="shared" si="5"/>
        <v>#NUM!</v>
      </c>
      <c r="J70" s="226" t="e">
        <f t="shared" si="6"/>
        <v>#DIV/0!</v>
      </c>
      <c r="M70" s="125"/>
      <c r="N70" s="125"/>
      <c r="O70" s="125"/>
    </row>
    <row r="71" spans="2:15">
      <c r="B71" s="237"/>
      <c r="C71" s="237"/>
      <c r="D71" s="237"/>
      <c r="M71" s="125"/>
      <c r="N71" s="125"/>
      <c r="O71" s="125"/>
    </row>
    <row r="72" spans="2:15">
      <c r="B72" s="237"/>
      <c r="C72" s="237"/>
      <c r="D72" s="237"/>
      <c r="M72" s="125"/>
      <c r="N72" s="125"/>
      <c r="O72" s="125"/>
    </row>
    <row r="73" spans="2:15">
      <c r="B73" s="237"/>
      <c r="C73" s="237"/>
      <c r="D73" s="237"/>
      <c r="M73" s="125"/>
      <c r="N73" s="125"/>
      <c r="O73" s="125"/>
    </row>
    <row r="74" spans="2:15">
      <c r="B74" s="237"/>
      <c r="C74" s="237"/>
      <c r="D74" s="237"/>
      <c r="M74" s="125"/>
      <c r="N74" s="125"/>
      <c r="O74" s="125"/>
    </row>
    <row r="75" spans="2:15">
      <c r="B75" s="237"/>
      <c r="C75" s="237"/>
      <c r="D75" s="237"/>
      <c r="M75" s="125"/>
      <c r="N75" s="125"/>
      <c r="O75" s="125"/>
    </row>
    <row r="76" spans="2:15">
      <c r="B76" s="237"/>
      <c r="C76" s="237"/>
      <c r="D76" s="237"/>
      <c r="M76" s="125"/>
      <c r="N76" s="125"/>
      <c r="O76" s="125"/>
    </row>
  </sheetData>
  <sheetProtection selectLockedCells="1"/>
  <dataConsolidate link="1"/>
  <mergeCells count="3">
    <mergeCell ref="B2:D2"/>
    <mergeCell ref="B3:B4"/>
    <mergeCell ref="C3:C4"/>
  </mergeCells>
  <conditionalFormatting sqref="B6:D70">
    <cfRule type="expression" dxfId="107" priority="8" stopIfTrue="1">
      <formula>MOD(ROW(),2)</formula>
    </cfRule>
  </conditionalFormatting>
  <conditionalFormatting sqref="D6:D70">
    <cfRule type="cellIs" dxfId="106" priority="7" stopIfTrue="1" operator="equal">
      <formula>"NO ADMISIBLE"</formula>
    </cfRule>
  </conditionalFormatting>
  <conditionalFormatting sqref="D6:D70">
    <cfRule type="cellIs" dxfId="105" priority="6" stopIfTrue="1" operator="equal">
      <formula>"DESCARTADO"</formula>
    </cfRule>
  </conditionalFormatting>
  <conditionalFormatting sqref="D6:D70">
    <cfRule type="cellIs" dxfId="104" priority="5" stopIfTrue="1" operator="equal">
      <formula>"NO ADMISIBLE"</formula>
    </cfRule>
  </conditionalFormatting>
  <conditionalFormatting sqref="D6:D70">
    <cfRule type="cellIs" dxfId="103" priority="4" stopIfTrue="1" operator="equal">
      <formula>"DESCARTADO"</formula>
    </cfRule>
  </conditionalFormatting>
  <conditionalFormatting sqref="F6:F70">
    <cfRule type="cellIs" dxfId="102" priority="2" operator="equal">
      <formula>"PROPUESTA BAJA"</formula>
    </cfRule>
    <cfRule type="cellIs" dxfId="101" priority="3" operator="equal">
      <formula>"PROPUESTA VALIDA"</formula>
    </cfRule>
  </conditionalFormatting>
  <conditionalFormatting sqref="G42:J70">
    <cfRule type="cellIs" dxfId="100"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rgb="FFFFFF00"/>
  </sheetPr>
  <dimension ref="A1:AF23"/>
  <sheetViews>
    <sheetView showGridLines="0" zoomScale="85" zoomScaleNormal="85" workbookViewId="0">
      <selection sqref="A1:XFD1048576"/>
    </sheetView>
  </sheetViews>
  <sheetFormatPr baseColWidth="10" defaultColWidth="11.42578125" defaultRowHeight="15"/>
  <cols>
    <col min="1" max="1" width="3" style="2" customWidth="1"/>
    <col min="2" max="2" width="7.140625" style="2" customWidth="1"/>
    <col min="3" max="3" width="7" style="2" customWidth="1"/>
    <col min="4" max="4" width="60.28515625" style="2" customWidth="1"/>
    <col min="5" max="5" width="15.7109375" style="2" customWidth="1"/>
    <col min="6" max="8" width="13.7109375" style="14" customWidth="1"/>
    <col min="9" max="9" width="13.7109375" style="14" hidden="1" customWidth="1"/>
    <col min="10" max="11" width="13.7109375" style="14" customWidth="1"/>
    <col min="12" max="13" width="13.7109375" style="252" customWidth="1"/>
    <col min="14" max="14" width="15.7109375" style="2" customWidth="1"/>
    <col min="15" max="15" width="19.7109375" style="2" hidden="1" customWidth="1"/>
    <col min="16" max="17" width="11.42578125" style="2" hidden="1" customWidth="1"/>
    <col min="18" max="32" width="2.7109375" style="2" hidden="1" customWidth="1"/>
    <col min="33" max="34" width="0" style="2" hidden="1" customWidth="1"/>
    <col min="35" max="16384" width="11.42578125" style="2"/>
  </cols>
  <sheetData>
    <row r="1" spans="1:32" s="17" customFormat="1" ht="20.100000000000001" customHeight="1">
      <c r="B1" s="430" t="s">
        <v>20</v>
      </c>
      <c r="C1" s="430"/>
      <c r="D1" s="430"/>
      <c r="E1" s="430"/>
      <c r="F1" s="430"/>
      <c r="G1" s="430"/>
      <c r="H1" s="430"/>
      <c r="I1" s="430"/>
      <c r="J1" s="430"/>
      <c r="K1" s="430"/>
      <c r="L1" s="430"/>
      <c r="M1" s="430"/>
    </row>
    <row r="2" spans="1:32" s="17" customFormat="1" ht="20.100000000000001" customHeight="1">
      <c r="B2" s="408" t="s">
        <v>21</v>
      </c>
      <c r="C2" s="408"/>
      <c r="D2" s="408"/>
      <c r="E2" s="408"/>
      <c r="F2" s="408"/>
      <c r="G2" s="408"/>
      <c r="H2" s="408"/>
      <c r="I2" s="408"/>
      <c r="J2" s="408"/>
      <c r="K2" s="408"/>
      <c r="L2" s="408"/>
      <c r="M2" s="408"/>
    </row>
    <row r="3" spans="1:32" s="17" customFormat="1" ht="20.100000000000001" customHeight="1">
      <c r="B3" s="408" t="s">
        <v>139</v>
      </c>
      <c r="C3" s="408"/>
      <c r="D3" s="408"/>
      <c r="E3" s="408"/>
      <c r="F3" s="408"/>
      <c r="G3" s="408"/>
      <c r="H3" s="408"/>
      <c r="I3" s="408"/>
      <c r="J3" s="408"/>
      <c r="K3" s="408"/>
      <c r="L3" s="408"/>
      <c r="M3" s="408"/>
    </row>
    <row r="4" spans="1:32" s="17" customFormat="1" ht="18">
      <c r="B4" s="408" t="s">
        <v>135</v>
      </c>
      <c r="C4" s="408"/>
      <c r="D4" s="408"/>
      <c r="E4" s="408"/>
      <c r="F4" s="408"/>
      <c r="G4" s="408"/>
      <c r="H4" s="408"/>
      <c r="I4" s="408"/>
      <c r="J4" s="408"/>
      <c r="K4" s="408"/>
      <c r="L4" s="408"/>
      <c r="M4" s="408"/>
    </row>
    <row r="5" spans="1:32" s="17" customFormat="1" ht="25.5" customHeight="1">
      <c r="A5" s="20"/>
      <c r="B5" s="408" t="s">
        <v>166</v>
      </c>
      <c r="C5" s="408"/>
      <c r="D5" s="408"/>
      <c r="E5" s="408"/>
      <c r="F5" s="408"/>
      <c r="G5" s="408"/>
      <c r="H5" s="408"/>
      <c r="I5" s="408"/>
      <c r="J5" s="408"/>
      <c r="K5" s="408"/>
      <c r="L5" s="408"/>
      <c r="M5" s="408"/>
    </row>
    <row r="6" spans="1:32" s="17" customFormat="1" ht="18.75">
      <c r="A6" s="20"/>
      <c r="B6" s="248"/>
      <c r="C6" s="27"/>
      <c r="D6" s="26"/>
      <c r="E6" s="26"/>
      <c r="F6" s="26"/>
      <c r="G6" s="26"/>
      <c r="H6" s="26"/>
      <c r="I6" s="26"/>
      <c r="J6" s="26"/>
      <c r="K6" s="26"/>
      <c r="L6" s="26"/>
      <c r="M6" s="26"/>
    </row>
    <row r="7" spans="1:32" s="17" customFormat="1" ht="53.25" customHeight="1">
      <c r="A7" s="20"/>
      <c r="B7" s="408" t="s">
        <v>171</v>
      </c>
      <c r="C7" s="408"/>
      <c r="D7" s="408"/>
      <c r="E7" s="408"/>
      <c r="F7" s="408"/>
      <c r="G7" s="408"/>
      <c r="H7" s="408"/>
      <c r="I7" s="408"/>
      <c r="J7" s="408"/>
      <c r="K7" s="408"/>
      <c r="L7" s="408"/>
      <c r="M7" s="408"/>
    </row>
    <row r="8" spans="1:32" s="17" customFormat="1" ht="18.75">
      <c r="A8" s="20"/>
      <c r="B8" s="376" t="s">
        <v>165</v>
      </c>
      <c r="C8" s="27"/>
      <c r="D8" s="26"/>
      <c r="E8" s="26"/>
      <c r="F8" s="26"/>
      <c r="G8" s="26"/>
      <c r="H8" s="26"/>
      <c r="I8" s="26"/>
      <c r="J8" s="26"/>
      <c r="K8" s="26"/>
      <c r="L8" s="251"/>
      <c r="M8" s="251"/>
    </row>
    <row r="9" spans="1:32" s="17" customFormat="1" ht="18.75">
      <c r="A9" s="20"/>
      <c r="B9" s="27"/>
      <c r="C9" s="27"/>
      <c r="D9" s="26"/>
      <c r="E9" s="26"/>
      <c r="F9" s="26"/>
      <c r="G9" s="26"/>
      <c r="H9" s="26"/>
      <c r="I9" s="26"/>
      <c r="J9" s="26"/>
      <c r="K9" s="26"/>
      <c r="L9" s="26"/>
      <c r="M9" s="26"/>
    </row>
    <row r="10" spans="1:32" ht="13.5" customHeight="1">
      <c r="B10" s="422" t="s">
        <v>24</v>
      </c>
      <c r="C10" s="422"/>
      <c r="D10" s="422"/>
      <c r="E10" s="422"/>
      <c r="F10" s="422"/>
      <c r="G10" s="422"/>
      <c r="H10" s="422"/>
      <c r="I10" s="422"/>
      <c r="J10" s="422"/>
      <c r="K10" s="422"/>
      <c r="L10" s="422"/>
      <c r="M10" s="422"/>
    </row>
    <row r="11" spans="1:32" ht="13.5" customHeight="1" thickBot="1">
      <c r="B11" s="423" t="s">
        <v>16</v>
      </c>
      <c r="C11" s="423"/>
      <c r="D11" s="423"/>
      <c r="E11" s="423"/>
      <c r="F11" s="423"/>
      <c r="G11" s="423"/>
      <c r="H11" s="423"/>
      <c r="I11" s="423"/>
      <c r="J11" s="423"/>
      <c r="K11" s="423"/>
      <c r="L11" s="423"/>
      <c r="M11" s="423"/>
    </row>
    <row r="12" spans="1:32" ht="24" customHeight="1" thickTop="1">
      <c r="B12" s="412" t="s">
        <v>37</v>
      </c>
      <c r="C12" s="415" t="s">
        <v>64</v>
      </c>
      <c r="D12" s="409" t="s">
        <v>65</v>
      </c>
      <c r="E12" s="409" t="s">
        <v>17</v>
      </c>
      <c r="F12" s="418" t="s">
        <v>18</v>
      </c>
      <c r="G12" s="419"/>
      <c r="H12" s="419"/>
      <c r="I12" s="419"/>
      <c r="J12" s="419"/>
      <c r="K12" s="419"/>
      <c r="L12" s="420"/>
      <c r="M12" s="421"/>
    </row>
    <row r="13" spans="1:32" ht="45" customHeight="1">
      <c r="B13" s="413"/>
      <c r="C13" s="416"/>
      <c r="D13" s="410"/>
      <c r="E13" s="410"/>
      <c r="F13" s="424" t="s">
        <v>68</v>
      </c>
      <c r="G13" s="426" t="s">
        <v>163</v>
      </c>
      <c r="H13" s="424" t="s">
        <v>63</v>
      </c>
      <c r="I13" s="426" t="s">
        <v>164</v>
      </c>
      <c r="J13" s="428" t="s">
        <v>140</v>
      </c>
      <c r="K13" s="428" t="s">
        <v>141</v>
      </c>
      <c r="L13" s="292" t="s">
        <v>142</v>
      </c>
      <c r="M13" s="293" t="s">
        <v>134</v>
      </c>
    </row>
    <row r="14" spans="1:32" ht="16.5" customHeight="1" thickBot="1">
      <c r="B14" s="414"/>
      <c r="C14" s="417"/>
      <c r="D14" s="411"/>
      <c r="E14" s="411"/>
      <c r="F14" s="425"/>
      <c r="G14" s="427"/>
      <c r="H14" s="425"/>
      <c r="I14" s="427"/>
      <c r="J14" s="429"/>
      <c r="K14" s="429"/>
      <c r="L14" s="291" t="s">
        <v>143</v>
      </c>
      <c r="M14" s="291" t="s">
        <v>133</v>
      </c>
      <c r="R14" s="369">
        <v>1</v>
      </c>
      <c r="S14" s="369">
        <v>2</v>
      </c>
      <c r="T14" s="369">
        <v>3</v>
      </c>
      <c r="U14" s="369">
        <v>4</v>
      </c>
      <c r="V14" s="369">
        <v>5</v>
      </c>
      <c r="W14" s="369">
        <v>6</v>
      </c>
      <c r="X14" s="369">
        <v>7</v>
      </c>
      <c r="Y14" s="369">
        <v>8</v>
      </c>
      <c r="Z14" s="369">
        <v>9</v>
      </c>
      <c r="AA14" s="369">
        <v>10</v>
      </c>
      <c r="AB14" s="369">
        <v>11</v>
      </c>
      <c r="AC14" s="369">
        <v>12</v>
      </c>
      <c r="AD14" s="369">
        <v>13</v>
      </c>
      <c r="AE14" s="369">
        <v>14</v>
      </c>
      <c r="AF14" s="369">
        <v>15</v>
      </c>
    </row>
    <row r="15" spans="1:32" ht="4.5" customHeight="1" thickBot="1">
      <c r="B15" s="29"/>
      <c r="C15" s="48"/>
      <c r="D15" s="30"/>
      <c r="E15" s="30"/>
      <c r="J15" s="255"/>
      <c r="K15" s="255"/>
      <c r="L15" s="253"/>
      <c r="M15" s="253"/>
      <c r="N15" s="100"/>
    </row>
    <row r="16" spans="1:32" ht="13.5" thickBot="1">
      <c r="B16" s="247">
        <v>1</v>
      </c>
      <c r="C16" s="91">
        <v>1</v>
      </c>
      <c r="D16" s="399" t="s">
        <v>168</v>
      </c>
      <c r="E16" s="92" t="s">
        <v>10</v>
      </c>
      <c r="F16" s="93">
        <v>13</v>
      </c>
      <c r="G16" s="93">
        <v>10</v>
      </c>
      <c r="H16" s="93">
        <v>2</v>
      </c>
      <c r="I16" s="93" t="s">
        <v>86</v>
      </c>
      <c r="J16" s="114">
        <v>0</v>
      </c>
      <c r="K16" s="114">
        <v>0.25</v>
      </c>
      <c r="L16" s="267"/>
      <c r="M16" s="256"/>
      <c r="N16" s="100"/>
      <c r="O16" s="148" t="s">
        <v>172</v>
      </c>
      <c r="Q16" s="2">
        <v>1</v>
      </c>
      <c r="R16" s="375" t="s">
        <v>161</v>
      </c>
      <c r="S16" s="370"/>
      <c r="T16" s="370"/>
      <c r="U16" s="370"/>
      <c r="V16" s="370"/>
      <c r="W16" s="370"/>
      <c r="X16" s="370"/>
      <c r="Y16" s="370"/>
      <c r="Z16" s="370"/>
      <c r="AA16" s="370"/>
      <c r="AB16" s="370"/>
      <c r="AC16" s="370"/>
      <c r="AD16" s="370"/>
      <c r="AE16" s="370"/>
      <c r="AF16" s="371"/>
    </row>
    <row r="17" spans="2:32" ht="12.75">
      <c r="B17" s="247">
        <v>2</v>
      </c>
      <c r="C17" s="91">
        <v>2</v>
      </c>
      <c r="D17" s="399" t="s">
        <v>169</v>
      </c>
      <c r="E17" s="92" t="s">
        <v>14</v>
      </c>
      <c r="F17" s="93">
        <v>13</v>
      </c>
      <c r="G17" s="93">
        <v>0</v>
      </c>
      <c r="H17" s="93">
        <v>2</v>
      </c>
      <c r="I17" s="93" t="s">
        <v>86</v>
      </c>
      <c r="J17" s="114">
        <v>0</v>
      </c>
      <c r="K17" s="114">
        <v>0.25</v>
      </c>
      <c r="L17" s="267"/>
      <c r="M17" s="256"/>
      <c r="N17" s="100"/>
      <c r="O17" s="148" t="s">
        <v>172</v>
      </c>
      <c r="Q17" s="2">
        <v>1</v>
      </c>
      <c r="R17" s="375" t="s">
        <v>161</v>
      </c>
      <c r="S17" s="370"/>
      <c r="T17" s="370"/>
      <c r="U17" s="370"/>
      <c r="V17" s="370"/>
      <c r="W17" s="370"/>
      <c r="X17" s="370"/>
      <c r="Y17" s="370"/>
      <c r="Z17" s="370"/>
      <c r="AA17" s="370"/>
      <c r="AB17" s="370"/>
      <c r="AC17" s="370"/>
      <c r="AD17" s="370"/>
      <c r="AE17" s="370"/>
      <c r="AF17" s="371"/>
    </row>
    <row r="18" spans="2:32" ht="5.25" customHeight="1" thickBot="1">
      <c r="B18" s="160"/>
      <c r="C18" s="250"/>
      <c r="D18" s="250"/>
      <c r="E18" s="250"/>
      <c r="F18" s="250"/>
      <c r="G18" s="250"/>
      <c r="H18" s="250"/>
      <c r="I18" s="250"/>
      <c r="J18" s="250"/>
      <c r="K18" s="250"/>
      <c r="L18" s="254"/>
      <c r="M18" s="254"/>
      <c r="N18" s="100"/>
    </row>
    <row r="19" spans="2:32" ht="14.25" thickTop="1" thickBot="1">
      <c r="B19" s="402" t="s">
        <v>19</v>
      </c>
      <c r="C19" s="403"/>
      <c r="D19" s="294" t="s">
        <v>10</v>
      </c>
      <c r="E19" s="295">
        <v>1</v>
      </c>
      <c r="F19" s="42"/>
      <c r="G19" s="43"/>
      <c r="H19" s="42"/>
      <c r="I19" s="43"/>
      <c r="J19" s="43"/>
      <c r="K19" s="43"/>
      <c r="L19" s="115"/>
      <c r="M19" s="115"/>
      <c r="N19" s="14"/>
      <c r="R19" s="372">
        <v>1</v>
      </c>
      <c r="S19" s="373">
        <v>0</v>
      </c>
      <c r="T19" s="373">
        <v>0</v>
      </c>
      <c r="U19" s="373">
        <v>0</v>
      </c>
      <c r="V19" s="373">
        <v>0</v>
      </c>
      <c r="W19" s="373">
        <v>0</v>
      </c>
      <c r="X19" s="373">
        <v>0</v>
      </c>
      <c r="Y19" s="373">
        <v>0</v>
      </c>
      <c r="Z19" s="373">
        <v>0</v>
      </c>
      <c r="AA19" s="373">
        <v>0</v>
      </c>
      <c r="AB19" s="373">
        <v>0</v>
      </c>
      <c r="AC19" s="373">
        <v>0</v>
      </c>
      <c r="AD19" s="373">
        <v>0</v>
      </c>
      <c r="AE19" s="373">
        <v>0</v>
      </c>
      <c r="AF19" s="374">
        <v>0</v>
      </c>
    </row>
    <row r="20" spans="2:32" ht="12.75">
      <c r="B20" s="404"/>
      <c r="C20" s="405"/>
      <c r="D20" s="94" t="s">
        <v>9</v>
      </c>
      <c r="E20" s="149">
        <v>0</v>
      </c>
      <c r="F20" s="31"/>
      <c r="H20" s="31"/>
      <c r="L20" s="34"/>
      <c r="M20" s="34"/>
      <c r="N20" s="14"/>
    </row>
    <row r="21" spans="2:32" ht="12.75">
      <c r="B21" s="404"/>
      <c r="C21" s="405"/>
      <c r="D21" s="95" t="s">
        <v>14</v>
      </c>
      <c r="E21" s="150">
        <v>1</v>
      </c>
      <c r="F21" s="31"/>
      <c r="H21" s="31"/>
      <c r="L21" s="34"/>
      <c r="M21" s="34"/>
      <c r="N21" s="14"/>
    </row>
    <row r="22" spans="2:32" ht="13.5" thickBot="1">
      <c r="B22" s="406"/>
      <c r="C22" s="407"/>
      <c r="D22" s="244" t="s">
        <v>39</v>
      </c>
      <c r="E22" s="245">
        <v>2</v>
      </c>
      <c r="F22" s="32"/>
      <c r="G22" s="33"/>
      <c r="H22" s="32"/>
      <c r="I22" s="33"/>
      <c r="J22" s="33"/>
      <c r="K22" s="33"/>
      <c r="L22" s="116"/>
      <c r="M22" s="116"/>
      <c r="N22" s="14"/>
    </row>
    <row r="23" spans="2:32" ht="3" customHeight="1" thickTop="1">
      <c r="B23" s="147" t="s">
        <v>105</v>
      </c>
    </row>
  </sheetData>
  <sheetProtection selectLockedCells="1"/>
  <mergeCells count="20">
    <mergeCell ref="B1:M1"/>
    <mergeCell ref="B2:M2"/>
    <mergeCell ref="B3:M3"/>
    <mergeCell ref="B5:M5"/>
    <mergeCell ref="B7:M7"/>
    <mergeCell ref="B19:C22"/>
    <mergeCell ref="B4:M4"/>
    <mergeCell ref="D12:D14"/>
    <mergeCell ref="B12:B14"/>
    <mergeCell ref="E12:E14"/>
    <mergeCell ref="C12:C14"/>
    <mergeCell ref="F12:M12"/>
    <mergeCell ref="B10:M10"/>
    <mergeCell ref="B11:M11"/>
    <mergeCell ref="F13:F14"/>
    <mergeCell ref="G13:G14"/>
    <mergeCell ref="K13:K14"/>
    <mergeCell ref="J13:J14"/>
    <mergeCell ref="H13:H14"/>
    <mergeCell ref="I13:I14"/>
  </mergeCells>
  <phoneticPr fontId="0" type="noConversion"/>
  <conditionalFormatting sqref="B17:C17 J17:M17 E17:G17">
    <cfRule type="expression" dxfId="99" priority="1444">
      <formula>MOD(ROW(),2)</formula>
    </cfRule>
  </conditionalFormatting>
  <conditionalFormatting sqref="E17 D21:E21">
    <cfRule type="cellIs" dxfId="98" priority="1441" operator="equal">
      <formula>"RECHAZO"</formula>
    </cfRule>
  </conditionalFormatting>
  <conditionalFormatting sqref="O17">
    <cfRule type="cellIs" dxfId="97" priority="19" operator="notEqual">
      <formula>"CORRECTO"</formula>
    </cfRule>
    <cfRule type="cellIs" dxfId="96" priority="1438" operator="equal">
      <formula>"CORRECTO"</formula>
    </cfRule>
  </conditionalFormatting>
  <conditionalFormatting sqref="M17">
    <cfRule type="cellIs" dxfId="95" priority="109" operator="equal">
      <formula>-1</formula>
    </cfRule>
    <cfRule type="cellIs" dxfId="94" priority="1432" stopIfTrue="1" operator="equal">
      <formula>"RECHAZO"</formula>
    </cfRule>
    <cfRule type="cellIs" dxfId="93" priority="1433" stopIfTrue="1" operator="equal">
      <formula>"CUMPLE"</formula>
    </cfRule>
    <cfRule type="cellIs" dxfId="92" priority="1434" stopIfTrue="1" operator="equal">
      <formula>"NO CUMPLE"</formula>
    </cfRule>
    <cfRule type="cellIs" dxfId="91" priority="1435" stopIfTrue="1" operator="equal">
      <formula>"NO HÁBIL"</formula>
    </cfRule>
    <cfRule type="cellIs" dxfId="90" priority="1436" stopIfTrue="1" operator="equal">
      <formula>"HÁBIL"</formula>
    </cfRule>
    <cfRule type="cellIs" dxfId="89" priority="1437" stopIfTrue="1" operator="equal">
      <formula>"NO APLICA"</formula>
    </cfRule>
  </conditionalFormatting>
  <conditionalFormatting sqref="E17 D20:E20">
    <cfRule type="cellIs" dxfId="88" priority="1442" operator="equal">
      <formula>"NO ADMISIBLE"</formula>
    </cfRule>
  </conditionalFormatting>
  <conditionalFormatting sqref="E17 D19:E19">
    <cfRule type="cellIs" dxfId="87" priority="1443" stopIfTrue="1" operator="equal">
      <formula>"ADMISIBLE"</formula>
    </cfRule>
  </conditionalFormatting>
  <conditionalFormatting sqref="H17:I17">
    <cfRule type="expression" dxfId="86" priority="18">
      <formula>MOD(ROW(),2)</formula>
    </cfRule>
  </conditionalFormatting>
  <conditionalFormatting sqref="B16:C16 J16:M16 E16:G16">
    <cfRule type="expression" dxfId="85" priority="17">
      <formula>MOD(ROW(),2)</formula>
    </cfRule>
  </conditionalFormatting>
  <conditionalFormatting sqref="E16">
    <cfRule type="cellIs" dxfId="84" priority="14" operator="equal">
      <formula>"RECHAZO"</formula>
    </cfRule>
  </conditionalFormatting>
  <conditionalFormatting sqref="O16">
    <cfRule type="cellIs" dxfId="83" priority="5" operator="notEqual">
      <formula>"CORRECTO"</formula>
    </cfRule>
    <cfRule type="cellIs" dxfId="82" priority="13" operator="equal">
      <formula>"CORRECTO"</formula>
    </cfRule>
  </conditionalFormatting>
  <conditionalFormatting sqref="M16">
    <cfRule type="cellIs" dxfId="81" priority="6" operator="equal">
      <formula>-1</formula>
    </cfRule>
    <cfRule type="cellIs" dxfId="80" priority="7" stopIfTrue="1" operator="equal">
      <formula>"RECHAZO"</formula>
    </cfRule>
    <cfRule type="cellIs" dxfId="79" priority="8" stopIfTrue="1" operator="equal">
      <formula>"CUMPLE"</formula>
    </cfRule>
    <cfRule type="cellIs" dxfId="78" priority="9" stopIfTrue="1" operator="equal">
      <formula>"NO CUMPLE"</formula>
    </cfRule>
    <cfRule type="cellIs" dxfId="77" priority="10" stopIfTrue="1" operator="equal">
      <formula>"NO HÁBIL"</formula>
    </cfRule>
    <cfRule type="cellIs" dxfId="76" priority="11" stopIfTrue="1" operator="equal">
      <formula>"HÁBIL"</formula>
    </cfRule>
    <cfRule type="cellIs" dxfId="75" priority="12" stopIfTrue="1" operator="equal">
      <formula>"NO APLICA"</formula>
    </cfRule>
  </conditionalFormatting>
  <conditionalFormatting sqref="E16">
    <cfRule type="cellIs" dxfId="74" priority="15" operator="equal">
      <formula>"NO ADMISIBLE"</formula>
    </cfRule>
  </conditionalFormatting>
  <conditionalFormatting sqref="E16">
    <cfRule type="cellIs" dxfId="73" priority="16" stopIfTrue="1" operator="equal">
      <formula>"ADMISIBLE"</formula>
    </cfRule>
  </conditionalFormatting>
  <conditionalFormatting sqref="H16:I16">
    <cfRule type="expression" dxfId="72" priority="4">
      <formula>MOD(ROW(),2)</formula>
    </cfRule>
  </conditionalFormatting>
  <conditionalFormatting sqref="D16">
    <cfRule type="expression" dxfId="71" priority="3" stopIfTrue="1">
      <formula>MOD(ROW(),2)</formula>
    </cfRule>
  </conditionalFormatting>
  <conditionalFormatting sqref="D16:D17">
    <cfRule type="expression" dxfId="70" priority="2">
      <formula>ROW()=CELL("ROW")</formula>
    </cfRule>
  </conditionalFormatting>
  <conditionalFormatting sqref="D17">
    <cfRule type="expression" dxfId="69" priority="1" stopIfTrue="1">
      <formula>MOD(ROW(),2)</formula>
    </cfRule>
  </conditionalFormatting>
  <dataValidations count="4">
    <dataValidation type="list" allowBlank="1" showInputMessage="1" showErrorMessage="1" sqref="B3:M4">
      <formula1>DEPENDENCIAS</formula1>
    </dataValidation>
    <dataValidation type="list" allowBlank="1" showInputMessage="1" showErrorMessage="1" sqref="E16:E17">
      <formula1>RESULTADO</formula1>
    </dataValidation>
    <dataValidation type="whole" allowBlank="1" showInputMessage="1" showErrorMessage="1" errorTitle="RNOCI" error="! DEBES DIGITAR CERO ( 0 ) ó MENOS UNO ( -1 ) !!" sqref="M16:M17">
      <formula1>-1</formula1>
      <formula2>0</formula2>
    </dataValidation>
    <dataValidation type="list" allowBlank="1" showInputMessage="1" showErrorMessage="1" errorTitle="RNOCI" error="! DEBES DIGITAR CERO ( 0 ) ó MENOS UNO ( -1 ) !!" sqref="L16:L17">
      <formula1>"SI,NO,VERIFICAR"</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N93"/>
  <sheetViews>
    <sheetView showGridLines="0" zoomScale="81" zoomScaleNormal="81" zoomScaleSheetLayoutView="93" workbookViewId="0">
      <selection sqref="A1:XFD1048576"/>
    </sheetView>
  </sheetViews>
  <sheetFormatPr baseColWidth="10" defaultColWidth="11.42578125" defaultRowHeight="12.75" zeroHeight="1"/>
  <cols>
    <col min="1" max="1" width="2.7109375" style="2" customWidth="1"/>
    <col min="2" max="2" width="5.140625" style="12" customWidth="1"/>
    <col min="3" max="3" width="9.5703125" style="12" customWidth="1"/>
    <col min="4" max="4" width="45.7109375" style="2" customWidth="1"/>
    <col min="5" max="5" width="10.140625" style="2" customWidth="1"/>
    <col min="6" max="6" width="13.5703125" style="2" customWidth="1"/>
    <col min="7" max="7" width="18" style="10" customWidth="1"/>
    <col min="8" max="8" width="22.140625" style="2" customWidth="1"/>
    <col min="9" max="10" width="21.7109375" style="10" customWidth="1"/>
    <col min="11" max="11" width="21.7109375" style="13" customWidth="1"/>
    <col min="12" max="13" width="21.7109375" style="10" customWidth="1"/>
    <col min="14" max="14" width="21.7109375" style="13" customWidth="1"/>
    <col min="15" max="104" width="11.42578125" style="2" customWidth="1"/>
    <col min="105" max="16384" width="11.42578125" style="2"/>
  </cols>
  <sheetData>
    <row r="1" spans="2:14" s="17" customFormat="1" ht="20.100000000000001" customHeight="1">
      <c r="B1" s="468" t="s">
        <v>20</v>
      </c>
      <c r="C1" s="468"/>
      <c r="D1" s="468"/>
      <c r="E1" s="468"/>
      <c r="F1" s="468"/>
      <c r="G1" s="468"/>
      <c r="H1" s="468"/>
      <c r="I1" s="18"/>
      <c r="K1" s="19"/>
      <c r="L1" s="18"/>
      <c r="N1" s="19"/>
    </row>
    <row r="2" spans="2:14" s="17" customFormat="1" ht="20.100000000000001" customHeight="1">
      <c r="B2" s="466" t="s">
        <v>21</v>
      </c>
      <c r="C2" s="466"/>
      <c r="D2" s="466"/>
      <c r="E2" s="466"/>
      <c r="F2" s="466"/>
      <c r="G2" s="466"/>
      <c r="H2" s="466"/>
      <c r="I2" s="18"/>
      <c r="K2" s="19"/>
      <c r="L2" s="18"/>
      <c r="N2" s="19"/>
    </row>
    <row r="3" spans="2:14" s="17" customFormat="1" ht="20.100000000000001" customHeight="1">
      <c r="B3" s="466" t="s">
        <v>139</v>
      </c>
      <c r="C3" s="466"/>
      <c r="D3" s="466"/>
      <c r="E3" s="466"/>
      <c r="F3" s="466"/>
      <c r="G3" s="466"/>
      <c r="H3" s="466"/>
      <c r="I3" s="18"/>
      <c r="J3" s="104"/>
      <c r="K3" s="19"/>
      <c r="L3" s="18"/>
      <c r="M3" s="104"/>
      <c r="N3" s="19"/>
    </row>
    <row r="4" spans="2:14" s="17" customFormat="1" ht="20.100000000000001" customHeight="1">
      <c r="B4" s="466" t="s">
        <v>135</v>
      </c>
      <c r="C4" s="466"/>
      <c r="D4" s="466"/>
      <c r="E4" s="466"/>
      <c r="F4" s="466"/>
      <c r="G4" s="466"/>
      <c r="H4" s="466"/>
      <c r="I4" s="18"/>
      <c r="J4" s="105"/>
      <c r="K4" s="19"/>
      <c r="L4" s="18"/>
      <c r="M4" s="105"/>
      <c r="N4" s="19"/>
    </row>
    <row r="5" spans="2:14" s="17" customFormat="1" ht="20.100000000000001" customHeight="1">
      <c r="B5" s="466" t="s">
        <v>166</v>
      </c>
      <c r="C5" s="466"/>
      <c r="D5" s="466"/>
      <c r="E5" s="466"/>
      <c r="F5" s="466"/>
      <c r="G5" s="466"/>
      <c r="H5" s="466"/>
      <c r="I5" s="18"/>
      <c r="K5" s="19"/>
      <c r="L5" s="18"/>
      <c r="N5" s="19"/>
    </row>
    <row r="6" spans="2:14" s="17" customFormat="1" ht="25.5" customHeight="1">
      <c r="B6" s="465"/>
      <c r="C6" s="465"/>
      <c r="D6" s="465"/>
      <c r="E6" s="465"/>
      <c r="F6" s="465"/>
      <c r="G6" s="465"/>
      <c r="H6" s="465"/>
      <c r="I6" s="18"/>
      <c r="K6" s="19"/>
      <c r="L6" s="18"/>
      <c r="N6" s="19"/>
    </row>
    <row r="7" spans="2:14" s="17" customFormat="1" ht="55.5" customHeight="1">
      <c r="B7" s="466" t="s">
        <v>171</v>
      </c>
      <c r="C7" s="466"/>
      <c r="D7" s="466"/>
      <c r="E7" s="466"/>
      <c r="F7" s="466"/>
      <c r="G7" s="466"/>
      <c r="H7" s="466"/>
      <c r="I7" s="258">
        <v>1</v>
      </c>
      <c r="K7" s="19"/>
      <c r="L7" s="258">
        <v>1</v>
      </c>
      <c r="N7" s="19"/>
    </row>
    <row r="8" spans="2:14" s="17" customFormat="1" ht="29.25" customHeight="1">
      <c r="B8" s="391" t="s">
        <v>165</v>
      </c>
      <c r="C8" s="377"/>
      <c r="D8" s="378"/>
      <c r="E8" s="378"/>
      <c r="F8" s="378"/>
      <c r="G8" s="378"/>
      <c r="H8" s="378"/>
    </row>
    <row r="9" spans="2:14" s="14" customFormat="1" ht="24" customHeight="1" thickBot="1">
      <c r="B9" s="467" t="s">
        <v>104</v>
      </c>
      <c r="C9" s="467"/>
      <c r="D9" s="467"/>
      <c r="E9" s="467"/>
      <c r="F9" s="467"/>
      <c r="G9" s="467"/>
      <c r="H9" s="467"/>
      <c r="I9" s="259">
        <v>1</v>
      </c>
      <c r="J9" s="13"/>
      <c r="K9" s="13"/>
      <c r="L9" s="259">
        <v>2</v>
      </c>
      <c r="M9" s="13"/>
      <c r="N9" s="13"/>
    </row>
    <row r="10" spans="2:14" ht="20.100000000000001" customHeight="1" thickTop="1" thickBot="1">
      <c r="B10" s="464" t="s">
        <v>162</v>
      </c>
      <c r="C10" s="464"/>
      <c r="D10" s="464"/>
      <c r="E10" s="15"/>
      <c r="F10" s="15"/>
      <c r="G10" s="151" t="s">
        <v>106</v>
      </c>
      <c r="H10" s="152" t="s">
        <v>107</v>
      </c>
      <c r="I10" s="443" t="s">
        <v>10</v>
      </c>
      <c r="J10" s="443"/>
      <c r="K10" s="444"/>
      <c r="L10" s="443" t="s">
        <v>14</v>
      </c>
      <c r="M10" s="443"/>
      <c r="N10" s="444"/>
    </row>
    <row r="11" spans="2:14" s="8" customFormat="1" ht="20.25" customHeight="1" thickTop="1" thickBot="1">
      <c r="B11" s="445"/>
      <c r="C11" s="445"/>
      <c r="D11" s="445"/>
      <c r="E11" s="445"/>
      <c r="F11" s="445"/>
      <c r="G11" s="445"/>
      <c r="H11" s="445"/>
      <c r="I11" s="450">
        <v>1</v>
      </c>
      <c r="J11" s="450"/>
      <c r="K11" s="451"/>
      <c r="L11" s="450">
        <v>2</v>
      </c>
      <c r="M11" s="450"/>
      <c r="N11" s="451"/>
    </row>
    <row r="12" spans="2:14" s="9" customFormat="1" ht="17.25" customHeight="1" thickBot="1">
      <c r="B12" s="446" t="s">
        <v>0</v>
      </c>
      <c r="C12" s="446"/>
      <c r="D12" s="446"/>
      <c r="E12" s="446"/>
      <c r="F12" s="446"/>
      <c r="G12" s="446"/>
      <c r="H12" s="446"/>
      <c r="I12" s="450" t="s">
        <v>168</v>
      </c>
      <c r="J12" s="450"/>
      <c r="K12" s="451"/>
      <c r="L12" s="450" t="s">
        <v>169</v>
      </c>
      <c r="M12" s="450"/>
      <c r="N12" s="451"/>
    </row>
    <row r="13" spans="2:14" ht="30.6" customHeight="1" thickBot="1">
      <c r="B13" s="455"/>
      <c r="C13" s="456"/>
      <c r="D13" s="456"/>
      <c r="E13" s="456"/>
      <c r="F13" s="456"/>
      <c r="G13" s="456"/>
      <c r="H13" s="457"/>
      <c r="I13" s="458"/>
      <c r="J13" s="459"/>
      <c r="K13" s="460"/>
      <c r="L13" s="458"/>
      <c r="M13" s="459"/>
      <c r="N13" s="460"/>
    </row>
    <row r="14" spans="2:14" ht="36" customHeight="1" thickBot="1">
      <c r="B14" s="135" t="s">
        <v>12</v>
      </c>
      <c r="C14" s="136" t="s">
        <v>15</v>
      </c>
      <c r="D14" s="106" t="s">
        <v>97</v>
      </c>
      <c r="E14" s="106" t="s">
        <v>1</v>
      </c>
      <c r="F14" s="107" t="s">
        <v>8</v>
      </c>
      <c r="G14" s="106" t="s">
        <v>2</v>
      </c>
      <c r="H14" s="108" t="s">
        <v>40</v>
      </c>
      <c r="I14" s="109" t="s">
        <v>2</v>
      </c>
      <c r="J14" s="106" t="s">
        <v>3</v>
      </c>
      <c r="K14" s="379" t="s">
        <v>4</v>
      </c>
      <c r="L14" s="109" t="s">
        <v>2</v>
      </c>
      <c r="M14" s="106" t="s">
        <v>3</v>
      </c>
      <c r="N14" s="379" t="s">
        <v>4</v>
      </c>
    </row>
    <row r="15" spans="2:14" ht="20.25" customHeight="1">
      <c r="B15" s="297" t="s">
        <v>148</v>
      </c>
      <c r="C15" s="298"/>
      <c r="D15" s="298"/>
      <c r="E15" s="298"/>
      <c r="F15" s="299"/>
      <c r="G15" s="298"/>
      <c r="H15" s="300">
        <v>222263588</v>
      </c>
      <c r="I15" s="317"/>
      <c r="J15" s="318">
        <v>222260000</v>
      </c>
      <c r="K15" s="380"/>
      <c r="L15" s="317"/>
      <c r="M15" s="318">
        <v>0</v>
      </c>
      <c r="N15" s="380"/>
    </row>
    <row r="16" spans="2:14" ht="91.5" customHeight="1" thickBot="1">
      <c r="B16" s="137">
        <v>1</v>
      </c>
      <c r="C16" s="395">
        <v>1</v>
      </c>
      <c r="D16" s="396" t="s">
        <v>167</v>
      </c>
      <c r="E16" s="397" t="s">
        <v>160</v>
      </c>
      <c r="F16" s="397">
        <v>4</v>
      </c>
      <c r="G16" s="398">
        <v>55565897</v>
      </c>
      <c r="H16" s="138">
        <v>222263588</v>
      </c>
      <c r="I16" s="393">
        <v>55565000</v>
      </c>
      <c r="J16" s="139">
        <v>222260000</v>
      </c>
      <c r="K16" s="381" t="s">
        <v>173</v>
      </c>
      <c r="L16" s="393"/>
      <c r="M16" s="139">
        <v>0</v>
      </c>
      <c r="N16" s="381" t="s">
        <v>174</v>
      </c>
    </row>
    <row r="17" spans="2:14" ht="30.6" customHeight="1">
      <c r="B17" s="301"/>
      <c r="C17" s="302"/>
      <c r="D17" s="303"/>
      <c r="E17" s="302"/>
      <c r="F17" s="304"/>
      <c r="G17" s="305" t="s">
        <v>136</v>
      </c>
      <c r="H17" s="392">
        <v>222263588</v>
      </c>
      <c r="I17" s="394">
        <v>222260000</v>
      </c>
      <c r="J17" s="296">
        <v>222260000</v>
      </c>
      <c r="K17" s="382"/>
      <c r="L17" s="394"/>
      <c r="M17" s="296">
        <v>0</v>
      </c>
      <c r="N17" s="382"/>
    </row>
    <row r="18" spans="2:14" s="21" customFormat="1" ht="32.25" customHeight="1">
      <c r="B18" s="306"/>
      <c r="C18" s="307"/>
      <c r="D18" s="308"/>
      <c r="E18" s="307"/>
      <c r="F18" s="309"/>
      <c r="G18" s="309" t="s">
        <v>89</v>
      </c>
      <c r="H18" s="310">
        <v>7.0000000000000007E-2</v>
      </c>
      <c r="I18" s="140"/>
      <c r="J18" s="240">
        <v>7.0000000000000007E-2</v>
      </c>
      <c r="K18" s="383"/>
      <c r="L18" s="140"/>
      <c r="M18" s="240"/>
      <c r="N18" s="383"/>
    </row>
    <row r="19" spans="2:14" s="21" customFormat="1" ht="32.25" customHeight="1">
      <c r="B19" s="306"/>
      <c r="C19" s="307"/>
      <c r="D19" s="308"/>
      <c r="E19" s="307"/>
      <c r="F19" s="309"/>
      <c r="G19" s="309" t="s">
        <v>90</v>
      </c>
      <c r="H19" s="310">
        <v>0.01</v>
      </c>
      <c r="I19" s="239"/>
      <c r="J19" s="240">
        <v>0.01</v>
      </c>
      <c r="K19" s="384"/>
      <c r="L19" s="239"/>
      <c r="M19" s="240"/>
      <c r="N19" s="384"/>
    </row>
    <row r="20" spans="2:14" s="21" customFormat="1" ht="32.25" customHeight="1">
      <c r="B20" s="306"/>
      <c r="C20" s="307"/>
      <c r="D20" s="308"/>
      <c r="E20" s="307"/>
      <c r="F20" s="309"/>
      <c r="G20" s="309" t="s">
        <v>91</v>
      </c>
      <c r="H20" s="310">
        <v>0.02</v>
      </c>
      <c r="I20" s="141"/>
      <c r="J20" s="240">
        <v>0.02</v>
      </c>
      <c r="K20" s="385"/>
      <c r="L20" s="141"/>
      <c r="M20" s="240"/>
      <c r="N20" s="385"/>
    </row>
    <row r="21" spans="2:14" s="21" customFormat="1" ht="32.25" customHeight="1" thickBot="1">
      <c r="B21" s="306"/>
      <c r="C21" s="307"/>
      <c r="D21" s="308"/>
      <c r="E21" s="307"/>
      <c r="F21" s="309"/>
      <c r="G21" s="309" t="s">
        <v>92</v>
      </c>
      <c r="H21" s="310">
        <v>0.1</v>
      </c>
      <c r="I21" s="366"/>
      <c r="J21" s="319">
        <v>0.1</v>
      </c>
      <c r="K21" s="384" t="s">
        <v>173</v>
      </c>
      <c r="L21" s="366"/>
      <c r="M21" s="319">
        <v>0</v>
      </c>
      <c r="N21" s="384" t="s">
        <v>174</v>
      </c>
    </row>
    <row r="22" spans="2:14" s="21" customFormat="1" ht="32.25" customHeight="1" thickBot="1">
      <c r="B22" s="306"/>
      <c r="C22" s="307"/>
      <c r="D22" s="308"/>
      <c r="E22" s="307"/>
      <c r="F22" s="309"/>
      <c r="G22" s="309" t="s">
        <v>137</v>
      </c>
      <c r="H22" s="311">
        <v>42230082</v>
      </c>
      <c r="I22" s="368" t="s">
        <v>170</v>
      </c>
      <c r="J22" s="367">
        <v>3839036</v>
      </c>
      <c r="K22" s="386"/>
      <c r="L22" s="368" t="s">
        <v>170</v>
      </c>
      <c r="M22" s="367">
        <v>0</v>
      </c>
      <c r="N22" s="386"/>
    </row>
    <row r="23" spans="2:14" s="117" customFormat="1" ht="32.25" customHeight="1" thickBot="1">
      <c r="B23" s="312"/>
      <c r="C23" s="313"/>
      <c r="D23" s="314"/>
      <c r="E23" s="313"/>
      <c r="F23" s="315"/>
      <c r="G23" s="315" t="s">
        <v>138</v>
      </c>
      <c r="H23" s="316">
        <v>264493670</v>
      </c>
      <c r="I23" s="142"/>
      <c r="J23" s="320">
        <v>226099036</v>
      </c>
      <c r="K23" s="387"/>
      <c r="L23" s="142"/>
      <c r="M23" s="320">
        <v>0</v>
      </c>
      <c r="N23" s="387"/>
    </row>
    <row r="24" spans="2:14" s="21" customFormat="1" ht="39.950000000000003" customHeight="1" thickBot="1">
      <c r="B24" s="452" t="s">
        <v>95</v>
      </c>
      <c r="C24" s="453"/>
      <c r="D24" s="453"/>
      <c r="E24" s="453"/>
      <c r="F24" s="453"/>
      <c r="G24" s="453"/>
      <c r="H24" s="454"/>
      <c r="I24" s="249" t="s">
        <v>114</v>
      </c>
      <c r="J24" s="241">
        <v>226099036</v>
      </c>
      <c r="K24" s="386"/>
      <c r="L24" s="249" t="s">
        <v>114</v>
      </c>
      <c r="M24" s="241"/>
      <c r="N24" s="386"/>
    </row>
    <row r="25" spans="2:14" s="21" customFormat="1" ht="32.25" customHeight="1" thickBot="1">
      <c r="B25" s="143" t="s">
        <v>0</v>
      </c>
      <c r="C25" s="144"/>
      <c r="D25" s="145"/>
      <c r="E25" s="96"/>
      <c r="F25" s="146"/>
      <c r="G25" s="146"/>
      <c r="H25" s="169">
        <v>264493670</v>
      </c>
      <c r="I25" s="388"/>
      <c r="J25" s="389">
        <v>226099036</v>
      </c>
      <c r="K25" s="390" t="s">
        <v>173</v>
      </c>
      <c r="L25" s="388"/>
      <c r="M25" s="389" t="s">
        <v>14</v>
      </c>
      <c r="N25" s="390" t="s">
        <v>174</v>
      </c>
    </row>
    <row r="26" spans="2:14" s="8" customFormat="1" ht="24.95" customHeight="1" thickTop="1" thickBot="1">
      <c r="B26" s="11"/>
      <c r="C26" s="11"/>
      <c r="D26" s="1"/>
      <c r="E26" s="1"/>
      <c r="F26" s="1"/>
      <c r="G26" s="16"/>
      <c r="H26" s="16"/>
      <c r="I26" s="461">
        <v>1</v>
      </c>
      <c r="J26" s="462"/>
      <c r="K26" s="463"/>
      <c r="L26" s="461">
        <v>2</v>
      </c>
      <c r="M26" s="462"/>
      <c r="N26" s="463"/>
    </row>
    <row r="27" spans="2:14" s="8" customFormat="1" ht="43.5" customHeight="1" thickTop="1" thickBot="1">
      <c r="B27" s="11"/>
      <c r="C27" s="11"/>
      <c r="D27" s="1"/>
      <c r="E27" s="1"/>
      <c r="F27" s="1"/>
      <c r="G27" s="16"/>
      <c r="H27" s="16"/>
      <c r="I27" s="447" t="s">
        <v>168</v>
      </c>
      <c r="J27" s="448"/>
      <c r="K27" s="449"/>
      <c r="L27" s="447" t="s">
        <v>169</v>
      </c>
      <c r="M27" s="448"/>
      <c r="N27" s="449"/>
    </row>
    <row r="28" spans="2:14" ht="18.75" customHeight="1" thickTop="1">
      <c r="H28" s="440" t="s">
        <v>38</v>
      </c>
      <c r="I28" s="431"/>
      <c r="J28" s="432"/>
      <c r="K28" s="433"/>
      <c r="L28" s="431"/>
      <c r="M28" s="432"/>
      <c r="N28" s="433"/>
    </row>
    <row r="29" spans="2:14" ht="18.75" customHeight="1">
      <c r="H29" s="441"/>
      <c r="I29" s="434"/>
      <c r="J29" s="435"/>
      <c r="K29" s="436"/>
      <c r="L29" s="434"/>
      <c r="M29" s="435"/>
      <c r="N29" s="436"/>
    </row>
    <row r="30" spans="2:14" ht="18.75" customHeight="1">
      <c r="H30" s="441"/>
      <c r="I30" s="434"/>
      <c r="J30" s="435"/>
      <c r="K30" s="436"/>
      <c r="L30" s="434"/>
      <c r="M30" s="435"/>
      <c r="N30" s="436"/>
    </row>
    <row r="31" spans="2:14" ht="18.75" customHeight="1" thickBot="1">
      <c r="H31" s="442"/>
      <c r="I31" s="437"/>
      <c r="J31" s="438"/>
      <c r="K31" s="439"/>
      <c r="L31" s="437"/>
      <c r="M31" s="438"/>
      <c r="N31" s="439"/>
    </row>
    <row r="32" spans="2:14" ht="18.75" customHeight="1" thickTop="1">
      <c r="B32" s="2"/>
      <c r="C32" s="2"/>
      <c r="G32" s="2"/>
      <c r="H32" s="440" t="s">
        <v>69</v>
      </c>
      <c r="I32" s="431"/>
      <c r="J32" s="432"/>
      <c r="K32" s="433"/>
      <c r="L32" s="431"/>
      <c r="M32" s="432"/>
      <c r="N32" s="433"/>
    </row>
    <row r="33" spans="1:14" ht="18.75" customHeight="1">
      <c r="H33" s="441"/>
      <c r="I33" s="434"/>
      <c r="J33" s="435"/>
      <c r="K33" s="436"/>
      <c r="L33" s="434"/>
      <c r="M33" s="435"/>
      <c r="N33" s="436"/>
    </row>
    <row r="34" spans="1:14" ht="18.75" customHeight="1">
      <c r="H34" s="441"/>
      <c r="I34" s="434"/>
      <c r="J34" s="435"/>
      <c r="K34" s="436"/>
      <c r="L34" s="434"/>
      <c r="M34" s="435"/>
      <c r="N34" s="436"/>
    </row>
    <row r="35" spans="1:14" ht="18.75" customHeight="1" thickBot="1">
      <c r="B35" s="2"/>
      <c r="C35" s="2"/>
      <c r="G35" s="2"/>
      <c r="H35" s="442"/>
      <c r="I35" s="437"/>
      <c r="J35" s="438"/>
      <c r="K35" s="439"/>
      <c r="L35" s="437"/>
      <c r="M35" s="438"/>
      <c r="N35" s="439"/>
    </row>
    <row r="36" spans="1:14" s="97" customFormat="1" ht="13.5" thickTop="1">
      <c r="A36" s="3"/>
      <c r="B36" s="3"/>
      <c r="C36" s="3"/>
      <c r="D36" s="3"/>
      <c r="E36" s="3"/>
      <c r="F36" s="3"/>
      <c r="G36" s="3"/>
      <c r="H36" s="243" t="s">
        <v>105</v>
      </c>
      <c r="I36" s="3"/>
      <c r="J36" s="3"/>
      <c r="K36" s="3"/>
      <c r="L36" s="3"/>
      <c r="M36" s="3"/>
      <c r="N36" s="3"/>
    </row>
    <row r="37" spans="1:14"/>
    <row r="38" spans="1:14"/>
    <row r="39" spans="1:14"/>
    <row r="40" spans="1:14"/>
    <row r="41" spans="1:14"/>
    <row r="42" spans="1:14"/>
    <row r="43" spans="1:14"/>
    <row r="44" spans="1:14"/>
    <row r="45" spans="1:14"/>
    <row r="46" spans="1:14"/>
    <row r="47" spans="1:14"/>
    <row r="48" spans="1:14"/>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sheetData>
  <sheetProtection formatRows="0" insertRows="0" selectLockedCells="1"/>
  <protectedRanges>
    <protectedRange password="F692" sqref="J23 B15:C15 E15:H15 B16:H16 B18:H22 C23:H24 M23" name="Rango1_1_1_2"/>
    <protectedRange password="F692" sqref="J22 J24 M22 M24" name="Rango1_1_1_3"/>
    <protectedRange password="F692" sqref="B17:H17 J17 M17" name="Rango1_1_1_2_6"/>
  </protectedRanges>
  <mergeCells count="31">
    <mergeCell ref="L27:N27"/>
    <mergeCell ref="L28:N31"/>
    <mergeCell ref="L32:N35"/>
    <mergeCell ref="L10:N10"/>
    <mergeCell ref="L11:N11"/>
    <mergeCell ref="L12:N12"/>
    <mergeCell ref="L13:N13"/>
    <mergeCell ref="L26:N26"/>
    <mergeCell ref="B6:H6"/>
    <mergeCell ref="B7:H7"/>
    <mergeCell ref="B9:H9"/>
    <mergeCell ref="B1:H1"/>
    <mergeCell ref="B2:H2"/>
    <mergeCell ref="B3:H3"/>
    <mergeCell ref="B4:H4"/>
    <mergeCell ref="B5:H5"/>
    <mergeCell ref="I32:K35"/>
    <mergeCell ref="H32:H35"/>
    <mergeCell ref="I10:K10"/>
    <mergeCell ref="H28:H31"/>
    <mergeCell ref="B11:H11"/>
    <mergeCell ref="B12:H12"/>
    <mergeCell ref="I28:K31"/>
    <mergeCell ref="I27:K27"/>
    <mergeCell ref="I11:K11"/>
    <mergeCell ref="I12:K12"/>
    <mergeCell ref="B24:H24"/>
    <mergeCell ref="B13:H13"/>
    <mergeCell ref="I13:K13"/>
    <mergeCell ref="I26:K26"/>
    <mergeCell ref="B10:D10"/>
  </mergeCells>
  <phoneticPr fontId="4" type="noConversion"/>
  <conditionalFormatting sqref="H25">
    <cfRule type="cellIs" dxfId="68" priority="118030" operator="notEqual">
      <formula>""</formula>
    </cfRule>
  </conditionalFormatting>
  <conditionalFormatting sqref="K14:K15 K27:K35 K17:K25">
    <cfRule type="cellIs" dxfId="67" priority="117912" operator="equal">
      <formula>"VÁLIDA"</formula>
    </cfRule>
  </conditionalFormatting>
  <conditionalFormatting sqref="J25">
    <cfRule type="cellIs" dxfId="66" priority="117847" operator="notBetween">
      <formula>"RECHAZO"</formula>
      <formula>"NO ADMISIBLE"</formula>
    </cfRule>
  </conditionalFormatting>
  <conditionalFormatting sqref="I25:K25 J24:K24 I27:K35 I17 K17 I18:K23">
    <cfRule type="expression" dxfId="65" priority="96525" stopIfTrue="1">
      <formula>AND(ROW()=CELL("ROW"),COLUMN()=CELL("COL"))</formula>
    </cfRule>
  </conditionalFormatting>
  <conditionalFormatting sqref="J15 J21:J23">
    <cfRule type="cellIs" dxfId="64" priority="48408" operator="greaterThan">
      <formula>0</formula>
    </cfRule>
  </conditionalFormatting>
  <conditionalFormatting sqref="J18:J20">
    <cfRule type="cellIs" dxfId="63" priority="1445" operator="equal">
      <formula>0</formula>
    </cfRule>
  </conditionalFormatting>
  <conditionalFormatting sqref="I10:K10">
    <cfRule type="cellIs" dxfId="62" priority="66459" operator="equal">
      <formula>"ADMISIBLE"</formula>
    </cfRule>
    <cfRule type="cellIs" dxfId="61" priority="130356" operator="equal">
      <formula>"NO ADMISIBLE"</formula>
    </cfRule>
    <cfRule type="cellIs" dxfId="60" priority="130357" operator="equal">
      <formula>"RECHAZO"</formula>
    </cfRule>
  </conditionalFormatting>
  <conditionalFormatting sqref="I24">
    <cfRule type="cellIs" dxfId="59" priority="1443" operator="notEqual">
      <formula>""</formula>
    </cfRule>
  </conditionalFormatting>
  <conditionalFormatting sqref="K14:K15 K17:K25">
    <cfRule type="cellIs" dxfId="58" priority="117911" operator="equal">
      <formula>"NO VÁLIDA"</formula>
    </cfRule>
  </conditionalFormatting>
  <conditionalFormatting sqref="K26">
    <cfRule type="cellIs" dxfId="57" priority="109" operator="equal">
      <formula>"VÁLIDA"</formula>
    </cfRule>
  </conditionalFormatting>
  <conditionalFormatting sqref="I26:K26">
    <cfRule type="expression" dxfId="56" priority="108" stopIfTrue="1">
      <formula>AND(ROW()=CELL("ROW"),COLUMN()=CELL("COL"))</formula>
    </cfRule>
  </conditionalFormatting>
  <conditionalFormatting sqref="K16">
    <cfRule type="cellIs" dxfId="55" priority="69" operator="equal">
      <formula>"VÁLIDA"</formula>
    </cfRule>
  </conditionalFormatting>
  <conditionalFormatting sqref="I16:K16">
    <cfRule type="expression" dxfId="54" priority="68" stopIfTrue="1">
      <formula>AND(ROW()=CELL("ROW"),COLUMN()=CELL("COL"))</formula>
    </cfRule>
  </conditionalFormatting>
  <conditionalFormatting sqref="I16">
    <cfRule type="cellIs" dxfId="53" priority="67" operator="equal">
      <formula>0</formula>
    </cfRule>
  </conditionalFormatting>
  <conditionalFormatting sqref="K16">
    <cfRule type="cellIs" dxfId="52" priority="66" operator="equal">
      <formula>"NO VÁLIDA"</formula>
    </cfRule>
  </conditionalFormatting>
  <conditionalFormatting sqref="I17">
    <cfRule type="cellIs" dxfId="51" priority="18" operator="equal">
      <formula>0</formula>
    </cfRule>
  </conditionalFormatting>
  <conditionalFormatting sqref="N14:N15 N27:N35 N17:N25">
    <cfRule type="cellIs" dxfId="50" priority="17" operator="equal">
      <formula>"VÁLIDA"</formula>
    </cfRule>
  </conditionalFormatting>
  <conditionalFormatting sqref="M25">
    <cfRule type="cellIs" dxfId="49" priority="16" operator="notBetween">
      <formula>"RECHAZO"</formula>
      <formula>"NO ADMISIBLE"</formula>
    </cfRule>
  </conditionalFormatting>
  <conditionalFormatting sqref="L25:N25 M24:N24 L27:N35 L17 N17 L18:N23">
    <cfRule type="expression" dxfId="48" priority="15" stopIfTrue="1">
      <formula>AND(ROW()=CELL("ROW"),COLUMN()=CELL("COL"))</formula>
    </cfRule>
  </conditionalFormatting>
  <conditionalFormatting sqref="M15 M21:M23">
    <cfRule type="cellIs" dxfId="47" priority="14" operator="greaterThan">
      <formula>0</formula>
    </cfRule>
  </conditionalFormatting>
  <conditionalFormatting sqref="M18:M20">
    <cfRule type="cellIs" dxfId="46" priority="13" operator="equal">
      <formula>0</formula>
    </cfRule>
  </conditionalFormatting>
  <conditionalFormatting sqref="L10:N10">
    <cfRule type="cellIs" dxfId="45" priority="10" operator="equal">
      <formula>"ADMISIBLE"</formula>
    </cfRule>
    <cfRule type="cellIs" dxfId="44" priority="11" operator="equal">
      <formula>"NO ADMISIBLE"</formula>
    </cfRule>
    <cfRule type="cellIs" dxfId="43" priority="12" operator="equal">
      <formula>"RECHAZO"</formula>
    </cfRule>
  </conditionalFormatting>
  <conditionalFormatting sqref="L24">
    <cfRule type="cellIs" dxfId="42" priority="9" operator="notEqual">
      <formula>""</formula>
    </cfRule>
  </conditionalFormatting>
  <conditionalFormatting sqref="N14:N15 N17:N25">
    <cfRule type="cellIs" dxfId="41" priority="8" operator="equal">
      <formula>"NO VÁLIDA"</formula>
    </cfRule>
  </conditionalFormatting>
  <conditionalFormatting sqref="N26">
    <cfRule type="cellIs" dxfId="40" priority="7" operator="equal">
      <formula>"VÁLIDA"</formula>
    </cfRule>
  </conditionalFormatting>
  <conditionalFormatting sqref="L26:N26">
    <cfRule type="expression" dxfId="39" priority="6" stopIfTrue="1">
      <formula>AND(ROW()=CELL("ROW"),COLUMN()=CELL("COL"))</formula>
    </cfRule>
  </conditionalFormatting>
  <conditionalFormatting sqref="N16">
    <cfRule type="cellIs" dxfId="38" priority="5" operator="equal">
      <formula>"VÁLIDA"</formula>
    </cfRule>
  </conditionalFormatting>
  <conditionalFormatting sqref="L16:N16">
    <cfRule type="expression" dxfId="37" priority="4" stopIfTrue="1">
      <formula>AND(ROW()=CELL("ROW"),COLUMN()=CELL("COL"))</formula>
    </cfRule>
  </conditionalFormatting>
  <conditionalFormatting sqref="L16">
    <cfRule type="cellIs" dxfId="36" priority="3" operator="equal">
      <formula>0</formula>
    </cfRule>
  </conditionalFormatting>
  <conditionalFormatting sqref="N16">
    <cfRule type="cellIs" dxfId="35" priority="2" operator="equal">
      <formula>"NO VÁLIDA"</formula>
    </cfRule>
  </conditionalFormatting>
  <conditionalFormatting sqref="L17">
    <cfRule type="cellIs" dxfId="34" priority="1" operator="equal">
      <formula>0</formula>
    </cfRule>
  </conditionalFormatting>
  <dataValidations count="3">
    <dataValidation type="decimal" allowBlank="1" showInputMessage="1" showErrorMessage="1" errorTitle="ESTA CELDA ESTA FORMULADA" error="PARA DESBLOQUEAR, SOMBREAR LAS CELDAS, LUEGO CLICK EN DATOS, DESPUES VALIDACION DE DATOS, LUEGO VLIDACION DE DATOS, DESPUES BORRAR TODOS Y CLICK EN ACEPTAR." sqref="J25 J15:J16 K22:K25 J23 J21 K15:K20 M25 M15:M16 N22:N25 M23 M21 N15:N20">
      <formula1>-0.0000007</formula1>
      <formula2>-0.0000007</formula2>
    </dataValidation>
    <dataValidation type="decimal" errorStyle="warning" allowBlank="1" showInputMessage="1" showErrorMessage="1" errorTitle="ESTA CELDA ESTA FORMULADA" error="PARA DESBLOQUEAR, SOMBREAR LAS CELDAS, LUEGO CLICK EN DATOS, DESPUES VALIDACION DE DATOS, LUEGO VLIDACION DE DATOS, DESPUES BORRAR TODOS Y CLICK EN ACEPTAR." sqref="J22 K21 M22 N21">
      <formula1>-0.0000007</formula1>
      <formula2>-0.0000007</formula2>
    </dataValidation>
    <dataValidation type="list" allowBlank="1" showInputMessage="1" showErrorMessage="1" sqref="I22 L22">
      <formula1>"COOPERATIVA,OTRO"</formula1>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499984740745262"/>
    <pageSetUpPr fitToPage="1"/>
  </sheetPr>
  <dimension ref="B1:AK281"/>
  <sheetViews>
    <sheetView showGridLines="0" zoomScale="90" zoomScaleNormal="90" workbookViewId="0">
      <selection sqref="A1:XFD1048576"/>
    </sheetView>
  </sheetViews>
  <sheetFormatPr baseColWidth="10" defaultColWidth="11.42578125" defaultRowHeight="12.75" zeroHeight="1"/>
  <cols>
    <col min="1" max="1" width="2.7109375" style="23" customWidth="1"/>
    <col min="2" max="2" width="8.28515625" style="23" customWidth="1"/>
    <col min="3" max="3" width="13.5703125" style="23" customWidth="1"/>
    <col min="4" max="4" width="44.28515625" style="23" customWidth="1"/>
    <col min="5" max="6" width="21.5703125" style="23" customWidth="1"/>
    <col min="7" max="7" width="23.7109375" style="25" customWidth="1"/>
    <col min="8" max="25" width="19.5703125" style="111" customWidth="1"/>
    <col min="26" max="26" width="47.7109375" style="125" hidden="1" customWidth="1"/>
    <col min="27" max="27" width="22.28515625" style="125" hidden="1" customWidth="1"/>
    <col min="28" max="28" width="22.28515625" style="111" hidden="1" customWidth="1"/>
    <col min="29" max="29" width="23.28515625" style="111" hidden="1" customWidth="1"/>
    <col min="30" max="30" width="22.28515625" style="111" hidden="1" customWidth="1"/>
    <col min="31" max="31" width="22.28515625" style="23" hidden="1" customWidth="1"/>
    <col min="32" max="32" width="22.28515625" style="155" hidden="1" customWidth="1"/>
    <col min="33" max="33" width="22.28515625" style="23" hidden="1" customWidth="1"/>
    <col min="34" max="35" width="22.28515625" style="111" hidden="1" customWidth="1"/>
    <col min="36" max="37" width="11.42578125" style="23" hidden="1" customWidth="1"/>
    <col min="38" max="43" width="11.42578125" style="23" customWidth="1"/>
    <col min="44" max="16384" width="11.42578125" style="23"/>
  </cols>
  <sheetData>
    <row r="1" spans="2:35" ht="18">
      <c r="B1" s="430" t="s">
        <v>20</v>
      </c>
      <c r="C1" s="430"/>
      <c r="D1" s="430"/>
      <c r="E1" s="430"/>
      <c r="F1" s="430"/>
      <c r="G1" s="430"/>
    </row>
    <row r="2" spans="2:35">
      <c r="B2" s="408" t="s">
        <v>21</v>
      </c>
      <c r="C2" s="408"/>
      <c r="D2" s="408"/>
      <c r="E2" s="408"/>
      <c r="F2" s="408"/>
      <c r="G2" s="408"/>
    </row>
    <row r="3" spans="2:35">
      <c r="B3" s="408" t="s">
        <v>139</v>
      </c>
      <c r="C3" s="408"/>
      <c r="D3" s="408"/>
      <c r="E3" s="408"/>
      <c r="F3" s="408"/>
      <c r="G3" s="408"/>
    </row>
    <row r="4" spans="2:35">
      <c r="B4" s="408" t="s">
        <v>135</v>
      </c>
      <c r="C4" s="408"/>
      <c r="D4" s="408"/>
      <c r="E4" s="408"/>
      <c r="F4" s="408"/>
      <c r="G4" s="408"/>
    </row>
    <row r="5" spans="2:35">
      <c r="B5" s="408" t="s">
        <v>166</v>
      </c>
      <c r="C5" s="408"/>
      <c r="D5" s="408"/>
      <c r="E5" s="408"/>
      <c r="F5" s="408"/>
      <c r="G5" s="408"/>
    </row>
    <row r="6" spans="2:35" ht="21" customHeight="1">
      <c r="B6" s="521"/>
      <c r="C6" s="521"/>
      <c r="D6" s="521"/>
      <c r="E6" s="521"/>
      <c r="F6" s="521"/>
      <c r="G6" s="521"/>
    </row>
    <row r="7" spans="2:35" ht="40.5" customHeight="1">
      <c r="B7" s="408" t="s">
        <v>171</v>
      </c>
      <c r="C7" s="408"/>
      <c r="D7" s="408"/>
      <c r="E7" s="408"/>
      <c r="F7" s="408"/>
      <c r="G7" s="408"/>
    </row>
    <row r="8" spans="2:35" ht="24" customHeight="1">
      <c r="B8" s="376" t="s">
        <v>165</v>
      </c>
      <c r="C8" s="27"/>
      <c r="D8" s="24"/>
      <c r="E8" s="24"/>
      <c r="F8" s="24"/>
      <c r="G8" s="24"/>
    </row>
    <row r="9" spans="2:35" ht="15.75" customHeight="1">
      <c r="B9" s="422" t="s">
        <v>25</v>
      </c>
      <c r="C9" s="422"/>
      <c r="D9" s="422"/>
      <c r="E9" s="422"/>
      <c r="F9" s="422"/>
      <c r="G9" s="422"/>
      <c r="AA9" s="111"/>
      <c r="AD9" s="23"/>
      <c r="AE9" s="155"/>
      <c r="AF9" s="23"/>
      <c r="AG9" s="111"/>
      <c r="AI9" s="23"/>
    </row>
    <row r="10" spans="2:35" ht="16.5" customHeight="1">
      <c r="B10" s="520" t="s">
        <v>26</v>
      </c>
      <c r="C10" s="520"/>
      <c r="D10" s="520"/>
      <c r="E10" s="520"/>
      <c r="F10" s="520"/>
      <c r="G10" s="520"/>
      <c r="AA10" s="110"/>
      <c r="AD10" s="23"/>
      <c r="AE10" s="155"/>
      <c r="AF10" s="23"/>
      <c r="AG10" s="111"/>
      <c r="AI10" s="23"/>
    </row>
    <row r="11" spans="2:35" ht="16.5" thickBot="1">
      <c r="B11" s="28"/>
      <c r="C11" s="28"/>
      <c r="D11" s="24"/>
      <c r="E11" s="24"/>
      <c r="F11" s="24"/>
      <c r="G11" s="24"/>
      <c r="AA11" s="111"/>
      <c r="AD11" s="23"/>
      <c r="AE11" s="155"/>
      <c r="AF11" s="23"/>
      <c r="AG11" s="111"/>
      <c r="AI11" s="23"/>
    </row>
    <row r="12" spans="2:35" ht="15.75" customHeight="1">
      <c r="B12" s="474" t="s">
        <v>131</v>
      </c>
      <c r="C12" s="475"/>
      <c r="D12" s="324" t="s">
        <v>73</v>
      </c>
      <c r="E12" s="471" t="s">
        <v>41</v>
      </c>
      <c r="F12" s="472"/>
      <c r="G12" s="473"/>
      <c r="AA12" s="111"/>
      <c r="AD12" s="23"/>
      <c r="AE12" s="155"/>
      <c r="AF12" s="23"/>
      <c r="AG12" s="111"/>
      <c r="AI12" s="23"/>
    </row>
    <row r="13" spans="2:35" ht="21" customHeight="1">
      <c r="B13" s="476"/>
      <c r="C13" s="477"/>
      <c r="D13" s="321">
        <v>1</v>
      </c>
      <c r="E13" s="482" t="s">
        <v>87</v>
      </c>
      <c r="F13" s="260" t="s">
        <v>42</v>
      </c>
      <c r="G13" s="261">
        <v>0</v>
      </c>
      <c r="AA13" s="111"/>
      <c r="AD13" s="23"/>
      <c r="AE13" s="155"/>
      <c r="AF13" s="23"/>
      <c r="AG13" s="111"/>
      <c r="AI13" s="23"/>
    </row>
    <row r="14" spans="2:35" ht="15.75" customHeight="1">
      <c r="B14" s="478">
        <v>1</v>
      </c>
      <c r="C14" s="479"/>
      <c r="D14" s="325" t="s">
        <v>70</v>
      </c>
      <c r="E14" s="483"/>
      <c r="F14" s="260" t="s">
        <v>43</v>
      </c>
      <c r="G14" s="323">
        <v>0</v>
      </c>
      <c r="AA14" s="111"/>
      <c r="AD14" s="23"/>
      <c r="AE14" s="155"/>
      <c r="AF14" s="23"/>
      <c r="AG14" s="111"/>
      <c r="AI14" s="23"/>
    </row>
    <row r="15" spans="2:35" ht="15.75" customHeight="1" thickBot="1">
      <c r="B15" s="480"/>
      <c r="C15" s="481"/>
      <c r="D15" s="322" t="s">
        <v>86</v>
      </c>
      <c r="E15" s="262" t="s">
        <v>147</v>
      </c>
      <c r="F15" s="484" t="s">
        <v>98</v>
      </c>
      <c r="G15" s="485"/>
      <c r="AA15" s="111"/>
      <c r="AD15" s="23"/>
      <c r="AE15" s="155"/>
      <c r="AF15" s="23"/>
      <c r="AG15" s="111"/>
      <c r="AI15" s="23"/>
    </row>
    <row r="16" spans="2:35" ht="16.5" thickBot="1">
      <c r="B16" s="28"/>
      <c r="C16" s="28"/>
      <c r="D16" s="24"/>
      <c r="E16" s="24"/>
      <c r="F16" s="24"/>
      <c r="G16" s="24"/>
      <c r="AA16" s="111"/>
      <c r="AD16" s="23"/>
      <c r="AE16" s="155"/>
      <c r="AF16" s="23"/>
      <c r="AG16" s="111"/>
      <c r="AI16" s="23"/>
    </row>
    <row r="17" spans="2:35" ht="15.6" customHeight="1">
      <c r="B17" s="486" t="s">
        <v>44</v>
      </c>
      <c r="C17" s="487"/>
      <c r="D17" s="487"/>
      <c r="E17" s="487"/>
      <c r="F17" s="487"/>
      <c r="G17" s="488"/>
      <c r="AA17" s="111"/>
      <c r="AD17" s="23"/>
      <c r="AE17" s="155"/>
      <c r="AF17" s="23"/>
      <c r="AG17" s="111"/>
      <c r="AI17" s="23"/>
    </row>
    <row r="18" spans="2:35">
      <c r="B18" s="51"/>
      <c r="C18" s="54"/>
      <c r="D18" s="52"/>
      <c r="E18" s="52"/>
      <c r="F18" s="54" t="s">
        <v>45</v>
      </c>
      <c r="G18" s="63">
        <v>1</v>
      </c>
    </row>
    <row r="19" spans="2:35">
      <c r="B19" s="55"/>
      <c r="C19" s="54"/>
      <c r="D19" s="52"/>
      <c r="E19" s="52"/>
      <c r="F19" s="54" t="s">
        <v>47</v>
      </c>
      <c r="G19" s="63">
        <v>222260000</v>
      </c>
    </row>
    <row r="20" spans="2:35">
      <c r="B20" s="51"/>
      <c r="C20" s="56"/>
      <c r="D20" s="52"/>
      <c r="E20" s="52"/>
      <c r="F20" s="54" t="s">
        <v>100</v>
      </c>
      <c r="G20" s="63">
        <v>222260000</v>
      </c>
    </row>
    <row r="21" spans="2:35">
      <c r="B21" s="51"/>
      <c r="C21" s="56"/>
      <c r="D21" s="52"/>
      <c r="E21" s="52"/>
      <c r="F21" s="54" t="s">
        <v>49</v>
      </c>
      <c r="G21" s="63">
        <v>222260000</v>
      </c>
    </row>
    <row r="22" spans="2:35">
      <c r="B22" s="57"/>
      <c r="C22" s="58"/>
      <c r="D22" s="52"/>
      <c r="E22" s="52"/>
      <c r="F22" s="54" t="s">
        <v>50</v>
      </c>
      <c r="G22" s="63">
        <v>264493670</v>
      </c>
      <c r="AE22" s="158"/>
      <c r="AF22" s="156"/>
      <c r="AG22"/>
    </row>
    <row r="23" spans="2:35" ht="13.5" thickBot="1">
      <c r="B23" s="59"/>
      <c r="C23" s="60"/>
      <c r="D23" s="53"/>
      <c r="E23" s="53"/>
      <c r="F23" s="262" t="s">
        <v>46</v>
      </c>
      <c r="G23" s="61">
        <v>74.5</v>
      </c>
    </row>
    <row r="24" spans="2:35" customFormat="1" ht="13.5" thickBot="1">
      <c r="H24" s="110"/>
      <c r="I24" s="110"/>
      <c r="J24" s="110"/>
      <c r="K24" s="110"/>
      <c r="L24" s="110"/>
      <c r="M24" s="110"/>
      <c r="N24" s="110"/>
      <c r="O24" s="110"/>
      <c r="P24" s="110"/>
      <c r="Q24" s="110"/>
      <c r="R24" s="110"/>
      <c r="S24" s="110"/>
      <c r="T24" s="110"/>
      <c r="U24" s="110"/>
      <c r="V24" s="110"/>
      <c r="W24" s="110"/>
      <c r="X24" s="110"/>
      <c r="Y24" s="110"/>
      <c r="Z24" s="130"/>
      <c r="AA24" s="130"/>
      <c r="AB24" s="110"/>
      <c r="AC24" s="110"/>
      <c r="AD24" s="110"/>
      <c r="AE24" s="23"/>
      <c r="AF24" s="155"/>
      <c r="AG24" s="23"/>
      <c r="AH24" s="110"/>
      <c r="AI24" s="110"/>
    </row>
    <row r="25" spans="2:35" ht="15" customHeight="1">
      <c r="B25" s="496" t="s">
        <v>101</v>
      </c>
      <c r="C25" s="497"/>
      <c r="D25" s="497"/>
      <c r="E25" s="497"/>
      <c r="F25" s="497"/>
      <c r="G25" s="498"/>
    </row>
    <row r="26" spans="2:35" ht="15" customHeight="1">
      <c r="B26" s="491" t="s">
        <v>96</v>
      </c>
      <c r="C26" s="492"/>
      <c r="D26" s="492"/>
      <c r="E26" s="492"/>
      <c r="F26" s="492"/>
      <c r="G26" s="124" t="s">
        <v>175</v>
      </c>
    </row>
    <row r="27" spans="2:35" ht="15" customHeight="1">
      <c r="B27" s="491" t="s">
        <v>176</v>
      </c>
      <c r="C27" s="492"/>
      <c r="D27" s="492"/>
      <c r="E27" s="492"/>
      <c r="F27" s="492"/>
      <c r="G27" s="124">
        <v>222260000</v>
      </c>
    </row>
    <row r="28" spans="2:35" ht="15" customHeight="1">
      <c r="B28" s="493" t="s">
        <v>111</v>
      </c>
      <c r="C28" s="494"/>
      <c r="D28" s="494"/>
      <c r="E28" s="494"/>
      <c r="F28" s="494"/>
      <c r="G28" s="495"/>
    </row>
    <row r="29" spans="2:35">
      <c r="B29" s="491" t="s">
        <v>109</v>
      </c>
      <c r="C29" s="492"/>
      <c r="D29" s="492"/>
      <c r="E29" s="492"/>
      <c r="F29" s="492"/>
      <c r="G29" s="159">
        <v>222260000</v>
      </c>
    </row>
    <row r="30" spans="2:35" ht="13.15" customHeight="1">
      <c r="B30" s="491" t="s">
        <v>108</v>
      </c>
      <c r="C30" s="492"/>
      <c r="D30" s="492"/>
      <c r="E30" s="492"/>
      <c r="F30" s="492"/>
      <c r="G30" s="62">
        <v>222260000</v>
      </c>
    </row>
    <row r="31" spans="2:35" ht="15" customHeight="1">
      <c r="B31" s="493" t="s">
        <v>102</v>
      </c>
      <c r="C31" s="494"/>
      <c r="D31" s="494"/>
      <c r="E31" s="494"/>
      <c r="F31" s="494"/>
      <c r="G31" s="495"/>
    </row>
    <row r="32" spans="2:35" ht="13.15" customHeight="1">
      <c r="B32" s="491" t="s">
        <v>103</v>
      </c>
      <c r="C32" s="492"/>
      <c r="D32" s="492"/>
      <c r="E32" s="492"/>
      <c r="F32" s="492"/>
      <c r="G32" s="124">
        <v>222260000</v>
      </c>
    </row>
    <row r="33" spans="2:35" ht="15" customHeight="1">
      <c r="B33" s="493" t="s">
        <v>110</v>
      </c>
      <c r="C33" s="494"/>
      <c r="D33" s="494"/>
      <c r="E33" s="494"/>
      <c r="F33" s="494"/>
      <c r="G33" s="495"/>
    </row>
    <row r="34" spans="2:35" ht="13.5" thickBot="1">
      <c r="B34" s="518" t="s">
        <v>48</v>
      </c>
      <c r="C34" s="519"/>
      <c r="D34" s="519"/>
      <c r="E34" s="519"/>
      <c r="F34" s="519"/>
      <c r="G34" s="64">
        <v>222260000</v>
      </c>
      <c r="AE34" s="22"/>
      <c r="AF34" s="157"/>
      <c r="AG34" s="22"/>
    </row>
    <row r="35" spans="2:35">
      <c r="B35" s="73"/>
      <c r="C35" s="73"/>
      <c r="D35" s="73"/>
      <c r="E35" s="73"/>
      <c r="F35" s="73"/>
      <c r="G35" s="74"/>
    </row>
    <row r="36" spans="2:35" ht="16.5" thickBot="1">
      <c r="B36" s="49"/>
      <c r="C36" s="49"/>
      <c r="D36" s="49"/>
      <c r="E36" s="49"/>
      <c r="F36" s="50"/>
      <c r="G36" s="24"/>
    </row>
    <row r="37" spans="2:35" s="22" customFormat="1" ht="40.5" customHeight="1" thickBot="1">
      <c r="B37" s="489" t="s">
        <v>51</v>
      </c>
      <c r="C37" s="490"/>
      <c r="D37" s="490"/>
      <c r="E37" s="514" t="s">
        <v>98</v>
      </c>
      <c r="F37" s="514"/>
      <c r="G37" s="246">
        <v>222260000</v>
      </c>
      <c r="H37" s="112"/>
      <c r="I37" s="112"/>
      <c r="J37" s="112"/>
      <c r="K37" s="112"/>
      <c r="L37" s="112"/>
      <c r="M37" s="112"/>
      <c r="N37" s="112"/>
      <c r="O37" s="112"/>
      <c r="P37" s="112"/>
      <c r="Q37" s="112"/>
      <c r="R37" s="112"/>
      <c r="S37" s="112"/>
      <c r="T37" s="112"/>
      <c r="U37" s="112"/>
      <c r="V37" s="112"/>
      <c r="W37" s="112"/>
      <c r="X37" s="112"/>
      <c r="Y37" s="112"/>
      <c r="Z37" s="131"/>
      <c r="AA37" s="131"/>
      <c r="AB37" s="112"/>
      <c r="AC37" s="112"/>
      <c r="AD37" s="112"/>
      <c r="AE37" s="23"/>
      <c r="AF37" s="155"/>
      <c r="AG37" s="23"/>
      <c r="AH37" s="112"/>
      <c r="AI37" s="112"/>
    </row>
    <row r="38" spans="2:35" ht="16.5" thickBot="1">
      <c r="B38" s="28"/>
      <c r="C38" s="28"/>
      <c r="D38" s="24"/>
      <c r="E38" s="24"/>
      <c r="F38" s="153"/>
      <c r="G38" s="24"/>
    </row>
    <row r="39" spans="2:35" ht="15">
      <c r="B39" s="515" t="s">
        <v>53</v>
      </c>
      <c r="C39" s="516"/>
      <c r="D39" s="516"/>
      <c r="E39" s="516"/>
      <c r="F39" s="516"/>
      <c r="G39" s="517"/>
    </row>
    <row r="40" spans="2:35" ht="45">
      <c r="B40" s="508" t="s">
        <v>37</v>
      </c>
      <c r="C40" s="510" t="s">
        <v>13</v>
      </c>
      <c r="D40" s="512" t="s">
        <v>7</v>
      </c>
      <c r="E40" s="326" t="s">
        <v>94</v>
      </c>
      <c r="F40" s="326" t="s">
        <v>93</v>
      </c>
      <c r="G40" s="327" t="s">
        <v>6</v>
      </c>
    </row>
    <row r="41" spans="2:35" ht="22.5" customHeight="1" thickBot="1">
      <c r="B41" s="509"/>
      <c r="C41" s="511"/>
      <c r="D41" s="513"/>
      <c r="E41" s="328" t="s">
        <v>27</v>
      </c>
      <c r="F41" s="329" t="s">
        <v>27</v>
      </c>
      <c r="G41" s="330" t="s">
        <v>52</v>
      </c>
      <c r="AA41" s="470" t="s">
        <v>123</v>
      </c>
      <c r="AB41" s="470"/>
      <c r="AC41" s="470"/>
      <c r="AE41" s="469" t="s">
        <v>150</v>
      </c>
      <c r="AF41" s="469"/>
      <c r="AG41" s="469"/>
    </row>
    <row r="42" spans="2:35" ht="6.75" customHeight="1" thickBot="1">
      <c r="B42" s="165"/>
      <c r="C42" s="166"/>
      <c r="D42" s="167"/>
      <c r="E42" s="238">
        <v>264493670</v>
      </c>
      <c r="F42" s="167"/>
      <c r="G42" s="168"/>
      <c r="AE42" s="154"/>
    </row>
    <row r="43" spans="2:35" ht="26.25" customHeight="1">
      <c r="B43" s="161">
        <v>1</v>
      </c>
      <c r="C43" s="162">
        <v>1</v>
      </c>
      <c r="D43" s="163" t="s">
        <v>168</v>
      </c>
      <c r="E43" s="164">
        <v>222260000</v>
      </c>
      <c r="F43" s="164">
        <v>222260000</v>
      </c>
      <c r="G43" s="102">
        <v>74.5</v>
      </c>
      <c r="H43" s="126"/>
      <c r="I43" s="126"/>
      <c r="J43" s="126"/>
      <c r="K43" s="126"/>
      <c r="L43" s="126"/>
      <c r="M43" s="126"/>
      <c r="N43" s="126"/>
      <c r="O43" s="126"/>
      <c r="P43" s="126"/>
      <c r="Q43" s="126"/>
      <c r="R43" s="126"/>
      <c r="S43" s="126"/>
      <c r="T43" s="126"/>
      <c r="U43" s="126"/>
      <c r="V43" s="126"/>
      <c r="W43" s="126"/>
      <c r="X43" s="126"/>
      <c r="Y43" s="126"/>
      <c r="Z43" s="127"/>
      <c r="AA43" s="268" t="s">
        <v>114</v>
      </c>
      <c r="AB43" s="268" t="s">
        <v>114</v>
      </c>
      <c r="AC43" s="268" t="s">
        <v>114</v>
      </c>
      <c r="AD43" s="127">
        <v>0</v>
      </c>
      <c r="AE43" s="269">
        <v>0</v>
      </c>
      <c r="AF43" s="270" t="s">
        <v>177</v>
      </c>
      <c r="AG43" s="269">
        <v>222260000</v>
      </c>
      <c r="AH43" s="127"/>
    </row>
    <row r="44" spans="2:35" ht="26.25" customHeight="1">
      <c r="B44" s="161">
        <v>2</v>
      </c>
      <c r="C44" s="162">
        <v>2</v>
      </c>
      <c r="D44" s="163" t="s">
        <v>169</v>
      </c>
      <c r="E44" s="164" t="s">
        <v>159</v>
      </c>
      <c r="F44" s="164" t="s">
        <v>159</v>
      </c>
      <c r="G44" s="102" t="s">
        <v>114</v>
      </c>
      <c r="H44" s="126"/>
      <c r="I44" s="126"/>
      <c r="J44" s="126"/>
      <c r="K44" s="126"/>
      <c r="L44" s="126"/>
      <c r="M44" s="126"/>
      <c r="N44" s="126"/>
      <c r="O44" s="126"/>
      <c r="P44" s="126"/>
      <c r="Q44" s="126"/>
      <c r="R44" s="126"/>
      <c r="S44" s="126"/>
      <c r="T44" s="126"/>
      <c r="U44" s="126"/>
      <c r="V44" s="126"/>
      <c r="W44" s="126"/>
      <c r="X44" s="126"/>
      <c r="Y44" s="126"/>
      <c r="Z44" s="127"/>
      <c r="AA44" s="268" t="s">
        <v>114</v>
      </c>
      <c r="AB44" s="268" t="s">
        <v>114</v>
      </c>
      <c r="AC44" s="268" t="s">
        <v>114</v>
      </c>
      <c r="AD44" s="127" t="s">
        <v>114</v>
      </c>
      <c r="AE44" s="269" t="s">
        <v>114</v>
      </c>
      <c r="AF44" s="270" t="s">
        <v>114</v>
      </c>
      <c r="AG44" s="269" t="s">
        <v>114</v>
      </c>
      <c r="AH44" s="127"/>
    </row>
    <row r="45" spans="2:35" customFormat="1" ht="6.75" customHeight="1">
      <c r="H45" s="132"/>
      <c r="I45" s="132"/>
      <c r="J45" s="132"/>
      <c r="K45" s="132"/>
      <c r="L45" s="132"/>
      <c r="M45" s="132"/>
      <c r="N45" s="132"/>
      <c r="O45" s="132"/>
      <c r="P45" s="132"/>
      <c r="Q45" s="132"/>
      <c r="R45" s="132"/>
      <c r="S45" s="132"/>
      <c r="T45" s="132"/>
      <c r="U45" s="132"/>
      <c r="V45" s="132"/>
      <c r="W45" s="132"/>
      <c r="X45" s="132"/>
      <c r="Y45" s="132"/>
      <c r="Z45" s="133"/>
      <c r="AA45" s="127"/>
      <c r="AB45" s="127"/>
      <c r="AC45" s="127"/>
      <c r="AD45" s="127"/>
      <c r="AE45" s="23"/>
      <c r="AF45" s="156"/>
      <c r="AH45" s="127"/>
      <c r="AI45" s="110"/>
    </row>
    <row r="46" spans="2:35" customFormat="1" ht="15" hidden="1">
      <c r="B46" s="503" t="s">
        <v>54</v>
      </c>
      <c r="C46" s="504"/>
      <c r="D46" s="504"/>
      <c r="E46" s="504"/>
      <c r="F46" s="504"/>
      <c r="G46" s="505"/>
      <c r="H46" s="110"/>
      <c r="I46" s="110"/>
      <c r="J46" s="110"/>
      <c r="K46" s="110"/>
      <c r="L46" s="110"/>
      <c r="M46" s="110"/>
      <c r="N46" s="110"/>
      <c r="O46" s="110"/>
      <c r="P46" s="110"/>
      <c r="Q46" s="110"/>
      <c r="R46" s="110"/>
      <c r="S46" s="110"/>
      <c r="T46" s="110"/>
      <c r="U46" s="110"/>
      <c r="V46" s="110"/>
      <c r="W46" s="110"/>
      <c r="X46" s="110"/>
      <c r="Y46" s="110"/>
      <c r="Z46" s="133"/>
      <c r="AA46" s="127"/>
      <c r="AB46" s="127"/>
      <c r="AC46" s="127"/>
      <c r="AD46" s="127"/>
      <c r="AE46" s="158"/>
      <c r="AF46" s="156"/>
      <c r="AH46" s="127"/>
      <c r="AI46" s="110"/>
    </row>
    <row r="47" spans="2:35" customFormat="1" hidden="1">
      <c r="B47" s="506" t="s">
        <v>55</v>
      </c>
      <c r="C47" s="507"/>
      <c r="D47" s="507"/>
      <c r="E47" s="507"/>
      <c r="F47" s="507"/>
      <c r="G47" s="257" t="s">
        <v>56</v>
      </c>
      <c r="H47" s="110"/>
      <c r="I47" s="110"/>
      <c r="J47" s="110"/>
      <c r="K47" s="110"/>
      <c r="L47" s="110"/>
      <c r="M47" s="110"/>
      <c r="N47" s="110"/>
      <c r="O47" s="110"/>
      <c r="P47" s="110"/>
      <c r="Q47" s="110"/>
      <c r="R47" s="110"/>
      <c r="S47" s="110"/>
      <c r="T47" s="110"/>
      <c r="U47" s="110"/>
      <c r="V47" s="110"/>
      <c r="W47" s="110"/>
      <c r="X47" s="110"/>
      <c r="Y47" s="110"/>
      <c r="Z47" s="130"/>
      <c r="AA47" s="127"/>
      <c r="AB47" s="127"/>
      <c r="AC47" s="127"/>
      <c r="AD47" s="127"/>
      <c r="AE47" s="158"/>
      <c r="AF47" s="156"/>
      <c r="AH47" s="127"/>
      <c r="AI47" s="110"/>
    </row>
    <row r="48" spans="2:35" customFormat="1" hidden="1">
      <c r="B48" s="499" t="s">
        <v>57</v>
      </c>
      <c r="C48" s="500"/>
      <c r="D48" s="500"/>
      <c r="E48" s="500"/>
      <c r="F48" s="500"/>
      <c r="G48" s="66">
        <v>0</v>
      </c>
      <c r="H48" s="110"/>
      <c r="I48" s="110"/>
      <c r="J48" s="110"/>
      <c r="K48" s="110"/>
      <c r="L48" s="110"/>
      <c r="M48" s="110"/>
      <c r="N48" s="110"/>
      <c r="O48" s="110"/>
      <c r="P48" s="110"/>
      <c r="Q48" s="110"/>
      <c r="R48" s="110"/>
      <c r="S48" s="110"/>
      <c r="T48" s="110"/>
      <c r="U48" s="110"/>
      <c r="V48" s="110"/>
      <c r="W48" s="110"/>
      <c r="X48" s="110"/>
      <c r="Y48" s="110"/>
      <c r="Z48" s="130"/>
      <c r="AA48" s="127"/>
      <c r="AB48" s="127"/>
      <c r="AC48" s="127"/>
      <c r="AD48" s="127"/>
      <c r="AE48" s="158"/>
      <c r="AF48" s="156"/>
      <c r="AH48" s="127"/>
      <c r="AI48" s="110"/>
    </row>
    <row r="49" spans="2:35" ht="13.15" customHeight="1">
      <c r="B49" s="499" t="s">
        <v>59</v>
      </c>
      <c r="C49" s="500"/>
      <c r="D49" s="500"/>
      <c r="E49" s="500"/>
      <c r="F49" s="500"/>
      <c r="G49" s="67">
        <v>0</v>
      </c>
      <c r="AA49" s="127"/>
      <c r="AB49" s="127"/>
      <c r="AC49" s="127"/>
      <c r="AD49" s="127"/>
      <c r="AH49" s="127"/>
    </row>
    <row r="50" spans="2:35" ht="13.15" customHeight="1">
      <c r="B50" s="499" t="s">
        <v>58</v>
      </c>
      <c r="C50" s="500"/>
      <c r="D50" s="500"/>
      <c r="E50" s="500"/>
      <c r="F50" s="500"/>
      <c r="G50" s="67">
        <v>0</v>
      </c>
      <c r="AA50" s="127"/>
      <c r="AB50" s="127"/>
      <c r="AC50" s="127"/>
      <c r="AD50" s="127"/>
      <c r="AH50" s="127"/>
    </row>
    <row r="51" spans="2:35" ht="13.15" customHeight="1">
      <c r="B51" s="499" t="s">
        <v>60</v>
      </c>
      <c r="C51" s="500"/>
      <c r="D51" s="500"/>
      <c r="E51" s="500"/>
      <c r="F51" s="500"/>
      <c r="G51" s="68">
        <v>0</v>
      </c>
      <c r="H51" s="110"/>
      <c r="I51" s="110"/>
      <c r="J51" s="110"/>
      <c r="K51" s="110"/>
      <c r="L51" s="110"/>
      <c r="M51" s="110"/>
      <c r="N51" s="110"/>
      <c r="O51" s="110"/>
      <c r="P51" s="110"/>
      <c r="Q51" s="110"/>
      <c r="R51" s="110"/>
      <c r="S51" s="110"/>
      <c r="T51" s="110"/>
      <c r="U51" s="110"/>
      <c r="V51" s="110"/>
      <c r="W51" s="110"/>
      <c r="X51" s="110"/>
      <c r="Y51" s="110"/>
      <c r="AA51" s="127"/>
      <c r="AB51" s="127"/>
      <c r="AC51" s="127"/>
      <c r="AD51" s="127"/>
      <c r="AH51" s="127"/>
    </row>
    <row r="52" spans="2:35" ht="13.9" hidden="1" customHeight="1">
      <c r="B52" s="499" t="s">
        <v>62</v>
      </c>
      <c r="C52" s="500"/>
      <c r="D52" s="500"/>
      <c r="E52" s="500"/>
      <c r="F52" s="500"/>
      <c r="G52" s="72" t="e">
        <v>#VALUE!</v>
      </c>
      <c r="H52" s="110"/>
      <c r="I52" s="110"/>
      <c r="J52" s="110"/>
      <c r="K52" s="110"/>
      <c r="L52" s="110"/>
      <c r="M52" s="110"/>
      <c r="N52" s="110"/>
      <c r="O52" s="110"/>
      <c r="P52" s="110"/>
      <c r="Q52" s="110"/>
      <c r="R52" s="110"/>
      <c r="S52" s="110"/>
      <c r="T52" s="110"/>
      <c r="U52" s="110"/>
      <c r="V52" s="110"/>
      <c r="W52" s="110"/>
      <c r="X52" s="110"/>
      <c r="Y52" s="110"/>
      <c r="AA52" s="127"/>
      <c r="AB52" s="127"/>
      <c r="AC52" s="127"/>
      <c r="AD52" s="127"/>
      <c r="AH52" s="127"/>
    </row>
    <row r="53" spans="2:35" s="22" customFormat="1" ht="13.5" hidden="1" thickBot="1">
      <c r="B53" s="501" t="s">
        <v>61</v>
      </c>
      <c r="C53" s="502"/>
      <c r="D53" s="502"/>
      <c r="E53" s="502"/>
      <c r="F53" s="502"/>
      <c r="G53" s="69" t="e">
        <v>#VALUE!</v>
      </c>
      <c r="H53" s="134"/>
      <c r="I53" s="134"/>
      <c r="J53" s="134"/>
      <c r="K53" s="134"/>
      <c r="L53" s="134"/>
      <c r="M53" s="134"/>
      <c r="N53" s="134"/>
      <c r="O53" s="134"/>
      <c r="P53" s="134"/>
      <c r="Q53" s="134"/>
      <c r="R53" s="134"/>
      <c r="S53" s="134"/>
      <c r="T53" s="134"/>
      <c r="U53" s="134"/>
      <c r="V53" s="134"/>
      <c r="W53" s="134"/>
      <c r="X53" s="134"/>
      <c r="Y53" s="134"/>
      <c r="Z53" s="131"/>
      <c r="AA53" s="127"/>
      <c r="AB53" s="127"/>
      <c r="AC53" s="127"/>
      <c r="AD53" s="127"/>
      <c r="AF53" s="157"/>
      <c r="AH53" s="127"/>
      <c r="AI53" s="112"/>
    </row>
    <row r="54" spans="2:35" ht="3" hidden="1" customHeight="1" thickBot="1">
      <c r="B54" s="110" t="s">
        <v>105</v>
      </c>
      <c r="C54"/>
      <c r="D54"/>
      <c r="E54"/>
      <c r="F54"/>
      <c r="G54" s="23"/>
      <c r="H54" s="110"/>
      <c r="I54" s="110"/>
      <c r="J54" s="110"/>
      <c r="K54" s="110"/>
      <c r="L54" s="110"/>
      <c r="M54" s="110"/>
      <c r="N54" s="110"/>
      <c r="O54" s="110"/>
      <c r="P54" s="110"/>
      <c r="Q54" s="110"/>
      <c r="R54" s="110"/>
      <c r="S54" s="110"/>
      <c r="T54" s="110"/>
      <c r="U54" s="110"/>
      <c r="V54" s="110"/>
      <c r="W54" s="110"/>
      <c r="X54" s="110"/>
      <c r="Y54" s="110"/>
      <c r="AA54" s="127"/>
      <c r="AB54" s="127"/>
      <c r="AC54" s="127"/>
      <c r="AD54" s="127"/>
      <c r="AH54" s="127"/>
    </row>
    <row r="55" spans="2:35" hidden="1">
      <c r="B55"/>
      <c r="C55"/>
      <c r="D55"/>
      <c r="E55"/>
      <c r="F55"/>
      <c r="G55" s="70" t="s">
        <v>6</v>
      </c>
      <c r="H55" s="110"/>
      <c r="I55" s="110"/>
      <c r="J55" s="110"/>
      <c r="K55" s="110"/>
      <c r="L55" s="110"/>
      <c r="M55" s="110"/>
      <c r="N55" s="110"/>
      <c r="O55" s="110"/>
      <c r="P55" s="110"/>
      <c r="Q55" s="110"/>
      <c r="R55" s="110"/>
      <c r="S55" s="110"/>
      <c r="T55" s="110"/>
      <c r="U55" s="110"/>
      <c r="V55" s="110"/>
      <c r="W55" s="110"/>
      <c r="X55" s="110"/>
      <c r="Y55" s="110"/>
      <c r="AA55" s="127"/>
      <c r="AB55" s="127"/>
      <c r="AC55" s="127"/>
      <c r="AD55" s="127"/>
      <c r="AH55" s="127"/>
    </row>
    <row r="56" spans="2:35" ht="13.5" hidden="1" customHeight="1">
      <c r="B56"/>
      <c r="C56"/>
      <c r="D56"/>
      <c r="E56"/>
      <c r="F56"/>
      <c r="G56" s="71">
        <v>0</v>
      </c>
      <c r="H56" s="110"/>
      <c r="I56" s="110"/>
      <c r="J56" s="110"/>
      <c r="K56" s="110"/>
      <c r="L56" s="110"/>
      <c r="M56" s="110"/>
      <c r="N56" s="110"/>
      <c r="O56" s="110"/>
      <c r="P56" s="110"/>
      <c r="Q56" s="110"/>
      <c r="R56" s="110"/>
      <c r="S56" s="110"/>
      <c r="T56" s="110"/>
      <c r="U56" s="110"/>
      <c r="V56" s="110"/>
      <c r="W56" s="110"/>
      <c r="X56" s="110"/>
      <c r="Y56" s="110"/>
      <c r="AA56" s="127"/>
      <c r="AB56" s="127"/>
      <c r="AC56" s="127"/>
      <c r="AD56" s="127"/>
      <c r="AH56" s="127"/>
    </row>
    <row r="57" spans="2:35" ht="3.95" customHeight="1">
      <c r="B57" s="158" t="s">
        <v>105</v>
      </c>
      <c r="C57"/>
      <c r="D57"/>
      <c r="E57"/>
      <c r="F57"/>
      <c r="G57" s="23"/>
      <c r="H57" s="110"/>
      <c r="I57" s="110"/>
      <c r="J57" s="110"/>
      <c r="K57" s="110"/>
      <c r="L57" s="110"/>
      <c r="M57" s="110"/>
      <c r="N57" s="110"/>
      <c r="O57" s="110"/>
      <c r="P57" s="110"/>
      <c r="Q57" s="110"/>
      <c r="R57" s="110"/>
      <c r="S57" s="110"/>
      <c r="T57" s="110"/>
      <c r="U57" s="110"/>
      <c r="V57" s="110"/>
      <c r="W57" s="110"/>
      <c r="X57" s="110"/>
      <c r="Y57" s="110"/>
      <c r="AA57" s="127"/>
      <c r="AB57" s="127"/>
      <c r="AC57" s="127"/>
      <c r="AD57" s="127"/>
      <c r="AH57" s="127"/>
    </row>
    <row r="58" spans="2:35" ht="13.5" customHeight="1">
      <c r="B58"/>
      <c r="C58"/>
      <c r="D58"/>
      <c r="E58"/>
      <c r="F58"/>
      <c r="G58" s="23"/>
      <c r="H58" s="110"/>
      <c r="I58" s="110"/>
      <c r="J58" s="110"/>
      <c r="K58" s="110"/>
      <c r="L58" s="110"/>
      <c r="M58" s="110"/>
      <c r="N58" s="110"/>
      <c r="O58" s="110"/>
      <c r="P58" s="110"/>
      <c r="Q58" s="110"/>
      <c r="R58" s="110"/>
      <c r="S58" s="110"/>
      <c r="T58" s="110"/>
      <c r="U58" s="110"/>
      <c r="V58" s="110"/>
      <c r="W58" s="110"/>
      <c r="X58" s="110"/>
      <c r="Y58" s="110"/>
      <c r="AA58" s="127"/>
      <c r="AB58" s="127"/>
      <c r="AC58" s="127"/>
      <c r="AD58" s="127"/>
      <c r="AH58" s="127"/>
    </row>
    <row r="59" spans="2:35" ht="13.5" customHeight="1">
      <c r="B59"/>
      <c r="C59"/>
      <c r="D59"/>
      <c r="E59"/>
      <c r="F59"/>
      <c r="G59" s="23"/>
      <c r="H59" s="110"/>
      <c r="I59" s="110"/>
      <c r="J59" s="110"/>
      <c r="K59" s="110"/>
      <c r="L59" s="110"/>
      <c r="M59" s="110"/>
      <c r="N59" s="110"/>
      <c r="O59" s="110"/>
      <c r="P59" s="110"/>
      <c r="Q59" s="110"/>
      <c r="R59" s="110"/>
      <c r="S59" s="110"/>
      <c r="T59" s="110"/>
      <c r="U59" s="110"/>
      <c r="V59" s="110"/>
      <c r="W59" s="110"/>
      <c r="X59" s="110"/>
      <c r="Y59" s="110"/>
      <c r="AA59" s="127"/>
      <c r="AB59" s="127"/>
      <c r="AC59" s="127"/>
      <c r="AD59" s="127"/>
      <c r="AH59" s="127"/>
    </row>
    <row r="60" spans="2:35" ht="13.5" customHeight="1">
      <c r="B60"/>
      <c r="C60"/>
      <c r="D60"/>
      <c r="E60"/>
      <c r="F60"/>
      <c r="G60" s="23"/>
      <c r="H60" s="110"/>
      <c r="I60" s="110"/>
      <c r="J60" s="110"/>
      <c r="K60" s="110"/>
      <c r="L60" s="110"/>
      <c r="M60" s="110"/>
      <c r="N60" s="110"/>
      <c r="O60" s="110"/>
      <c r="P60" s="110"/>
      <c r="Q60" s="110"/>
      <c r="R60" s="110"/>
      <c r="S60" s="110"/>
      <c r="T60" s="110"/>
      <c r="U60" s="110"/>
      <c r="V60" s="110"/>
      <c r="W60" s="110"/>
      <c r="X60" s="110"/>
      <c r="Y60" s="110"/>
    </row>
    <row r="61" spans="2:35"/>
    <row r="62" spans="2:35"/>
    <row r="63" spans="2:35"/>
    <row r="64" spans="2:35"/>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sheetData>
  <sheetProtection selectLockedCells="1"/>
  <dataConsolidate link="1"/>
  <mergeCells count="41">
    <mergeCell ref="B7:G7"/>
    <mergeCell ref="B9:G9"/>
    <mergeCell ref="B10:G10"/>
    <mergeCell ref="B1:G1"/>
    <mergeCell ref="B2:G2"/>
    <mergeCell ref="B3:G3"/>
    <mergeCell ref="B4:G4"/>
    <mergeCell ref="B5:G5"/>
    <mergeCell ref="B6:G6"/>
    <mergeCell ref="B48:F48"/>
    <mergeCell ref="B26:F26"/>
    <mergeCell ref="B27:F27"/>
    <mergeCell ref="B53:F53"/>
    <mergeCell ref="B52:F52"/>
    <mergeCell ref="B46:G46"/>
    <mergeCell ref="B51:F51"/>
    <mergeCell ref="B47:F47"/>
    <mergeCell ref="B49:F49"/>
    <mergeCell ref="B50:F50"/>
    <mergeCell ref="B40:B41"/>
    <mergeCell ref="C40:C41"/>
    <mergeCell ref="D40:D41"/>
    <mergeCell ref="E37:F37"/>
    <mergeCell ref="B39:G39"/>
    <mergeCell ref="B34:F34"/>
    <mergeCell ref="AE41:AG41"/>
    <mergeCell ref="AA41:AC41"/>
    <mergeCell ref="E12:G12"/>
    <mergeCell ref="B12:C13"/>
    <mergeCell ref="B14:C15"/>
    <mergeCell ref="E13:E14"/>
    <mergeCell ref="F15:G15"/>
    <mergeCell ref="B17:G17"/>
    <mergeCell ref="B37:D37"/>
    <mergeCell ref="B29:F29"/>
    <mergeCell ref="B30:F30"/>
    <mergeCell ref="B31:G31"/>
    <mergeCell ref="B25:G25"/>
    <mergeCell ref="B28:G28"/>
    <mergeCell ref="B33:G33"/>
    <mergeCell ref="B32:F32"/>
  </mergeCells>
  <conditionalFormatting sqref="B44:G44">
    <cfRule type="expression" dxfId="33" priority="343" stopIfTrue="1">
      <formula>MOD(ROW(),2)</formula>
    </cfRule>
  </conditionalFormatting>
  <conditionalFormatting sqref="E44:F44">
    <cfRule type="cellIs" dxfId="32" priority="342" stopIfTrue="1" operator="equal">
      <formula>"NO ADMISIBLE"</formula>
    </cfRule>
  </conditionalFormatting>
  <conditionalFormatting sqref="E44:F44">
    <cfRule type="cellIs" dxfId="31" priority="341" stopIfTrue="1" operator="equal">
      <formula>"DESCARTADO"</formula>
    </cfRule>
  </conditionalFormatting>
  <conditionalFormatting sqref="G37 E37">
    <cfRule type="expression" dxfId="30" priority="130284">
      <formula>$E$37="MENOR VALOR"</formula>
    </cfRule>
    <cfRule type="expression" dxfId="29" priority="130285">
      <formula>$E$37="MEDIA ARITMÉTICA BAJA"</formula>
    </cfRule>
    <cfRule type="expression" dxfId="28" priority="130286">
      <formula>$E$37="MEDIA GEOMÉTRICA"</formula>
    </cfRule>
    <cfRule type="expression" dxfId="27" priority="130287">
      <formula>$E$37="MEDIANA CON VALOR ABSOLUTO"</formula>
    </cfRule>
  </conditionalFormatting>
  <conditionalFormatting sqref="B43:G43">
    <cfRule type="expression" dxfId="26" priority="3" stopIfTrue="1">
      <formula>MOD(ROW(),2)</formula>
    </cfRule>
  </conditionalFormatting>
  <conditionalFormatting sqref="E43:F43">
    <cfRule type="cellIs" dxfId="25" priority="2" stopIfTrue="1" operator="equal">
      <formula>"NO ADMISIBLE"</formula>
    </cfRule>
  </conditionalFormatting>
  <conditionalFormatting sqref="E43:F43">
    <cfRule type="cellIs" dxfId="24" priority="1" stopIfTrue="1" operator="equal">
      <formula>"DESCARTADO"</formula>
    </cfRule>
  </conditionalFormatting>
  <dataValidations disablePrompts="1" count="2">
    <dataValidation type="list" allowBlank="1" showInputMessage="1" showErrorMessage="1" sqref="D15">
      <formula1>METEVA</formula1>
    </dataValidation>
    <dataValidation type="whole" allowBlank="1" showInputMessage="1" showErrorMessage="1" errorTitle="ERROR" error="&quot;EL NUMERO DE MODULO ESTA POR FUERA DEL RANGO&quot;" sqref="B14:C15">
      <formula1>1</formula1>
      <formula2>D13</formula2>
    </dataValidation>
  </dataValidations>
  <printOptions horizontalCentered="1"/>
  <pageMargins left="0.23622047244094491" right="0.23622047244094491" top="0.74803149606299213" bottom="0.74803149606299213" header="0.31496062992125984" footer="0.31496062992125984"/>
  <pageSetup scale="59" fitToHeight="0" orientation="portrait" horizontalDpi="1200" verticalDpi="1200" r:id="rId1"/>
  <headerFooter alignWithMargins="0">
    <oddFooter>&amp;L&amp;9&amp;F
&amp;A&amp;C&amp;P de &amp;N&amp;R&amp;9INSTITUTO NACIONAL DE VIAS
&amp;D</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theme="2" tint="-0.749992370372631"/>
  </sheetPr>
  <dimension ref="A1:AH19"/>
  <sheetViews>
    <sheetView showGridLines="0" tabSelected="1" topLeftCell="V1" zoomScale="89" zoomScaleNormal="89" zoomScaleSheetLayoutView="100" workbookViewId="0">
      <selection activeCell="W30" sqref="W30"/>
    </sheetView>
  </sheetViews>
  <sheetFormatPr baseColWidth="10" defaultColWidth="0" defaultRowHeight="15"/>
  <cols>
    <col min="1" max="1" width="2.7109375" style="2" customWidth="1"/>
    <col min="2" max="2" width="10.28515625" style="2" bestFit="1" customWidth="1"/>
    <col min="3" max="3" width="10.28515625" style="2" customWidth="1"/>
    <col min="4" max="4" width="37.85546875" style="2" bestFit="1" customWidth="1"/>
    <col min="5" max="5" width="17.42578125" style="2" bestFit="1" customWidth="1"/>
    <col min="6" max="6" width="16" style="2" bestFit="1" customWidth="1"/>
    <col min="7" max="7" width="12.28515625" style="2" customWidth="1"/>
    <col min="8" max="10" width="11.85546875" style="2" customWidth="1"/>
    <col min="11" max="11" width="11.85546875" style="2" hidden="1" customWidth="1"/>
    <col min="12" max="13" width="19.140625" style="2" customWidth="1"/>
    <col min="14" max="14" width="15.28515625" style="252" customWidth="1"/>
    <col min="15" max="17" width="12.85546875" style="2" customWidth="1"/>
    <col min="18" max="18" width="11.42578125" style="2" hidden="1" customWidth="1"/>
    <col min="19" max="19" width="4.7109375" style="2" hidden="1" customWidth="1"/>
    <col min="20" max="20" width="4.7109375" style="2" customWidth="1"/>
    <col min="21" max="21" width="16" style="3" hidden="1" customWidth="1"/>
    <col min="22" max="22" width="9.28515625" style="3" bestFit="1" customWidth="1"/>
    <col min="23" max="23" width="71.5703125" style="2" customWidth="1"/>
    <col min="24" max="24" width="20" style="2" customWidth="1"/>
    <col min="25" max="25" width="20.140625" style="2" bestFit="1" customWidth="1"/>
    <col min="26" max="26" width="5.28515625" style="2" customWidth="1"/>
    <col min="27" max="27" width="11.42578125" style="118" customWidth="1"/>
    <col min="28" max="34" width="0" style="2" hidden="1" customWidth="1"/>
    <col min="35" max="16384" width="11.42578125" style="2" hidden="1"/>
  </cols>
  <sheetData>
    <row r="1" spans="2:25" ht="18">
      <c r="B1" s="430" t="s">
        <v>20</v>
      </c>
      <c r="C1" s="430"/>
      <c r="D1" s="430"/>
      <c r="E1" s="430"/>
      <c r="F1" s="430"/>
      <c r="G1" s="430"/>
      <c r="H1" s="430"/>
      <c r="I1" s="430"/>
      <c r="J1" s="430"/>
      <c r="K1" s="430"/>
      <c r="L1" s="430"/>
      <c r="M1" s="430"/>
      <c r="N1" s="430"/>
      <c r="O1" s="430"/>
      <c r="P1" s="430"/>
      <c r="Q1" s="430"/>
      <c r="R1" s="1"/>
      <c r="V1" s="430" t="s">
        <v>20</v>
      </c>
      <c r="W1" s="430"/>
      <c r="X1" s="430"/>
      <c r="Y1" s="430"/>
    </row>
    <row r="2" spans="2:25" ht="15.75">
      <c r="B2" s="408" t="s">
        <v>21</v>
      </c>
      <c r="C2" s="408"/>
      <c r="D2" s="408"/>
      <c r="E2" s="408"/>
      <c r="F2" s="408"/>
      <c r="G2" s="408"/>
      <c r="H2" s="408"/>
      <c r="I2" s="408"/>
      <c r="J2" s="408"/>
      <c r="K2" s="408"/>
      <c r="L2" s="408"/>
      <c r="M2" s="408"/>
      <c r="N2" s="408"/>
      <c r="O2" s="408"/>
      <c r="P2" s="408"/>
      <c r="Q2" s="408"/>
      <c r="R2" s="4"/>
      <c r="V2" s="408" t="s">
        <v>21</v>
      </c>
      <c r="W2" s="408"/>
      <c r="X2" s="408"/>
      <c r="Y2" s="408"/>
    </row>
    <row r="3" spans="2:25" ht="12.75">
      <c r="B3" s="408" t="s">
        <v>139</v>
      </c>
      <c r="C3" s="408"/>
      <c r="D3" s="408"/>
      <c r="E3" s="408"/>
      <c r="F3" s="408"/>
      <c r="G3" s="408"/>
      <c r="H3" s="408"/>
      <c r="I3" s="408"/>
      <c r="J3" s="408"/>
      <c r="K3" s="408"/>
      <c r="L3" s="408"/>
      <c r="M3" s="408"/>
      <c r="N3" s="408"/>
      <c r="O3" s="408"/>
      <c r="P3" s="408"/>
      <c r="Q3" s="408"/>
      <c r="R3" s="5"/>
      <c r="V3" s="408" t="s">
        <v>139</v>
      </c>
      <c r="W3" s="408"/>
      <c r="X3" s="408"/>
      <c r="Y3" s="408"/>
    </row>
    <row r="4" spans="2:25" ht="12.75">
      <c r="B4" s="408" t="s">
        <v>135</v>
      </c>
      <c r="C4" s="408"/>
      <c r="D4" s="408"/>
      <c r="E4" s="408"/>
      <c r="F4" s="408"/>
      <c r="G4" s="408"/>
      <c r="H4" s="408"/>
      <c r="I4" s="408"/>
      <c r="J4" s="408"/>
      <c r="K4" s="408"/>
      <c r="L4" s="408"/>
      <c r="M4" s="408"/>
      <c r="N4" s="408"/>
      <c r="O4" s="408"/>
      <c r="P4" s="408"/>
      <c r="Q4" s="408"/>
      <c r="R4" s="5"/>
      <c r="V4" s="408" t="s">
        <v>135</v>
      </c>
      <c r="W4" s="408"/>
      <c r="X4" s="408"/>
      <c r="Y4" s="408"/>
    </row>
    <row r="5" spans="2:25" ht="21" customHeight="1">
      <c r="B5" s="408" t="s">
        <v>166</v>
      </c>
      <c r="C5" s="408"/>
      <c r="D5" s="408"/>
      <c r="E5" s="408"/>
      <c r="F5" s="408"/>
      <c r="G5" s="408"/>
      <c r="H5" s="408"/>
      <c r="I5" s="408"/>
      <c r="J5" s="408"/>
      <c r="K5" s="408"/>
      <c r="L5" s="408"/>
      <c r="M5" s="408"/>
      <c r="N5" s="408"/>
      <c r="O5" s="408"/>
      <c r="P5" s="408"/>
      <c r="Q5" s="408"/>
      <c r="R5" s="5"/>
      <c r="V5" s="522" t="s">
        <v>166</v>
      </c>
      <c r="W5" s="522"/>
      <c r="X5" s="522"/>
      <c r="Y5" s="522"/>
    </row>
    <row r="6" spans="2:25" ht="24.75" customHeight="1">
      <c r="B6" s="521" t="s">
        <v>165</v>
      </c>
      <c r="C6" s="521"/>
      <c r="D6" s="521"/>
      <c r="E6" s="521"/>
      <c r="F6" s="521"/>
      <c r="G6" s="521"/>
      <c r="H6" s="521"/>
      <c r="I6" s="521"/>
      <c r="J6" s="521"/>
      <c r="K6" s="521"/>
      <c r="L6" s="521"/>
      <c r="M6" s="521"/>
      <c r="N6" s="521"/>
      <c r="O6" s="521"/>
      <c r="P6" s="521"/>
      <c r="Q6" s="521"/>
      <c r="R6" s="5"/>
      <c r="V6" s="522" t="s">
        <v>165</v>
      </c>
      <c r="W6" s="522"/>
      <c r="X6" s="522"/>
      <c r="Y6" s="522"/>
    </row>
    <row r="7" spans="2:25" ht="66" customHeight="1" thickBot="1">
      <c r="B7" s="408" t="s">
        <v>171</v>
      </c>
      <c r="C7" s="408"/>
      <c r="D7" s="408"/>
      <c r="E7" s="408"/>
      <c r="F7" s="408"/>
      <c r="G7" s="408"/>
      <c r="H7" s="408"/>
      <c r="I7" s="408"/>
      <c r="J7" s="408"/>
      <c r="K7" s="408"/>
      <c r="L7" s="408"/>
      <c r="M7" s="408"/>
      <c r="N7" s="408"/>
      <c r="O7" s="408"/>
      <c r="P7" s="408"/>
      <c r="Q7" s="408"/>
      <c r="R7" s="6"/>
      <c r="V7" s="408" t="s">
        <v>171</v>
      </c>
      <c r="W7" s="408"/>
      <c r="X7" s="408"/>
      <c r="Y7" s="408"/>
    </row>
    <row r="8" spans="2:25" ht="13.5" hidden="1" thickBot="1">
      <c r="B8" s="27" t="s">
        <v>165</v>
      </c>
      <c r="C8" s="27"/>
      <c r="D8" s="6"/>
      <c r="E8" s="6"/>
      <c r="F8" s="6"/>
      <c r="G8" s="6"/>
      <c r="H8" s="6"/>
      <c r="I8" s="6"/>
      <c r="J8" s="6"/>
      <c r="K8" s="6"/>
      <c r="L8" s="6"/>
      <c r="M8" s="6"/>
      <c r="N8" s="251"/>
      <c r="O8" s="6"/>
      <c r="P8" s="6"/>
      <c r="Q8" s="6"/>
      <c r="R8" s="6"/>
      <c r="V8" s="27" t="s">
        <v>165</v>
      </c>
      <c r="W8" s="5"/>
      <c r="X8" s="5"/>
      <c r="Y8" s="5"/>
    </row>
    <row r="9" spans="2:25" ht="13.5" hidden="1" thickBot="1">
      <c r="B9" s="422" t="s">
        <v>29</v>
      </c>
      <c r="C9" s="422"/>
      <c r="D9" s="422"/>
      <c r="E9" s="422"/>
      <c r="F9" s="422"/>
      <c r="G9" s="422"/>
      <c r="H9" s="422"/>
      <c r="I9" s="422"/>
      <c r="J9" s="422"/>
      <c r="K9" s="422"/>
      <c r="L9" s="422"/>
      <c r="M9" s="422"/>
      <c r="N9" s="422"/>
      <c r="O9" s="422"/>
      <c r="P9" s="422"/>
      <c r="Q9" s="422"/>
      <c r="R9" s="7"/>
      <c r="V9" s="27"/>
      <c r="W9" s="5"/>
      <c r="X9" s="5"/>
      <c r="Y9" s="5"/>
    </row>
    <row r="10" spans="2:25" ht="13.5" hidden="1" thickBot="1">
      <c r="B10" s="408" t="s">
        <v>31</v>
      </c>
      <c r="C10" s="408"/>
      <c r="D10" s="408"/>
      <c r="E10" s="408"/>
      <c r="F10" s="408"/>
      <c r="G10" s="408"/>
      <c r="H10" s="408"/>
      <c r="I10" s="408"/>
      <c r="J10" s="408"/>
      <c r="K10" s="408"/>
      <c r="L10" s="408"/>
      <c r="M10" s="408"/>
      <c r="N10" s="408"/>
      <c r="O10" s="408"/>
      <c r="P10" s="408"/>
      <c r="Q10" s="408"/>
      <c r="R10" s="7"/>
      <c r="V10" s="408" t="s">
        <v>35</v>
      </c>
      <c r="W10" s="408"/>
      <c r="X10" s="408"/>
      <c r="Y10" s="408"/>
    </row>
    <row r="11" spans="2:25" ht="13.5" hidden="1" thickBot="1">
      <c r="B11" s="7"/>
      <c r="C11" s="7"/>
      <c r="D11" s="7"/>
      <c r="E11" s="7"/>
      <c r="F11" s="7"/>
      <c r="G11" s="75"/>
      <c r="H11" s="7"/>
      <c r="I11" s="7"/>
      <c r="J11" s="7"/>
      <c r="K11" s="7"/>
      <c r="L11" s="7"/>
      <c r="M11" s="7"/>
      <c r="N11" s="7"/>
      <c r="O11" s="7" t="s">
        <v>5</v>
      </c>
      <c r="P11" s="7" t="s">
        <v>5</v>
      </c>
      <c r="Q11" s="7" t="s">
        <v>5</v>
      </c>
      <c r="R11" s="7"/>
      <c r="U11" s="533" t="s">
        <v>11</v>
      </c>
    </row>
    <row r="12" spans="2:25" ht="24.75" customHeight="1" thickTop="1">
      <c r="B12" s="526" t="s">
        <v>37</v>
      </c>
      <c r="C12" s="523" t="s">
        <v>30</v>
      </c>
      <c r="D12" s="523" t="s">
        <v>7</v>
      </c>
      <c r="E12" s="523" t="s">
        <v>94</v>
      </c>
      <c r="F12" s="523" t="s">
        <v>93</v>
      </c>
      <c r="G12" s="547" t="s">
        <v>18</v>
      </c>
      <c r="H12" s="548"/>
      <c r="I12" s="548"/>
      <c r="J12" s="548"/>
      <c r="K12" s="548"/>
      <c r="L12" s="548"/>
      <c r="M12" s="548"/>
      <c r="N12" s="549"/>
      <c r="O12" s="545" t="s">
        <v>146</v>
      </c>
      <c r="P12" s="545" t="s">
        <v>144</v>
      </c>
      <c r="Q12" s="545" t="s">
        <v>33</v>
      </c>
      <c r="R12" s="542" t="s">
        <v>34</v>
      </c>
      <c r="U12" s="533"/>
      <c r="V12" s="534" t="s">
        <v>36</v>
      </c>
      <c r="W12" s="535"/>
      <c r="X12" s="536"/>
      <c r="Y12" s="537"/>
    </row>
    <row r="13" spans="2:25" ht="52.5" customHeight="1">
      <c r="B13" s="527"/>
      <c r="C13" s="524"/>
      <c r="D13" s="524"/>
      <c r="E13" s="524"/>
      <c r="F13" s="524"/>
      <c r="G13" s="331" t="s">
        <v>32</v>
      </c>
      <c r="H13" s="332" t="s">
        <v>68</v>
      </c>
      <c r="I13" s="331" t="s">
        <v>163</v>
      </c>
      <c r="J13" s="332" t="s">
        <v>63</v>
      </c>
      <c r="K13" s="331" t="s">
        <v>164</v>
      </c>
      <c r="L13" s="331" t="s">
        <v>140</v>
      </c>
      <c r="M13" s="331" t="s">
        <v>141</v>
      </c>
      <c r="N13" s="333" t="s">
        <v>134</v>
      </c>
      <c r="O13" s="546"/>
      <c r="P13" s="546"/>
      <c r="Q13" s="546"/>
      <c r="R13" s="543"/>
      <c r="U13" s="533"/>
      <c r="V13" s="538">
        <v>226099036</v>
      </c>
      <c r="W13" s="539"/>
      <c r="X13" s="540"/>
      <c r="Y13" s="541"/>
    </row>
    <row r="14" spans="2:25">
      <c r="B14" s="528"/>
      <c r="C14" s="525"/>
      <c r="D14" s="525"/>
      <c r="E14" s="334" t="s">
        <v>27</v>
      </c>
      <c r="F14" s="334" t="s">
        <v>27</v>
      </c>
      <c r="G14" s="335">
        <v>74.5</v>
      </c>
      <c r="H14" s="335">
        <v>13</v>
      </c>
      <c r="I14" s="335">
        <v>10</v>
      </c>
      <c r="J14" s="335">
        <v>2</v>
      </c>
      <c r="K14" s="335">
        <v>0</v>
      </c>
      <c r="L14" s="336">
        <v>0.25</v>
      </c>
      <c r="M14" s="336">
        <v>0.25</v>
      </c>
      <c r="N14" s="336" t="s">
        <v>133</v>
      </c>
      <c r="O14" s="337">
        <v>100</v>
      </c>
      <c r="P14" s="337" t="s">
        <v>145</v>
      </c>
      <c r="Q14" s="337">
        <v>100</v>
      </c>
      <c r="R14" s="544"/>
      <c r="U14" s="533"/>
      <c r="V14" s="338" t="s">
        <v>67</v>
      </c>
      <c r="W14" s="339" t="s">
        <v>7</v>
      </c>
      <c r="X14" s="340" t="s">
        <v>66</v>
      </c>
      <c r="Y14" s="341" t="s">
        <v>6</v>
      </c>
    </row>
    <row r="15" spans="2:25" ht="5.25" customHeight="1">
      <c r="B15" s="80"/>
      <c r="C15" s="76"/>
      <c r="D15" s="77"/>
      <c r="E15" s="77"/>
      <c r="F15" s="78"/>
      <c r="G15" s="79"/>
      <c r="H15" s="79"/>
      <c r="I15" s="79"/>
      <c r="J15" s="79"/>
      <c r="K15" s="79"/>
      <c r="L15" s="79"/>
      <c r="M15" s="79"/>
      <c r="N15" s="253"/>
      <c r="O15" s="119"/>
      <c r="P15" s="119"/>
      <c r="Q15" s="119"/>
      <c r="R15" s="81"/>
      <c r="V15" s="87"/>
      <c r="W15" s="86"/>
      <c r="X15" s="86"/>
      <c r="Y15" s="88"/>
    </row>
    <row r="16" spans="2:25" ht="41.25" customHeight="1">
      <c r="B16" s="82">
        <v>1</v>
      </c>
      <c r="C16" s="83">
        <v>1</v>
      </c>
      <c r="D16" s="65" t="s">
        <v>168</v>
      </c>
      <c r="E16" s="84">
        <v>226099036</v>
      </c>
      <c r="F16" s="84">
        <v>226099036</v>
      </c>
      <c r="G16" s="103">
        <v>74.5</v>
      </c>
      <c r="H16" s="103">
        <v>13</v>
      </c>
      <c r="I16" s="103">
        <v>10</v>
      </c>
      <c r="J16" s="103">
        <v>2</v>
      </c>
      <c r="K16" s="103" t="s">
        <v>86</v>
      </c>
      <c r="L16" s="103">
        <v>0</v>
      </c>
      <c r="M16" s="103">
        <v>0.25</v>
      </c>
      <c r="N16" s="103">
        <v>0</v>
      </c>
      <c r="O16" s="128">
        <v>99.75</v>
      </c>
      <c r="P16" s="128">
        <v>0</v>
      </c>
      <c r="Q16" s="128">
        <v>99.749999998999996</v>
      </c>
      <c r="R16" s="85">
        <v>1.0000000000000001E-9</v>
      </c>
      <c r="S16" s="98">
        <v>1</v>
      </c>
      <c r="U16" s="44">
        <v>1</v>
      </c>
      <c r="V16" s="89">
        <v>1</v>
      </c>
      <c r="W16" s="90" t="s">
        <v>168</v>
      </c>
      <c r="X16" s="99">
        <v>1</v>
      </c>
      <c r="Y16" s="101">
        <v>99.749999998999996</v>
      </c>
    </row>
    <row r="17" spans="2:25" ht="37.5" customHeight="1">
      <c r="B17" s="82">
        <v>2</v>
      </c>
      <c r="C17" s="83">
        <v>2</v>
      </c>
      <c r="D17" s="65" t="s">
        <v>169</v>
      </c>
      <c r="E17" s="84" t="s">
        <v>159</v>
      </c>
      <c r="F17" s="84" t="s">
        <v>159</v>
      </c>
      <c r="G17" s="103" t="s">
        <v>114</v>
      </c>
      <c r="H17" s="103">
        <v>13</v>
      </c>
      <c r="I17" s="103">
        <v>0</v>
      </c>
      <c r="J17" s="103">
        <v>2</v>
      </c>
      <c r="K17" s="103" t="s">
        <v>86</v>
      </c>
      <c r="L17" s="103">
        <v>0</v>
      </c>
      <c r="M17" s="103">
        <v>0.25</v>
      </c>
      <c r="N17" s="103">
        <v>0</v>
      </c>
      <c r="O17" s="128">
        <v>0</v>
      </c>
      <c r="P17" s="128" t="s">
        <v>114</v>
      </c>
      <c r="Q17" s="128">
        <v>-1.1000000000000001E-9</v>
      </c>
      <c r="R17" s="85">
        <v>1.1000000000000001E-9</v>
      </c>
      <c r="S17" s="98">
        <v>2</v>
      </c>
      <c r="U17" s="44">
        <v>2</v>
      </c>
      <c r="V17" s="89">
        <v>2</v>
      </c>
      <c r="W17" s="90" t="s">
        <v>169</v>
      </c>
      <c r="X17" s="99">
        <v>2</v>
      </c>
      <c r="Y17" s="101">
        <v>-1.1000000000000001E-9</v>
      </c>
    </row>
    <row r="18" spans="2:25" ht="3.95" customHeight="1" thickBot="1">
      <c r="B18" s="263" t="s">
        <v>105</v>
      </c>
      <c r="C18" s="264"/>
      <c r="D18" s="264"/>
      <c r="E18" s="264"/>
      <c r="F18" s="264"/>
      <c r="G18" s="264"/>
      <c r="H18" s="264"/>
      <c r="I18" s="264"/>
      <c r="J18" s="264"/>
      <c r="K18" s="264"/>
      <c r="L18" s="264"/>
      <c r="M18" s="264"/>
      <c r="N18" s="265"/>
      <c r="O18" s="264"/>
      <c r="P18" s="264"/>
      <c r="Q18" s="266"/>
      <c r="R18" s="529"/>
      <c r="S18" s="529"/>
      <c r="V18" s="530"/>
      <c r="W18" s="531"/>
      <c r="X18" s="531"/>
      <c r="Y18" s="532"/>
    </row>
    <row r="19" spans="2:25" ht="15.75" thickTop="1"/>
  </sheetData>
  <sheetProtection selectLockedCells="1"/>
  <mergeCells count="32">
    <mergeCell ref="B7:Q7"/>
    <mergeCell ref="B9:Q9"/>
    <mergeCell ref="B10:Q10"/>
    <mergeCell ref="V1:Y1"/>
    <mergeCell ref="V2:Y2"/>
    <mergeCell ref="V3:Y3"/>
    <mergeCell ref="V4:Y4"/>
    <mergeCell ref="V5:Y5"/>
    <mergeCell ref="V7:Y7"/>
    <mergeCell ref="V10:Y10"/>
    <mergeCell ref="B1:Q1"/>
    <mergeCell ref="B2:Q2"/>
    <mergeCell ref="B3:Q3"/>
    <mergeCell ref="B4:Q4"/>
    <mergeCell ref="B5:Q5"/>
    <mergeCell ref="B6:Q6"/>
    <mergeCell ref="V6:Y6"/>
    <mergeCell ref="D12:D14"/>
    <mergeCell ref="C12:C14"/>
    <mergeCell ref="B12:B14"/>
    <mergeCell ref="R18:S18"/>
    <mergeCell ref="E12:E13"/>
    <mergeCell ref="V18:Y18"/>
    <mergeCell ref="U11:U14"/>
    <mergeCell ref="V12:Y12"/>
    <mergeCell ref="V13:Y13"/>
    <mergeCell ref="F12:F13"/>
    <mergeCell ref="R12:R14"/>
    <mergeCell ref="Q12:Q13"/>
    <mergeCell ref="G12:N12"/>
    <mergeCell ref="O12:O13"/>
    <mergeCell ref="P12:P13"/>
  </mergeCells>
  <phoneticPr fontId="4" type="noConversion"/>
  <conditionalFormatting sqref="B17:I17 V17:Y17 L17:Q17">
    <cfRule type="expression" dxfId="23" priority="463" stopIfTrue="1">
      <formula>MOD(ROW(),2)</formula>
    </cfRule>
  </conditionalFormatting>
  <conditionalFormatting sqref="E17:F17">
    <cfRule type="cellIs" dxfId="22" priority="454" stopIfTrue="1" operator="equal">
      <formula>"DESCARTADO"</formula>
    </cfRule>
  </conditionalFormatting>
  <conditionalFormatting sqref="P17 G17:I17 L17:N17">
    <cfRule type="expression" dxfId="21" priority="409">
      <formula>ISTEXT($G17)</formula>
    </cfRule>
  </conditionalFormatting>
  <conditionalFormatting sqref="G17:I17 L17:Q17">
    <cfRule type="cellIs" dxfId="20" priority="455" stopIfTrue="1" operator="greaterThan">
      <formula>0</formula>
    </cfRule>
    <cfRule type="cellIs" dxfId="19" priority="456" stopIfTrue="1" operator="equal">
      <formula>0</formula>
    </cfRule>
  </conditionalFormatting>
  <conditionalFormatting sqref="J17:K17">
    <cfRule type="expression" dxfId="18" priority="13" stopIfTrue="1">
      <formula>MOD(ROW(),2)</formula>
    </cfRule>
  </conditionalFormatting>
  <conditionalFormatting sqref="J17:K17">
    <cfRule type="expression" dxfId="17" priority="10">
      <formula>ISTEXT($G17)</formula>
    </cfRule>
  </conditionalFormatting>
  <conditionalFormatting sqref="J17:K17">
    <cfRule type="cellIs" dxfId="16" priority="11" stopIfTrue="1" operator="greaterThan">
      <formula>0</formula>
    </cfRule>
    <cfRule type="cellIs" dxfId="15" priority="12" stopIfTrue="1" operator="equal">
      <formula>0</formula>
    </cfRule>
  </conditionalFormatting>
  <conditionalFormatting sqref="B16:I16 V16:Y16 L16:Q16">
    <cfRule type="expression" dxfId="14" priority="9" stopIfTrue="1">
      <formula>MOD(ROW(),2)</formula>
    </cfRule>
  </conditionalFormatting>
  <conditionalFormatting sqref="E16:F16">
    <cfRule type="cellIs" dxfId="13" priority="6" stopIfTrue="1" operator="equal">
      <formula>"DESCARTADO"</formula>
    </cfRule>
  </conditionalFormatting>
  <conditionalFormatting sqref="P16 G16:I16 L16:N16">
    <cfRule type="expression" dxfId="12" priority="5">
      <formula>ISTEXT($G16)</formula>
    </cfRule>
  </conditionalFormatting>
  <conditionalFormatting sqref="G16:I16 L16:Q16">
    <cfRule type="cellIs" dxfId="11" priority="7" stopIfTrue="1" operator="greaterThan">
      <formula>0</formula>
    </cfRule>
    <cfRule type="cellIs" dxfId="10" priority="8" stopIfTrue="1" operator="equal">
      <formula>0</formula>
    </cfRule>
  </conditionalFormatting>
  <conditionalFormatting sqref="J16:K16">
    <cfRule type="expression" dxfId="9" priority="4" stopIfTrue="1">
      <formula>MOD(ROW(),2)</formula>
    </cfRule>
  </conditionalFormatting>
  <conditionalFormatting sqref="J16:K16">
    <cfRule type="expression" dxfId="8" priority="1">
      <formula>ISTEXT($G16)</formula>
    </cfRule>
  </conditionalFormatting>
  <conditionalFormatting sqref="J16:K16">
    <cfRule type="cellIs" dxfId="7" priority="2" stopIfTrue="1" operator="greaterThan">
      <formula>0</formula>
    </cfRule>
    <cfRule type="cellIs" dxfId="6" priority="3" stopIfTrue="1" operator="equal">
      <formula>0</formula>
    </cfRule>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&amp;N&amp;R&amp;9INSTITUTO NACIONAL DE VIAS
&amp;D</oddFooter>
  </headerFooter>
  <colBreaks count="1" manualBreakCount="1">
    <brk id="19" max="1048575" man="1"/>
  </col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8" tint="-0.499984740745262"/>
    <pageSetUpPr fitToPage="1"/>
  </sheetPr>
  <dimension ref="A1:M310"/>
  <sheetViews>
    <sheetView showGridLines="0" zoomScale="90" zoomScaleNormal="90" workbookViewId="0">
      <selection activeCell="G6" sqref="G6"/>
    </sheetView>
  </sheetViews>
  <sheetFormatPr baseColWidth="10" defaultColWidth="11.42578125" defaultRowHeight="0" customHeight="1" zeroHeight="1"/>
  <cols>
    <col min="1" max="1" width="2.7109375" style="23" customWidth="1"/>
    <col min="2" max="2" width="8.28515625" style="23" customWidth="1"/>
    <col min="3" max="3" width="44.28515625" style="23" customWidth="1"/>
    <col min="4" max="4" width="21.5703125" style="23" customWidth="1"/>
    <col min="5" max="5" width="1.7109375" style="23" customWidth="1"/>
    <col min="6" max="6" width="20.7109375" style="23" customWidth="1"/>
    <col min="7" max="11" width="40.7109375" style="271" customWidth="1"/>
    <col min="12" max="12" width="25.7109375" style="271" customWidth="1"/>
    <col min="13" max="13" width="11.42578125" style="23"/>
    <col min="14" max="14" width="13.7109375" style="23" customWidth="1"/>
    <col min="15" max="15" width="19.5703125" style="23" customWidth="1"/>
    <col min="16" max="16" width="47.7109375" style="23" customWidth="1"/>
    <col min="17" max="18" width="22.28515625" style="23" customWidth="1"/>
    <col min="19" max="19" width="23.28515625" style="23" customWidth="1"/>
    <col min="20" max="23" width="22.28515625" style="23" customWidth="1"/>
    <col min="24" max="16384" width="11.42578125" style="23"/>
  </cols>
  <sheetData>
    <row r="1" spans="1:12" ht="49.5" customHeight="1" thickBot="1">
      <c r="B1" s="28"/>
      <c r="C1" s="24"/>
      <c r="D1" s="24"/>
      <c r="E1" s="23">
        <v>5</v>
      </c>
    </row>
    <row r="2" spans="1:12" ht="49.5" customHeight="1">
      <c r="B2" s="515" t="s">
        <v>13</v>
      </c>
      <c r="C2" s="553" t="s">
        <v>7</v>
      </c>
      <c r="D2" s="342" t="s">
        <v>94</v>
      </c>
      <c r="F2" s="554" t="s">
        <v>113</v>
      </c>
    </row>
    <row r="3" spans="1:12" ht="24.95" customHeight="1" thickBot="1">
      <c r="B3" s="552"/>
      <c r="C3" s="513"/>
      <c r="D3" s="343" t="s">
        <v>27</v>
      </c>
      <c r="F3" s="555"/>
    </row>
    <row r="4" spans="1:12" ht="6.75" customHeight="1" thickBot="1">
      <c r="B4" s="166"/>
      <c r="C4" s="167"/>
      <c r="D4" s="238">
        <f>'VR-PROP'!H25</f>
        <v>264493670</v>
      </c>
      <c r="F4" s="177"/>
    </row>
    <row r="5" spans="1:12" ht="26.25" customHeight="1" thickTop="1">
      <c r="B5" s="272">
        <v>1</v>
      </c>
      <c r="C5" s="273" t="s">
        <v>158</v>
      </c>
      <c r="D5" s="274" t="s">
        <v>159</v>
      </c>
      <c r="E5" s="111" t="e">
        <f>IF(COUNTIF(#REF!,"&gt;"&amp;#REF!),B5,"")</f>
        <v>#REF!</v>
      </c>
      <c r="F5" s="181" t="str">
        <f>IF(D5&gt;$I$8,"PROPUESTA VALIDA","PROPUESTA BAJA")</f>
        <v>PROPUESTA VALIDA</v>
      </c>
      <c r="G5" s="344" t="s">
        <v>0</v>
      </c>
      <c r="H5" s="187"/>
      <c r="I5" s="188"/>
      <c r="J5" s="189"/>
      <c r="K5" s="185">
        <v>0</v>
      </c>
      <c r="L5" s="185"/>
    </row>
    <row r="6" spans="1:12" ht="26.25" customHeight="1" thickBot="1">
      <c r="B6" s="275">
        <v>2</v>
      </c>
      <c r="C6" s="276">
        <v>2</v>
      </c>
      <c r="D6" s="277">
        <v>0</v>
      </c>
      <c r="E6" s="111" t="e">
        <f>IF(COUNTIF(#REF!,"&gt;"&amp;#REF!),B6,"")</f>
        <v>#REF!</v>
      </c>
      <c r="F6" s="181" t="str">
        <f t="shared" ref="F6:F69" si="0">IF(D6&gt;$I$8,"PROPUESTA VALIDA","PROPUESTA BAJA")</f>
        <v>PROPUESTA BAJA</v>
      </c>
      <c r="G6" s="345">
        <f>D4</f>
        <v>264493670</v>
      </c>
      <c r="H6" s="191"/>
      <c r="I6" s="189"/>
      <c r="J6" s="189"/>
      <c r="K6" s="185">
        <v>0</v>
      </c>
      <c r="L6" s="185"/>
    </row>
    <row r="7" spans="1:12" ht="26.25" customHeight="1" thickBot="1">
      <c r="B7" s="275">
        <v>3</v>
      </c>
      <c r="C7" s="276">
        <v>3</v>
      </c>
      <c r="D7" s="277">
        <v>0</v>
      </c>
      <c r="E7" s="111" t="e">
        <f>IF(COUNTIF(#REF!,"&gt;"&amp;#REF!),B7,"")</f>
        <v>#REF!</v>
      </c>
      <c r="F7" s="181" t="str">
        <f t="shared" si="0"/>
        <v>PROPUESTA BAJA</v>
      </c>
      <c r="G7" s="192" t="s">
        <v>115</v>
      </c>
      <c r="H7" s="193">
        <f>AVERAGE(D5:D224)</f>
        <v>0</v>
      </c>
      <c r="I7" s="346" t="s">
        <v>116</v>
      </c>
      <c r="J7" s="347" t="s">
        <v>117</v>
      </c>
      <c r="K7" s="556" t="str">
        <f>IFERROR(IF(MAX(G15:J19)&lt;L23,"DESPUES DE APLICAR LA GUIA DE COLOMBIA COMPRA EFICIENTE, SE DETERMINA QUE NINGUNA OFERTA SE ENCUENTRA EN LA CONDICION DE OFERTA ARTIFICIALMENTE BAJA"," SE DEBE REQUERIR A LOS PROPONENTES: "&amp;E11&amp;", "&amp;E12&amp;", "&amp;E13&amp;", " &amp;E14&amp; ", "&amp;E15&amp;", "&amp;E16 &amp; ", "&amp;E17&amp; ", "&amp;E18 &amp;", "&amp;E19 &amp; ","&amp;E20 &amp;", "&amp;E21&amp;", "&amp;E22&amp;", " &amp;E23&amp; ", "&amp;E24&amp;", "&amp;E25&amp; ", "&amp;E26&amp; ", "&amp;E27&amp;", " &amp;E28),"")</f>
        <v>DESPUES DE APLICAR LA GUIA DE COLOMBIA COMPRA EFICIENTE, SE DETERMINA QUE NINGUNA OFERTA SE ENCUENTRA EN LA CONDICION DE OFERTA ARTIFICIALMENTE BAJA</v>
      </c>
      <c r="L7" s="557"/>
    </row>
    <row r="8" spans="1:12" ht="26.25" customHeight="1" thickBot="1">
      <c r="B8" s="275">
        <v>4</v>
      </c>
      <c r="C8" s="276">
        <v>4</v>
      </c>
      <c r="D8" s="277">
        <v>0</v>
      </c>
      <c r="E8" s="111" t="e">
        <f>IF(COUNTIF(#REF!,"&gt;"&amp;#REF!),B8,"")</f>
        <v>#REF!</v>
      </c>
      <c r="F8" s="181" t="str">
        <f t="shared" si="0"/>
        <v>PROPUESTA BAJA</v>
      </c>
      <c r="G8" s="198" t="s">
        <v>118</v>
      </c>
      <c r="H8" s="193">
        <f>MEDIAN(D5:D224)</f>
        <v>0</v>
      </c>
      <c r="I8" s="562">
        <f>H8-H9</f>
        <v>0</v>
      </c>
      <c r="J8" s="564">
        <f>1-(I8/J13)</f>
        <v>1</v>
      </c>
      <c r="K8" s="558"/>
      <c r="L8" s="559"/>
    </row>
    <row r="9" spans="1:12" s="111" customFormat="1" ht="26.25" customHeight="1" thickBot="1">
      <c r="A9" s="23"/>
      <c r="B9" s="275">
        <v>5</v>
      </c>
      <c r="C9" s="276">
        <v>5</v>
      </c>
      <c r="D9" s="277">
        <v>0</v>
      </c>
      <c r="E9" s="111" t="e">
        <f>IF(COUNTIF(#REF!,"&gt;"&amp;#REF!),B9,"")</f>
        <v>#REF!</v>
      </c>
      <c r="F9" s="181" t="str">
        <f t="shared" si="0"/>
        <v>PROPUESTA BAJA</v>
      </c>
      <c r="G9" s="203" t="s">
        <v>119</v>
      </c>
      <c r="H9" s="204">
        <f>_xlfn.STDEV.P(D5:D224)</f>
        <v>0</v>
      </c>
      <c r="I9" s="563"/>
      <c r="J9" s="565"/>
      <c r="K9" s="560"/>
      <c r="L9" s="561"/>
    </row>
    <row r="10" spans="1:12" s="111" customFormat="1" ht="26.25" customHeight="1" thickBot="1">
      <c r="A10" s="23"/>
      <c r="B10" s="275">
        <v>6</v>
      </c>
      <c r="C10" s="276">
        <v>6</v>
      </c>
      <c r="D10" s="277">
        <v>0</v>
      </c>
      <c r="E10" s="111" t="e">
        <f>IF(COUNTIF(#REF!,"&gt;"&amp;#REF!),B10,"")</f>
        <v>#REF!</v>
      </c>
      <c r="F10" s="181" t="str">
        <f t="shared" si="0"/>
        <v>PROPUESTA BAJA</v>
      </c>
      <c r="G10" s="566" t="s">
        <v>151</v>
      </c>
      <c r="H10" s="567"/>
      <c r="I10" s="567"/>
      <c r="J10" s="567"/>
      <c r="K10" s="567"/>
      <c r="L10" s="568"/>
    </row>
    <row r="11" spans="1:12" s="111" customFormat="1" ht="26.25" customHeight="1">
      <c r="A11" s="23"/>
      <c r="B11" s="275">
        <v>7</v>
      </c>
      <c r="C11" s="276">
        <v>7</v>
      </c>
      <c r="D11" s="277">
        <v>0</v>
      </c>
      <c r="E11" s="111" t="e">
        <f>IF(COUNTIF(#REF!,"&gt;"&amp;#REF!),B11,"")</f>
        <v>#REF!</v>
      </c>
      <c r="F11" s="181" t="str">
        <f t="shared" si="0"/>
        <v>PROPUESTA BAJA</v>
      </c>
      <c r="G11" s="213"/>
      <c r="H11" s="214" t="s">
        <v>122</v>
      </c>
      <c r="I11" s="214" t="s">
        <v>123</v>
      </c>
      <c r="J11" s="214" t="s">
        <v>0</v>
      </c>
      <c r="K11" s="569" t="s">
        <v>157</v>
      </c>
      <c r="L11" s="572" t="s">
        <v>152</v>
      </c>
    </row>
    <row r="12" spans="1:12" s="111" customFormat="1" ht="26.25" customHeight="1" thickBot="1">
      <c r="A12" s="23"/>
      <c r="B12" s="275">
        <v>8</v>
      </c>
      <c r="C12" s="276">
        <v>8</v>
      </c>
      <c r="D12" s="277">
        <v>0</v>
      </c>
      <c r="E12" s="111" t="e">
        <f>IF(COUNTIF(#REF!,"&gt;"&amp;#REF!),B12,"")</f>
        <v>#REF!</v>
      </c>
      <c r="F12" s="181" t="str">
        <f t="shared" si="0"/>
        <v>PROPUESTA BAJA</v>
      </c>
      <c r="G12" s="278" t="s">
        <v>125</v>
      </c>
      <c r="H12" s="279">
        <f>(J13-H13)/J13</f>
        <v>1</v>
      </c>
      <c r="I12" s="280">
        <f>(J13-I13)/J13</f>
        <v>1</v>
      </c>
      <c r="J12" s="281">
        <f>(J13-I8)/J13</f>
        <v>1</v>
      </c>
      <c r="K12" s="570"/>
      <c r="L12" s="573"/>
    </row>
    <row r="13" spans="1:12" s="111" customFormat="1" ht="26.25" customHeight="1" thickBot="1">
      <c r="A13" s="23"/>
      <c r="B13" s="275">
        <v>9</v>
      </c>
      <c r="C13" s="276">
        <v>9</v>
      </c>
      <c r="D13" s="277">
        <v>0</v>
      </c>
      <c r="E13" s="111" t="e">
        <f>IF(COUNTIF(#REF!,"&gt;"&amp;#REF!),B13,"")</f>
        <v>#REF!</v>
      </c>
      <c r="F13" s="181" t="str">
        <f t="shared" si="0"/>
        <v>PROPUESTA BAJA</v>
      </c>
      <c r="G13" s="282">
        <f>I8</f>
        <v>0</v>
      </c>
      <c r="H13" s="282">
        <f>H7</f>
        <v>0</v>
      </c>
      <c r="I13" s="282">
        <f>H8</f>
        <v>0</v>
      </c>
      <c r="J13" s="282">
        <f>G6</f>
        <v>264493670</v>
      </c>
      <c r="K13" s="571"/>
      <c r="L13" s="574"/>
    </row>
    <row r="14" spans="1:12" s="111" customFormat="1" ht="26.25" customHeight="1" thickBot="1">
      <c r="A14" s="23"/>
      <c r="B14" s="275">
        <v>10</v>
      </c>
      <c r="C14" s="276">
        <v>10</v>
      </c>
      <c r="D14" s="277">
        <v>0</v>
      </c>
      <c r="E14" s="111" t="e">
        <f>IF(COUNTIF(#REF!,"&gt;"&amp;#REF!),B14,"")</f>
        <v>#REF!</v>
      </c>
      <c r="F14" s="181" t="str">
        <f t="shared" si="0"/>
        <v>PROPUESTA BAJA</v>
      </c>
    </row>
    <row r="15" spans="1:12" s="111" customFormat="1" ht="26.25" customHeight="1">
      <c r="A15" s="23"/>
      <c r="B15" s="275">
        <v>11</v>
      </c>
      <c r="C15" s="276">
        <v>11</v>
      </c>
      <c r="D15" s="277">
        <v>0</v>
      </c>
      <c r="E15" s="111" t="str">
        <f>IF(COUNTIF(G15:J15,"&gt;"&amp;$L$22),B15,"")</f>
        <v/>
      </c>
      <c r="F15" s="348" t="str">
        <f t="shared" si="0"/>
        <v>PROPUESTA BAJA</v>
      </c>
      <c r="G15" s="351" t="str">
        <f>IF(D15=0,"",1-(D15/$G$13))</f>
        <v/>
      </c>
      <c r="H15" s="352" t="str">
        <f>IF(D15=0,"",1-(D15/$H$13))</f>
        <v/>
      </c>
      <c r="I15" s="353" t="str">
        <f>IF(D15=0,"",1-(D15/$I$13))</f>
        <v/>
      </c>
      <c r="J15" s="354" t="str">
        <f>IF(D15=0,"",1-(D15/$J$13))</f>
        <v/>
      </c>
      <c r="K15" s="363" t="s">
        <v>126</v>
      </c>
      <c r="L15" s="575" t="s">
        <v>153</v>
      </c>
    </row>
    <row r="16" spans="1:12" s="111" customFormat="1" ht="26.25" customHeight="1">
      <c r="A16" s="23"/>
      <c r="B16" s="275">
        <v>12</v>
      </c>
      <c r="C16" s="276">
        <v>12</v>
      </c>
      <c r="D16" s="277">
        <v>0</v>
      </c>
      <c r="E16" s="111" t="str">
        <f t="shared" ref="E16:E19" si="1">IF(COUNTIF(G16:J16,"&gt;"&amp;$L$22),B16,"")</f>
        <v/>
      </c>
      <c r="F16" s="348" t="str">
        <f t="shared" si="0"/>
        <v>PROPUESTA BAJA</v>
      </c>
      <c r="G16" s="355" t="str">
        <f t="shared" ref="G16:G19" si="2">IF(D16=0,"",1-(D16/$G$13))</f>
        <v/>
      </c>
      <c r="H16" s="356" t="str">
        <f t="shared" ref="H16:H19" si="3">IF(D16=0,"",1-(D16/$H$13))</f>
        <v/>
      </c>
      <c r="I16" s="357" t="str">
        <f t="shared" ref="I16:I19" si="4">IF(D16=0,"",1-(D16/$I$13))</f>
        <v/>
      </c>
      <c r="J16" s="358" t="str">
        <f t="shared" ref="J16:J19" si="5">IF(D16=0,"",1-(D16/$J$13))</f>
        <v/>
      </c>
      <c r="K16" s="364">
        <v>0.113371142807664</v>
      </c>
      <c r="L16" s="576"/>
    </row>
    <row r="17" spans="1:13" s="111" customFormat="1" ht="26.25" customHeight="1">
      <c r="A17" s="23"/>
      <c r="B17" s="275">
        <v>13</v>
      </c>
      <c r="C17" s="276">
        <v>13</v>
      </c>
      <c r="D17" s="277">
        <v>0</v>
      </c>
      <c r="E17" s="111" t="str">
        <f t="shared" si="1"/>
        <v/>
      </c>
      <c r="F17" s="348" t="str">
        <f t="shared" si="0"/>
        <v>PROPUESTA BAJA</v>
      </c>
      <c r="G17" s="355" t="str">
        <f t="shared" si="2"/>
        <v/>
      </c>
      <c r="H17" s="356" t="str">
        <f t="shared" si="3"/>
        <v/>
      </c>
      <c r="I17" s="357" t="str">
        <f t="shared" si="4"/>
        <v/>
      </c>
      <c r="J17" s="358" t="str">
        <f t="shared" si="5"/>
        <v/>
      </c>
      <c r="K17" s="349" t="s">
        <v>128</v>
      </c>
      <c r="L17" s="576"/>
    </row>
    <row r="18" spans="1:13" s="111" customFormat="1" ht="26.25" customHeight="1" thickBot="1">
      <c r="A18" s="23"/>
      <c r="B18" s="275">
        <v>14</v>
      </c>
      <c r="C18" s="276">
        <v>14</v>
      </c>
      <c r="D18" s="277">
        <v>0</v>
      </c>
      <c r="E18" s="111" t="str">
        <f t="shared" si="1"/>
        <v/>
      </c>
      <c r="F18" s="348" t="str">
        <f t="shared" si="0"/>
        <v>PROPUESTA BAJA</v>
      </c>
      <c r="G18" s="355" t="str">
        <f t="shared" si="2"/>
        <v/>
      </c>
      <c r="H18" s="356" t="str">
        <f t="shared" si="3"/>
        <v/>
      </c>
      <c r="I18" s="357" t="str">
        <f t="shared" si="4"/>
        <v/>
      </c>
      <c r="J18" s="358" t="str">
        <f t="shared" si="5"/>
        <v/>
      </c>
      <c r="K18" s="350">
        <v>0.1157212157046858</v>
      </c>
      <c r="L18" s="284">
        <v>7.5149999999999995E-2</v>
      </c>
      <c r="M18" s="111">
        <f>(1.78+13.25)/2</f>
        <v>7.5149999999999997</v>
      </c>
    </row>
    <row r="19" spans="1:13" s="111" customFormat="1" ht="26.25" customHeight="1" thickBot="1">
      <c r="A19" s="23"/>
      <c r="B19" s="275">
        <v>15</v>
      </c>
      <c r="C19" s="276">
        <v>15</v>
      </c>
      <c r="D19" s="277">
        <v>0</v>
      </c>
      <c r="E19" s="111" t="str">
        <f t="shared" si="1"/>
        <v/>
      </c>
      <c r="F19" s="348" t="str">
        <f t="shared" si="0"/>
        <v>PROPUESTA BAJA</v>
      </c>
      <c r="G19" s="359" t="str">
        <f t="shared" si="2"/>
        <v/>
      </c>
      <c r="H19" s="360" t="str">
        <f t="shared" si="3"/>
        <v/>
      </c>
      <c r="I19" s="361" t="str">
        <f t="shared" si="4"/>
        <v/>
      </c>
      <c r="J19" s="362" t="str">
        <f t="shared" si="5"/>
        <v/>
      </c>
      <c r="K19" s="364" t="s">
        <v>129</v>
      </c>
      <c r="L19" s="285" t="s">
        <v>152</v>
      </c>
    </row>
    <row r="20" spans="1:13" s="111" customFormat="1" ht="26.25" customHeight="1" thickBot="1">
      <c r="A20" s="23"/>
      <c r="B20" s="275">
        <v>16</v>
      </c>
      <c r="C20" s="276">
        <v>16</v>
      </c>
      <c r="D20" s="277">
        <v>0</v>
      </c>
      <c r="E20" s="111" t="e">
        <f>IF(COUNTIF(#REF!,"&gt;"&amp;$L$22),B20,"")</f>
        <v>#REF!</v>
      </c>
      <c r="F20" s="181" t="str">
        <f t="shared" si="0"/>
        <v>PROPUESTA BAJA</v>
      </c>
      <c r="G20" s="271"/>
      <c r="H20" s="271"/>
      <c r="I20" s="271"/>
      <c r="J20" s="271"/>
      <c r="K20" s="365">
        <v>0.13905756109682174</v>
      </c>
      <c r="L20" s="286">
        <f>AVERAGE(K15:K26)</f>
        <v>0.11406864033718396</v>
      </c>
    </row>
    <row r="21" spans="1:13" s="111" customFormat="1" ht="26.25" customHeight="1">
      <c r="A21" s="23"/>
      <c r="B21" s="275">
        <v>17</v>
      </c>
      <c r="C21" s="276">
        <v>17</v>
      </c>
      <c r="D21" s="277">
        <v>0</v>
      </c>
      <c r="E21" s="111" t="e">
        <f>IF(COUNTIF(#REF!,"&gt;"&amp;$L$22),B21,"")</f>
        <v>#REF!</v>
      </c>
      <c r="F21" s="181" t="str">
        <f t="shared" si="0"/>
        <v>PROPUESTA BAJA</v>
      </c>
      <c r="G21" s="271"/>
      <c r="H21" s="271"/>
      <c r="I21" s="271"/>
      <c r="J21" s="271"/>
      <c r="K21" s="283" t="s">
        <v>154</v>
      </c>
      <c r="L21" s="577" t="s">
        <v>130</v>
      </c>
    </row>
    <row r="22" spans="1:13" s="111" customFormat="1" ht="26.25" customHeight="1" thickBot="1">
      <c r="A22" s="23"/>
      <c r="B22" s="275">
        <v>18</v>
      </c>
      <c r="C22" s="276">
        <v>18</v>
      </c>
      <c r="D22" s="277">
        <v>0</v>
      </c>
      <c r="E22" s="111" t="e">
        <f>IF(COUNTIF(#REF!,"&gt;"&amp;$L$22),B22,"")</f>
        <v>#REF!</v>
      </c>
      <c r="F22" s="181" t="str">
        <f t="shared" si="0"/>
        <v>PROPUESTA BAJA</v>
      </c>
      <c r="G22" s="271"/>
      <c r="H22" s="271"/>
      <c r="I22" s="271"/>
      <c r="J22" s="271"/>
      <c r="K22" s="287">
        <v>0.10953192241393216</v>
      </c>
      <c r="L22" s="578"/>
    </row>
    <row r="23" spans="1:13" s="111" customFormat="1" ht="26.25" customHeight="1">
      <c r="A23" s="23"/>
      <c r="B23" s="275">
        <v>19</v>
      </c>
      <c r="C23" s="276">
        <v>19</v>
      </c>
      <c r="D23" s="277">
        <v>0</v>
      </c>
      <c r="E23" s="111" t="e">
        <f>IF(COUNTIF(#REF!,"&gt;"&amp;$L$22),B23,"")</f>
        <v>#REF!</v>
      </c>
      <c r="F23" s="181" t="str">
        <f t="shared" si="0"/>
        <v>PROPUESTA BAJA</v>
      </c>
      <c r="G23" s="271"/>
      <c r="H23" s="271"/>
      <c r="I23" s="271"/>
      <c r="J23" s="271"/>
      <c r="K23" s="365" t="s">
        <v>155</v>
      </c>
      <c r="L23" s="550">
        <f>L18+L20</f>
        <v>0.18921864033718394</v>
      </c>
    </row>
    <row r="24" spans="1:13" s="111" customFormat="1" ht="26.25" customHeight="1" thickBot="1">
      <c r="A24" s="23"/>
      <c r="B24" s="275">
        <v>20</v>
      </c>
      <c r="C24" s="276">
        <v>20</v>
      </c>
      <c r="D24" s="277">
        <v>0</v>
      </c>
      <c r="E24" s="111" t="e">
        <f>IF(COUNTIF(#REF!,"&gt;"&amp;$L$22),B24,"")</f>
        <v>#REF!</v>
      </c>
      <c r="F24" s="181" t="str">
        <f t="shared" si="0"/>
        <v>PROPUESTA BAJA</v>
      </c>
      <c r="G24" s="271"/>
      <c r="H24" s="271"/>
      <c r="I24" s="271"/>
      <c r="J24" s="271"/>
      <c r="K24" s="365">
        <v>0.14243</v>
      </c>
      <c r="L24" s="551"/>
    </row>
    <row r="25" spans="1:13" s="111" customFormat="1" ht="26.25" customHeight="1">
      <c r="A25" s="23"/>
      <c r="B25" s="275">
        <v>21</v>
      </c>
      <c r="C25" s="276">
        <v>21</v>
      </c>
      <c r="D25" s="277">
        <v>0</v>
      </c>
      <c r="E25" s="111" t="e">
        <f>IF(COUNTIF(#REF!,"&gt;"&amp;$L$22),B25,"")</f>
        <v>#REF!</v>
      </c>
      <c r="F25" s="181" t="str">
        <f t="shared" si="0"/>
        <v>PROPUESTA BAJA</v>
      </c>
      <c r="G25" s="271"/>
      <c r="H25" s="271"/>
      <c r="I25" s="271"/>
      <c r="J25" s="271"/>
      <c r="K25" s="365" t="s">
        <v>156</v>
      </c>
      <c r="L25" s="271"/>
    </row>
    <row r="26" spans="1:13" s="111" customFormat="1" ht="26.25" customHeight="1">
      <c r="A26" s="23"/>
      <c r="B26" s="275">
        <v>22</v>
      </c>
      <c r="C26" s="276">
        <v>22</v>
      </c>
      <c r="D26" s="277">
        <v>0</v>
      </c>
      <c r="E26" s="111" t="e">
        <f>IF(COUNTIF(#REF!,"&gt;"&amp;$L$22),B26,"")</f>
        <v>#REF!</v>
      </c>
      <c r="F26" s="181" t="str">
        <f t="shared" si="0"/>
        <v>PROPUESTA BAJA</v>
      </c>
      <c r="G26" s="271"/>
      <c r="H26" s="271"/>
      <c r="I26" s="271"/>
      <c r="J26" s="271"/>
      <c r="K26" s="365">
        <v>6.4299999999999996E-2</v>
      </c>
      <c r="L26" s="271"/>
    </row>
    <row r="27" spans="1:13" s="111" customFormat="1" ht="26.25" customHeight="1">
      <c r="A27" s="23"/>
      <c r="B27" s="275">
        <v>23</v>
      </c>
      <c r="C27" s="276">
        <v>23</v>
      </c>
      <c r="D27" s="277">
        <v>0</v>
      </c>
      <c r="E27" s="111" t="e">
        <f>IF(COUNTIF(#REF!,"&gt;"&amp;$L$22),B27,"")</f>
        <v>#REF!</v>
      </c>
      <c r="F27" s="181" t="str">
        <f t="shared" si="0"/>
        <v>PROPUESTA BAJA</v>
      </c>
      <c r="G27" s="271"/>
      <c r="H27" s="271"/>
      <c r="I27" s="271"/>
      <c r="J27" s="271"/>
      <c r="K27" s="271"/>
      <c r="L27" s="271"/>
    </row>
    <row r="28" spans="1:13" s="111" customFormat="1" ht="26.25" customHeight="1">
      <c r="A28" s="23"/>
      <c r="B28" s="275">
        <v>24</v>
      </c>
      <c r="C28" s="276">
        <v>24</v>
      </c>
      <c r="D28" s="277">
        <v>0</v>
      </c>
      <c r="E28" s="111" t="str">
        <f>IF(COUNTIF(G20:J20,"&gt;"&amp;$L$22),B28,"")</f>
        <v/>
      </c>
      <c r="F28" s="181" t="str">
        <f t="shared" si="0"/>
        <v>PROPUESTA BAJA</v>
      </c>
      <c r="G28" s="271"/>
      <c r="H28" s="271"/>
      <c r="I28" s="271"/>
      <c r="J28" s="271"/>
      <c r="K28" s="271"/>
      <c r="L28" s="271"/>
    </row>
    <row r="29" spans="1:13" s="111" customFormat="1" ht="26.25" customHeight="1">
      <c r="A29" s="23"/>
      <c r="B29" s="275">
        <v>25</v>
      </c>
      <c r="C29" s="276">
        <v>25</v>
      </c>
      <c r="D29" s="277">
        <v>0</v>
      </c>
      <c r="E29" s="111" t="str">
        <f>IF(COUNTIF(G21:J21,"&gt;"&amp;$L$22),B29,"")</f>
        <v/>
      </c>
      <c r="F29" s="181" t="str">
        <f t="shared" si="0"/>
        <v>PROPUESTA BAJA</v>
      </c>
      <c r="G29" s="271"/>
      <c r="H29" s="271"/>
      <c r="I29" s="271"/>
      <c r="J29" s="271"/>
      <c r="K29" s="271"/>
      <c r="L29" s="271"/>
    </row>
    <row r="30" spans="1:13" s="111" customFormat="1" ht="26.25" customHeight="1">
      <c r="A30" s="23"/>
      <c r="B30" s="275">
        <v>26</v>
      </c>
      <c r="C30" s="276">
        <v>26</v>
      </c>
      <c r="D30" s="277">
        <v>0</v>
      </c>
      <c r="E30" s="111" t="e">
        <f>IF(COUNTIF(#REF!,"&gt;"&amp;#REF!),B30,"")</f>
        <v>#REF!</v>
      </c>
      <c r="F30" s="181" t="str">
        <f t="shared" si="0"/>
        <v>PROPUESTA BAJA</v>
      </c>
      <c r="G30" s="271"/>
      <c r="H30" s="271"/>
      <c r="I30" s="271"/>
      <c r="J30" s="271"/>
      <c r="K30" s="271"/>
      <c r="L30" s="271"/>
    </row>
    <row r="31" spans="1:13" s="111" customFormat="1" ht="26.25" customHeight="1">
      <c r="A31" s="23"/>
      <c r="B31" s="275">
        <v>27</v>
      </c>
      <c r="C31" s="276">
        <v>27</v>
      </c>
      <c r="D31" s="277">
        <v>0</v>
      </c>
      <c r="E31" s="111" t="e">
        <f>IF(COUNTIF(#REF!,"&gt;"&amp;#REF!),B31,"")</f>
        <v>#REF!</v>
      </c>
      <c r="F31" s="181" t="str">
        <f t="shared" si="0"/>
        <v>PROPUESTA BAJA</v>
      </c>
      <c r="G31" s="271"/>
      <c r="H31" s="271"/>
      <c r="I31" s="271"/>
      <c r="J31" s="271"/>
      <c r="K31" s="271"/>
      <c r="L31" s="271"/>
    </row>
    <row r="32" spans="1:13" s="111" customFormat="1" ht="26.25" customHeight="1">
      <c r="A32" s="23"/>
      <c r="B32" s="275">
        <v>28</v>
      </c>
      <c r="C32" s="276">
        <v>28</v>
      </c>
      <c r="D32" s="277">
        <v>0</v>
      </c>
      <c r="E32" s="111" t="e">
        <f>IF(COUNTIF(#REF!,"&gt;"&amp;#REF!),B32,"")</f>
        <v>#REF!</v>
      </c>
      <c r="F32" s="181" t="str">
        <f t="shared" si="0"/>
        <v>PROPUESTA BAJA</v>
      </c>
      <c r="G32" s="271"/>
      <c r="H32" s="271"/>
      <c r="I32" s="271"/>
      <c r="J32" s="271"/>
      <c r="K32" s="271"/>
      <c r="L32" s="271"/>
    </row>
    <row r="33" spans="1:12" s="111" customFormat="1" ht="26.25" customHeight="1">
      <c r="A33" s="23"/>
      <c r="B33" s="275">
        <v>29</v>
      </c>
      <c r="C33" s="276">
        <v>29</v>
      </c>
      <c r="D33" s="277">
        <v>0</v>
      </c>
      <c r="E33" s="111" t="e">
        <f>IF(COUNTIF(#REF!,"&gt;"&amp;#REF!),B33,"")</f>
        <v>#REF!</v>
      </c>
      <c r="F33" s="181" t="str">
        <f t="shared" si="0"/>
        <v>PROPUESTA BAJA</v>
      </c>
      <c r="G33" s="271"/>
      <c r="H33" s="271"/>
      <c r="I33" s="271"/>
      <c r="J33" s="271"/>
      <c r="K33" s="271"/>
      <c r="L33" s="271"/>
    </row>
    <row r="34" spans="1:12" s="111" customFormat="1" ht="26.25" customHeight="1">
      <c r="A34" s="23"/>
      <c r="B34" s="275">
        <v>30</v>
      </c>
      <c r="C34" s="276">
        <v>30</v>
      </c>
      <c r="D34" s="277">
        <v>0</v>
      </c>
      <c r="E34" s="111" t="e">
        <f>IF(COUNTIF(#REF!,"&gt;"&amp;#REF!),B34,"")</f>
        <v>#REF!</v>
      </c>
      <c r="F34" s="181" t="str">
        <f t="shared" si="0"/>
        <v>PROPUESTA BAJA</v>
      </c>
      <c r="G34" s="271"/>
      <c r="H34" s="271"/>
      <c r="I34" s="271"/>
      <c r="J34" s="271"/>
      <c r="K34" s="271"/>
      <c r="L34" s="271"/>
    </row>
    <row r="35" spans="1:12" s="111" customFormat="1" ht="26.25" customHeight="1">
      <c r="A35" s="23"/>
      <c r="B35" s="275">
        <v>31</v>
      </c>
      <c r="C35" s="276">
        <v>31</v>
      </c>
      <c r="D35" s="277">
        <v>0</v>
      </c>
      <c r="E35" s="111" t="e">
        <f>IF(COUNTIF(#REF!,"&gt;"&amp;#REF!),B35,"")</f>
        <v>#REF!</v>
      </c>
      <c r="F35" s="181" t="str">
        <f t="shared" si="0"/>
        <v>PROPUESTA BAJA</v>
      </c>
      <c r="G35" s="271"/>
      <c r="H35" s="271"/>
      <c r="I35" s="271"/>
      <c r="J35" s="271"/>
      <c r="K35" s="271"/>
      <c r="L35" s="271"/>
    </row>
    <row r="36" spans="1:12" s="111" customFormat="1" ht="26.25" customHeight="1">
      <c r="A36" s="23"/>
      <c r="B36" s="275">
        <v>32</v>
      </c>
      <c r="C36" s="276">
        <v>32</v>
      </c>
      <c r="D36" s="277">
        <v>0</v>
      </c>
      <c r="E36" s="111" t="e">
        <f>IF(COUNTIF(#REF!,"&gt;"&amp;#REF!),B36,"")</f>
        <v>#REF!</v>
      </c>
      <c r="F36" s="181" t="str">
        <f t="shared" si="0"/>
        <v>PROPUESTA BAJA</v>
      </c>
      <c r="G36" s="271"/>
      <c r="H36" s="271"/>
      <c r="I36" s="271"/>
      <c r="J36" s="271"/>
      <c r="K36" s="271"/>
      <c r="L36" s="271"/>
    </row>
    <row r="37" spans="1:12" s="111" customFormat="1" ht="26.25" customHeight="1">
      <c r="A37" s="23"/>
      <c r="B37" s="275">
        <v>33</v>
      </c>
      <c r="C37" s="276">
        <v>33</v>
      </c>
      <c r="D37" s="277">
        <v>0</v>
      </c>
      <c r="E37" s="111" t="e">
        <f>IF(COUNTIF(#REF!,"&gt;"&amp;#REF!),B37,"")</f>
        <v>#REF!</v>
      </c>
      <c r="F37" s="181" t="str">
        <f t="shared" si="0"/>
        <v>PROPUESTA BAJA</v>
      </c>
      <c r="G37" s="271"/>
      <c r="H37" s="271"/>
      <c r="I37" s="271"/>
      <c r="J37" s="271"/>
      <c r="K37" s="271"/>
      <c r="L37" s="271"/>
    </row>
    <row r="38" spans="1:12" s="111" customFormat="1" ht="26.25" customHeight="1">
      <c r="A38" s="23"/>
      <c r="B38" s="275">
        <v>34</v>
      </c>
      <c r="C38" s="276">
        <v>34</v>
      </c>
      <c r="D38" s="277">
        <v>0</v>
      </c>
      <c r="E38" s="111" t="e">
        <f>IF(COUNTIF(#REF!,"&gt;"&amp;#REF!),B38,"")</f>
        <v>#REF!</v>
      </c>
      <c r="F38" s="181" t="str">
        <f t="shared" si="0"/>
        <v>PROPUESTA BAJA</v>
      </c>
      <c r="G38" s="271"/>
      <c r="H38" s="271"/>
      <c r="I38" s="271"/>
      <c r="J38" s="271"/>
      <c r="K38" s="271"/>
      <c r="L38" s="271"/>
    </row>
    <row r="39" spans="1:12" s="111" customFormat="1" ht="26.25" customHeight="1">
      <c r="A39" s="23"/>
      <c r="B39" s="275">
        <v>35</v>
      </c>
      <c r="C39" s="276">
        <v>35</v>
      </c>
      <c r="D39" s="277">
        <v>0</v>
      </c>
      <c r="E39" s="111" t="e">
        <f>IF(COUNTIF(#REF!,"&gt;"&amp;#REF!),B39,"")</f>
        <v>#REF!</v>
      </c>
      <c r="F39" s="181" t="str">
        <f t="shared" si="0"/>
        <v>PROPUESTA BAJA</v>
      </c>
      <c r="G39" s="271"/>
      <c r="H39" s="271"/>
      <c r="I39" s="271"/>
      <c r="J39" s="271"/>
      <c r="K39" s="271"/>
      <c r="L39" s="271"/>
    </row>
    <row r="40" spans="1:12" s="111" customFormat="1" ht="26.25" customHeight="1">
      <c r="A40" s="23"/>
      <c r="B40" s="275">
        <v>36</v>
      </c>
      <c r="C40" s="276">
        <v>36</v>
      </c>
      <c r="D40" s="277">
        <v>0</v>
      </c>
      <c r="E40" s="111" t="e">
        <f>IF(COUNTIF(#REF!,"&gt;"&amp;#REF!),B40,"")</f>
        <v>#REF!</v>
      </c>
      <c r="F40" s="181" t="str">
        <f t="shared" si="0"/>
        <v>PROPUESTA BAJA</v>
      </c>
      <c r="G40" s="271"/>
      <c r="H40" s="271"/>
      <c r="I40" s="271"/>
      <c r="J40" s="271"/>
      <c r="K40" s="271"/>
      <c r="L40" s="271"/>
    </row>
    <row r="41" spans="1:12" s="111" customFormat="1" ht="26.25" customHeight="1">
      <c r="A41" s="23"/>
      <c r="B41" s="275">
        <v>37</v>
      </c>
      <c r="C41" s="276">
        <v>37</v>
      </c>
      <c r="D41" s="277">
        <v>0</v>
      </c>
      <c r="E41" s="111" t="e">
        <f>IF(COUNTIF(#REF!,"&gt;"&amp;#REF!),"No."&amp;B41&amp;",  ","")</f>
        <v>#REF!</v>
      </c>
      <c r="F41" s="181" t="str">
        <f t="shared" si="0"/>
        <v>PROPUESTA BAJA</v>
      </c>
      <c r="G41" s="271"/>
      <c r="H41" s="271"/>
      <c r="I41" s="271"/>
      <c r="J41" s="271"/>
      <c r="K41" s="271"/>
      <c r="L41" s="271"/>
    </row>
    <row r="42" spans="1:12" s="111" customFormat="1" ht="26.25" customHeight="1">
      <c r="A42" s="23"/>
      <c r="B42" s="275">
        <v>38</v>
      </c>
      <c r="C42" s="276">
        <v>38</v>
      </c>
      <c r="D42" s="277">
        <v>0</v>
      </c>
      <c r="E42" s="111" t="e">
        <f>IF(COUNTIF(#REF!,"&gt;"&amp;#REF!),"No."&amp;B42&amp;",  ","")</f>
        <v>#REF!</v>
      </c>
      <c r="F42" s="181" t="str">
        <f t="shared" si="0"/>
        <v>PROPUESTA BAJA</v>
      </c>
      <c r="G42" s="271"/>
      <c r="H42" s="271"/>
      <c r="I42" s="271"/>
      <c r="J42" s="271"/>
      <c r="K42" s="271"/>
      <c r="L42" s="271"/>
    </row>
    <row r="43" spans="1:12" s="111" customFormat="1" ht="26.25" customHeight="1">
      <c r="A43" s="23"/>
      <c r="B43" s="275">
        <v>39</v>
      </c>
      <c r="C43" s="276">
        <v>39</v>
      </c>
      <c r="D43" s="277">
        <v>0</v>
      </c>
      <c r="E43" s="111" t="e">
        <f>IF(COUNTIF(#REF!,"&gt;"&amp;#REF!),"No."&amp;B43&amp;",  ","")</f>
        <v>#REF!</v>
      </c>
      <c r="F43" s="181" t="str">
        <f t="shared" si="0"/>
        <v>PROPUESTA BAJA</v>
      </c>
      <c r="G43" s="271"/>
      <c r="H43" s="271"/>
      <c r="I43" s="271"/>
      <c r="J43" s="271"/>
      <c r="K43" s="271"/>
      <c r="L43" s="271"/>
    </row>
    <row r="44" spans="1:12" s="111" customFormat="1" ht="26.25" customHeight="1">
      <c r="A44" s="23"/>
      <c r="B44" s="275">
        <v>40</v>
      </c>
      <c r="C44" s="276">
        <v>40</v>
      </c>
      <c r="D44" s="277">
        <v>0</v>
      </c>
      <c r="E44" s="111" t="e">
        <f>IF(COUNTIF(#REF!,"&gt;"&amp;#REF!),"No."&amp;B44&amp;",  ","")</f>
        <v>#REF!</v>
      </c>
      <c r="F44" s="181" t="str">
        <f t="shared" si="0"/>
        <v>PROPUESTA BAJA</v>
      </c>
      <c r="G44" s="271"/>
      <c r="H44" s="271"/>
      <c r="I44" s="271"/>
      <c r="J44" s="271"/>
      <c r="K44" s="271"/>
      <c r="L44" s="271"/>
    </row>
    <row r="45" spans="1:12" s="111" customFormat="1" ht="26.25" customHeight="1">
      <c r="A45" s="23"/>
      <c r="B45" s="275">
        <v>41</v>
      </c>
      <c r="C45" s="276">
        <v>41</v>
      </c>
      <c r="D45" s="277">
        <v>0</v>
      </c>
      <c r="E45" s="111" t="e">
        <f>IF(COUNTIF(#REF!,"&gt;"&amp;#REF!),"No."&amp;B45&amp;",  ","")</f>
        <v>#REF!</v>
      </c>
      <c r="F45" s="181" t="str">
        <f t="shared" si="0"/>
        <v>PROPUESTA BAJA</v>
      </c>
      <c r="G45" s="271"/>
      <c r="H45" s="271"/>
      <c r="I45" s="271"/>
      <c r="J45" s="271"/>
      <c r="K45" s="271"/>
      <c r="L45" s="271"/>
    </row>
    <row r="46" spans="1:12" s="111" customFormat="1" ht="26.25" customHeight="1">
      <c r="A46" s="23"/>
      <c r="B46" s="275">
        <v>42</v>
      </c>
      <c r="C46" s="276">
        <v>42</v>
      </c>
      <c r="D46" s="277">
        <v>0</v>
      </c>
      <c r="E46" s="111" t="e">
        <f>IF(COUNTIF(#REF!,"&gt;"&amp;#REF!),"No."&amp;B46&amp;",  ","")</f>
        <v>#REF!</v>
      </c>
      <c r="F46" s="181" t="str">
        <f t="shared" si="0"/>
        <v>PROPUESTA BAJA</v>
      </c>
      <c r="G46" s="271"/>
      <c r="H46" s="271"/>
      <c r="I46" s="271"/>
      <c r="J46" s="271"/>
      <c r="K46" s="271"/>
      <c r="L46" s="271"/>
    </row>
    <row r="47" spans="1:12" s="111" customFormat="1" ht="26.25" customHeight="1">
      <c r="A47" s="23"/>
      <c r="B47" s="275">
        <v>43</v>
      </c>
      <c r="C47" s="276">
        <v>43</v>
      </c>
      <c r="D47" s="277">
        <v>0</v>
      </c>
      <c r="E47" s="111" t="e">
        <f>IF(COUNTIF(#REF!,"&gt;"&amp;#REF!),"No."&amp;B47&amp;",  ","")</f>
        <v>#REF!</v>
      </c>
      <c r="F47" s="181" t="str">
        <f t="shared" si="0"/>
        <v>PROPUESTA BAJA</v>
      </c>
      <c r="G47" s="271"/>
      <c r="H47" s="271"/>
      <c r="I47" s="271"/>
      <c r="J47" s="271"/>
      <c r="K47" s="271"/>
      <c r="L47" s="271"/>
    </row>
    <row r="48" spans="1:12" s="111" customFormat="1" ht="26.25" customHeight="1">
      <c r="A48" s="23"/>
      <c r="B48" s="275">
        <v>44</v>
      </c>
      <c r="C48" s="276">
        <v>44</v>
      </c>
      <c r="D48" s="277">
        <v>0</v>
      </c>
      <c r="E48" s="111" t="e">
        <f>IF(COUNTIF(#REF!,"&gt;"&amp;#REF!),"No."&amp;B48&amp;",  ","")</f>
        <v>#REF!</v>
      </c>
      <c r="F48" s="181" t="str">
        <f t="shared" si="0"/>
        <v>PROPUESTA BAJA</v>
      </c>
      <c r="G48" s="271"/>
      <c r="H48" s="271"/>
      <c r="I48" s="271"/>
      <c r="J48" s="271"/>
      <c r="K48" s="271"/>
      <c r="L48" s="271"/>
    </row>
    <row r="49" spans="1:12" s="111" customFormat="1" ht="26.25" customHeight="1">
      <c r="A49" s="23"/>
      <c r="B49" s="275">
        <v>45</v>
      </c>
      <c r="C49" s="276">
        <v>45</v>
      </c>
      <c r="D49" s="277">
        <v>0</v>
      </c>
      <c r="E49" s="111" t="e">
        <f>IF(COUNTIF(#REF!,"&gt;"&amp;#REF!),"No."&amp;B49&amp;",  ","")</f>
        <v>#REF!</v>
      </c>
      <c r="F49" s="181" t="str">
        <f t="shared" si="0"/>
        <v>PROPUESTA BAJA</v>
      </c>
      <c r="G49" s="271"/>
      <c r="H49" s="271"/>
      <c r="I49" s="271"/>
      <c r="J49" s="271"/>
      <c r="K49" s="271"/>
      <c r="L49" s="271"/>
    </row>
    <row r="50" spans="1:12" s="111" customFormat="1" ht="26.25" customHeight="1">
      <c r="A50" s="23"/>
      <c r="B50" s="275">
        <v>46</v>
      </c>
      <c r="C50" s="276">
        <v>46</v>
      </c>
      <c r="D50" s="277">
        <v>0</v>
      </c>
      <c r="E50" s="111" t="e">
        <f>IF(COUNTIF(#REF!,"&gt;"&amp;#REF!),B50,"")</f>
        <v>#REF!</v>
      </c>
      <c r="F50" s="181" t="str">
        <f t="shared" si="0"/>
        <v>PROPUESTA BAJA</v>
      </c>
      <c r="G50" s="271"/>
      <c r="H50" s="271"/>
      <c r="I50" s="271"/>
      <c r="J50" s="271"/>
      <c r="K50" s="271"/>
      <c r="L50" s="271"/>
    </row>
    <row r="51" spans="1:12" s="111" customFormat="1" ht="26.25" customHeight="1">
      <c r="A51" s="23"/>
      <c r="B51" s="275">
        <v>47</v>
      </c>
      <c r="C51" s="276">
        <v>47</v>
      </c>
      <c r="D51" s="277">
        <v>0</v>
      </c>
      <c r="E51" s="111" t="e">
        <f>IF(COUNTIF(#REF!,"&gt;"&amp;#REF!),B51,"")</f>
        <v>#REF!</v>
      </c>
      <c r="F51" s="181" t="str">
        <f t="shared" si="0"/>
        <v>PROPUESTA BAJA</v>
      </c>
      <c r="G51" s="271"/>
      <c r="H51" s="271"/>
      <c r="I51" s="271"/>
      <c r="J51" s="271"/>
      <c r="K51" s="271"/>
      <c r="L51" s="271"/>
    </row>
    <row r="52" spans="1:12" s="111" customFormat="1" ht="26.25" customHeight="1">
      <c r="A52" s="23"/>
      <c r="B52" s="275">
        <v>48</v>
      </c>
      <c r="C52" s="276">
        <v>48</v>
      </c>
      <c r="D52" s="277">
        <v>0</v>
      </c>
      <c r="E52" s="111" t="e">
        <f>IF(COUNTIF(#REF!,"&gt;"&amp;#REF!),B52,"")</f>
        <v>#REF!</v>
      </c>
      <c r="F52" s="181" t="str">
        <f t="shared" si="0"/>
        <v>PROPUESTA BAJA</v>
      </c>
      <c r="G52" s="271"/>
      <c r="H52" s="271"/>
      <c r="I52" s="271"/>
      <c r="J52" s="271"/>
      <c r="K52" s="271"/>
      <c r="L52" s="271"/>
    </row>
    <row r="53" spans="1:12" s="111" customFormat="1" ht="26.25" customHeight="1">
      <c r="A53" s="23"/>
      <c r="B53" s="275">
        <v>49</v>
      </c>
      <c r="C53" s="276">
        <v>49</v>
      </c>
      <c r="D53" s="277">
        <v>0</v>
      </c>
      <c r="E53" s="111" t="e">
        <f>IF(COUNTIF(#REF!,"&gt;"&amp;#REF!),B53,"")</f>
        <v>#REF!</v>
      </c>
      <c r="F53" s="181" t="str">
        <f t="shared" si="0"/>
        <v>PROPUESTA BAJA</v>
      </c>
      <c r="G53" s="271"/>
      <c r="H53" s="271"/>
      <c r="I53" s="271"/>
      <c r="J53" s="271"/>
      <c r="K53" s="271"/>
      <c r="L53" s="271"/>
    </row>
    <row r="54" spans="1:12" s="111" customFormat="1" ht="26.25" customHeight="1">
      <c r="A54" s="23"/>
      <c r="B54" s="275">
        <v>50</v>
      </c>
      <c r="C54" s="276">
        <v>50</v>
      </c>
      <c r="D54" s="277">
        <v>0</v>
      </c>
      <c r="E54" s="111" t="e">
        <f>IF(COUNTIF(#REF!,"&gt;"&amp;#REF!),B54,"")</f>
        <v>#REF!</v>
      </c>
      <c r="F54" s="181" t="str">
        <f t="shared" si="0"/>
        <v>PROPUESTA BAJA</v>
      </c>
      <c r="G54" s="271"/>
      <c r="H54" s="271"/>
      <c r="I54" s="271"/>
      <c r="J54" s="271"/>
      <c r="K54" s="271"/>
      <c r="L54" s="271"/>
    </row>
    <row r="55" spans="1:12" s="111" customFormat="1" ht="26.25" customHeight="1">
      <c r="A55" s="23"/>
      <c r="B55" s="275">
        <v>51</v>
      </c>
      <c r="C55" s="276">
        <v>51</v>
      </c>
      <c r="D55" s="277">
        <v>0</v>
      </c>
      <c r="E55" s="111" t="e">
        <f>IF(COUNTIF(#REF!,"&gt;"&amp;#REF!),B55,"")</f>
        <v>#REF!</v>
      </c>
      <c r="F55" s="181" t="str">
        <f t="shared" si="0"/>
        <v>PROPUESTA BAJA</v>
      </c>
      <c r="G55" s="271"/>
      <c r="H55" s="271"/>
      <c r="I55" s="271"/>
      <c r="J55" s="271"/>
      <c r="K55" s="271"/>
      <c r="L55" s="271"/>
    </row>
    <row r="56" spans="1:12" s="111" customFormat="1" ht="26.25" customHeight="1">
      <c r="A56" s="23"/>
      <c r="B56" s="275">
        <v>52</v>
      </c>
      <c r="C56" s="276">
        <v>52</v>
      </c>
      <c r="D56" s="277">
        <v>0</v>
      </c>
      <c r="E56" s="111" t="e">
        <f>IF(COUNTIF(#REF!,"&gt;"&amp;#REF!),B56,"")</f>
        <v>#REF!</v>
      </c>
      <c r="F56" s="181" t="str">
        <f t="shared" si="0"/>
        <v>PROPUESTA BAJA</v>
      </c>
      <c r="G56" s="271"/>
      <c r="H56" s="271"/>
      <c r="I56" s="271"/>
      <c r="J56" s="271"/>
      <c r="K56" s="271"/>
      <c r="L56" s="271"/>
    </row>
    <row r="57" spans="1:12" s="111" customFormat="1" ht="26.25" customHeight="1">
      <c r="A57" s="23"/>
      <c r="B57" s="275">
        <v>53</v>
      </c>
      <c r="C57" s="276">
        <v>53</v>
      </c>
      <c r="D57" s="277">
        <v>0</v>
      </c>
      <c r="E57" s="111" t="e">
        <f>IF(COUNTIF(#REF!,"&gt;"&amp;#REF!),B57,"")</f>
        <v>#REF!</v>
      </c>
      <c r="F57" s="181" t="str">
        <f t="shared" si="0"/>
        <v>PROPUESTA BAJA</v>
      </c>
      <c r="G57" s="271"/>
      <c r="H57" s="271"/>
      <c r="I57" s="271"/>
      <c r="J57" s="271"/>
      <c r="K57" s="271"/>
      <c r="L57" s="271"/>
    </row>
    <row r="58" spans="1:12" s="111" customFormat="1" ht="26.25" customHeight="1">
      <c r="A58" s="23"/>
      <c r="B58" s="275">
        <v>54</v>
      </c>
      <c r="C58" s="276">
        <v>54</v>
      </c>
      <c r="D58" s="277">
        <v>0</v>
      </c>
      <c r="E58" s="111" t="e">
        <f>IF(COUNTIF(#REF!,"&gt;"&amp;#REF!),B58,"")</f>
        <v>#REF!</v>
      </c>
      <c r="F58" s="181" t="str">
        <f t="shared" si="0"/>
        <v>PROPUESTA BAJA</v>
      </c>
      <c r="G58" s="271"/>
      <c r="H58" s="271"/>
      <c r="I58" s="271"/>
      <c r="J58" s="271"/>
      <c r="K58" s="271"/>
      <c r="L58" s="271"/>
    </row>
    <row r="59" spans="1:12" s="111" customFormat="1" ht="26.25" customHeight="1">
      <c r="A59" s="23"/>
      <c r="B59" s="275">
        <v>55</v>
      </c>
      <c r="C59" s="276">
        <v>55</v>
      </c>
      <c r="D59" s="277">
        <v>0</v>
      </c>
      <c r="E59" s="111" t="e">
        <f>IF(COUNTIF(#REF!,"&gt;"&amp;#REF!),B59,"")</f>
        <v>#REF!</v>
      </c>
      <c r="F59" s="181" t="str">
        <f t="shared" si="0"/>
        <v>PROPUESTA BAJA</v>
      </c>
      <c r="G59" s="271"/>
      <c r="H59" s="271"/>
      <c r="I59" s="271"/>
      <c r="J59" s="271"/>
      <c r="K59" s="271"/>
      <c r="L59" s="271"/>
    </row>
    <row r="60" spans="1:12" s="111" customFormat="1" ht="26.25" customHeight="1">
      <c r="A60" s="23"/>
      <c r="B60" s="275">
        <v>56</v>
      </c>
      <c r="C60" s="276">
        <v>56</v>
      </c>
      <c r="D60" s="277">
        <v>0</v>
      </c>
      <c r="E60" s="111" t="e">
        <f>IF(COUNTIF(#REF!,"&gt;"&amp;#REF!),B60,"")</f>
        <v>#REF!</v>
      </c>
      <c r="F60" s="181" t="str">
        <f t="shared" si="0"/>
        <v>PROPUESTA BAJA</v>
      </c>
      <c r="G60" s="271"/>
      <c r="H60" s="271"/>
      <c r="I60" s="271"/>
      <c r="J60" s="271"/>
      <c r="K60" s="271"/>
      <c r="L60" s="271"/>
    </row>
    <row r="61" spans="1:12" s="111" customFormat="1" ht="26.25" customHeight="1">
      <c r="A61" s="23"/>
      <c r="B61" s="275">
        <v>57</v>
      </c>
      <c r="C61" s="276">
        <v>57</v>
      </c>
      <c r="D61" s="277">
        <v>0</v>
      </c>
      <c r="E61" s="111" t="e">
        <f>IF(COUNTIF(#REF!,"&gt;"&amp;#REF!),B61,"")</f>
        <v>#REF!</v>
      </c>
      <c r="F61" s="181" t="str">
        <f t="shared" si="0"/>
        <v>PROPUESTA BAJA</v>
      </c>
      <c r="G61" s="271"/>
      <c r="H61" s="271"/>
      <c r="I61" s="271"/>
      <c r="J61" s="271"/>
      <c r="K61" s="271"/>
      <c r="L61" s="271"/>
    </row>
    <row r="62" spans="1:12" s="111" customFormat="1" ht="26.25" customHeight="1">
      <c r="A62" s="23"/>
      <c r="B62" s="275">
        <v>58</v>
      </c>
      <c r="C62" s="276">
        <v>58</v>
      </c>
      <c r="D62" s="277">
        <v>0</v>
      </c>
      <c r="E62" s="111" t="e">
        <f>IF(COUNTIF(#REF!,"&gt;"&amp;#REF!),B62,"")</f>
        <v>#REF!</v>
      </c>
      <c r="F62" s="181" t="str">
        <f t="shared" si="0"/>
        <v>PROPUESTA BAJA</v>
      </c>
      <c r="G62" s="271"/>
      <c r="H62" s="271"/>
      <c r="I62" s="271"/>
      <c r="J62" s="271"/>
      <c r="K62" s="271"/>
      <c r="L62" s="271"/>
    </row>
    <row r="63" spans="1:12" s="111" customFormat="1" ht="26.25" customHeight="1">
      <c r="A63" s="23"/>
      <c r="B63" s="275">
        <v>59</v>
      </c>
      <c r="C63" s="276">
        <v>59</v>
      </c>
      <c r="D63" s="277">
        <v>0</v>
      </c>
      <c r="E63" s="111" t="e">
        <f>IF(COUNTIF(#REF!,"&gt;"&amp;#REF!),B63,"")</f>
        <v>#REF!</v>
      </c>
      <c r="F63" s="181" t="str">
        <f t="shared" si="0"/>
        <v>PROPUESTA BAJA</v>
      </c>
      <c r="G63" s="271"/>
      <c r="H63" s="271"/>
      <c r="I63" s="271"/>
      <c r="J63" s="271"/>
      <c r="K63" s="271"/>
      <c r="L63" s="271"/>
    </row>
    <row r="64" spans="1:12" s="111" customFormat="1" ht="26.25" customHeight="1">
      <c r="A64" s="23"/>
      <c r="B64" s="275">
        <v>60</v>
      </c>
      <c r="C64" s="276">
        <v>60</v>
      </c>
      <c r="D64" s="277">
        <v>0</v>
      </c>
      <c r="E64" s="111" t="e">
        <f>IF(COUNTIF(#REF!,"&gt;"&amp;#REF!),B64,"")</f>
        <v>#REF!</v>
      </c>
      <c r="F64" s="181" t="str">
        <f t="shared" si="0"/>
        <v>PROPUESTA BAJA</v>
      </c>
      <c r="G64" s="271"/>
      <c r="H64" s="271"/>
      <c r="I64" s="271"/>
      <c r="J64" s="271"/>
      <c r="K64" s="271"/>
      <c r="L64" s="271"/>
    </row>
    <row r="65" spans="1:12" s="111" customFormat="1" ht="26.25" customHeight="1">
      <c r="A65" s="23"/>
      <c r="B65" s="275">
        <v>61</v>
      </c>
      <c r="C65" s="276">
        <v>61</v>
      </c>
      <c r="D65" s="277">
        <v>0</v>
      </c>
      <c r="E65" s="111" t="e">
        <f>IF(COUNTIF(#REF!,"&gt;"&amp;#REF!),B65,"")</f>
        <v>#REF!</v>
      </c>
      <c r="F65" s="181" t="str">
        <f t="shared" si="0"/>
        <v>PROPUESTA BAJA</v>
      </c>
      <c r="G65" s="271"/>
      <c r="H65" s="271"/>
      <c r="I65" s="271"/>
      <c r="J65" s="271"/>
      <c r="K65" s="271"/>
      <c r="L65" s="271"/>
    </row>
    <row r="66" spans="1:12" s="111" customFormat="1" ht="26.25" customHeight="1">
      <c r="A66" s="23"/>
      <c r="B66" s="275">
        <v>62</v>
      </c>
      <c r="C66" s="276">
        <v>62</v>
      </c>
      <c r="D66" s="277">
        <v>0</v>
      </c>
      <c r="E66" s="111" t="e">
        <f>IF(COUNTIF(#REF!,"&gt;"&amp;#REF!),B66,"")</f>
        <v>#REF!</v>
      </c>
      <c r="F66" s="181" t="str">
        <f t="shared" si="0"/>
        <v>PROPUESTA BAJA</v>
      </c>
      <c r="G66" s="271"/>
      <c r="H66" s="271"/>
      <c r="I66" s="271"/>
      <c r="J66" s="271"/>
      <c r="K66" s="271"/>
      <c r="L66" s="271"/>
    </row>
    <row r="67" spans="1:12" s="111" customFormat="1" ht="26.25" customHeight="1">
      <c r="A67" s="23"/>
      <c r="B67" s="275">
        <v>63</v>
      </c>
      <c r="C67" s="276">
        <v>63</v>
      </c>
      <c r="D67" s="277">
        <v>0</v>
      </c>
      <c r="E67" s="111" t="e">
        <f>IF(COUNTIF(#REF!,"&gt;"&amp;#REF!),B67,"")</f>
        <v>#REF!</v>
      </c>
      <c r="F67" s="181" t="str">
        <f t="shared" si="0"/>
        <v>PROPUESTA BAJA</v>
      </c>
      <c r="G67" s="271"/>
      <c r="H67" s="271"/>
      <c r="I67" s="271"/>
      <c r="J67" s="271"/>
      <c r="K67" s="271"/>
      <c r="L67" s="271"/>
    </row>
    <row r="68" spans="1:12" s="111" customFormat="1" ht="26.25" customHeight="1">
      <c r="A68" s="23"/>
      <c r="B68" s="275">
        <v>64</v>
      </c>
      <c r="C68" s="276">
        <v>64</v>
      </c>
      <c r="D68" s="277">
        <v>0</v>
      </c>
      <c r="E68" s="111" t="e">
        <f>IF(COUNTIF(#REF!,"&gt;"&amp;#REF!),B68,"")</f>
        <v>#REF!</v>
      </c>
      <c r="F68" s="181" t="str">
        <f t="shared" si="0"/>
        <v>PROPUESTA BAJA</v>
      </c>
      <c r="G68" s="271"/>
      <c r="H68" s="271"/>
      <c r="I68" s="271"/>
      <c r="J68" s="271"/>
      <c r="K68" s="271"/>
      <c r="L68" s="271"/>
    </row>
    <row r="69" spans="1:12" s="111" customFormat="1" ht="26.25" customHeight="1">
      <c r="A69" s="23"/>
      <c r="B69" s="275">
        <v>65</v>
      </c>
      <c r="C69" s="276">
        <v>65</v>
      </c>
      <c r="D69" s="277">
        <v>0</v>
      </c>
      <c r="E69" s="111" t="e">
        <f>IF(COUNTIF(#REF!,"&gt;"&amp;#REF!),B69,"")</f>
        <v>#REF!</v>
      </c>
      <c r="F69" s="181" t="str">
        <f t="shared" si="0"/>
        <v>PROPUESTA BAJA</v>
      </c>
      <c r="G69" s="271"/>
      <c r="H69" s="271"/>
      <c r="I69" s="271"/>
      <c r="J69" s="271"/>
      <c r="K69" s="271"/>
      <c r="L69" s="271"/>
    </row>
    <row r="70" spans="1:12" s="111" customFormat="1" ht="26.25" customHeight="1">
      <c r="A70" s="23"/>
      <c r="B70" s="275">
        <v>66</v>
      </c>
      <c r="C70" s="276">
        <v>66</v>
      </c>
      <c r="D70" s="277">
        <v>0</v>
      </c>
      <c r="E70" s="23"/>
      <c r="F70" s="181" t="str">
        <f t="shared" ref="F70:F133" si="6">IF(D70&gt;$I$8,"PROPUESTA VALIDA","PROPUESTA BAJA")</f>
        <v>PROPUESTA BAJA</v>
      </c>
      <c r="G70" s="271"/>
      <c r="H70" s="271"/>
      <c r="I70" s="271"/>
      <c r="J70" s="271"/>
      <c r="K70" s="271"/>
      <c r="L70" s="271"/>
    </row>
    <row r="71" spans="1:12" s="111" customFormat="1" ht="26.25" customHeight="1">
      <c r="A71" s="23"/>
      <c r="B71" s="275">
        <v>67</v>
      </c>
      <c r="C71" s="276">
        <v>67</v>
      </c>
      <c r="D71" s="277">
        <v>0</v>
      </c>
      <c r="E71" s="23"/>
      <c r="F71" s="181" t="str">
        <f t="shared" si="6"/>
        <v>PROPUESTA BAJA</v>
      </c>
      <c r="G71" s="271"/>
      <c r="H71" s="271"/>
      <c r="I71" s="271"/>
      <c r="J71" s="271"/>
      <c r="K71" s="271"/>
      <c r="L71" s="271"/>
    </row>
    <row r="72" spans="1:12" s="111" customFormat="1" ht="26.25" customHeight="1">
      <c r="A72" s="23"/>
      <c r="B72" s="275">
        <v>68</v>
      </c>
      <c r="C72" s="276">
        <v>68</v>
      </c>
      <c r="D72" s="277">
        <v>0</v>
      </c>
      <c r="E72" s="23"/>
      <c r="F72" s="181" t="str">
        <f t="shared" si="6"/>
        <v>PROPUESTA BAJA</v>
      </c>
      <c r="G72" s="271"/>
      <c r="H72" s="271"/>
      <c r="I72" s="271"/>
      <c r="J72" s="271"/>
      <c r="K72" s="271"/>
      <c r="L72" s="271"/>
    </row>
    <row r="73" spans="1:12" s="111" customFormat="1" ht="26.25" customHeight="1">
      <c r="A73" s="23"/>
      <c r="B73" s="275">
        <v>69</v>
      </c>
      <c r="C73" s="276">
        <v>69</v>
      </c>
      <c r="D73" s="277">
        <v>0</v>
      </c>
      <c r="E73" s="23"/>
      <c r="F73" s="181" t="str">
        <f t="shared" si="6"/>
        <v>PROPUESTA BAJA</v>
      </c>
      <c r="G73" s="271"/>
      <c r="H73" s="271"/>
      <c r="I73" s="271"/>
      <c r="J73" s="271"/>
      <c r="K73" s="271"/>
      <c r="L73" s="271"/>
    </row>
    <row r="74" spans="1:12" s="111" customFormat="1" ht="26.25" customHeight="1">
      <c r="A74" s="23"/>
      <c r="B74" s="275">
        <v>70</v>
      </c>
      <c r="C74" s="276">
        <v>70</v>
      </c>
      <c r="D74" s="277">
        <v>0</v>
      </c>
      <c r="E74" s="23"/>
      <c r="F74" s="181" t="str">
        <f t="shared" si="6"/>
        <v>PROPUESTA BAJA</v>
      </c>
      <c r="G74" s="271"/>
      <c r="H74" s="271"/>
      <c r="I74" s="271"/>
      <c r="J74" s="271"/>
      <c r="K74" s="271"/>
      <c r="L74" s="271"/>
    </row>
    <row r="75" spans="1:12" s="111" customFormat="1" ht="26.25" customHeight="1">
      <c r="A75" s="23"/>
      <c r="B75" s="275">
        <v>71</v>
      </c>
      <c r="C75" s="276">
        <v>71</v>
      </c>
      <c r="D75" s="277">
        <v>0</v>
      </c>
      <c r="E75" s="23"/>
      <c r="F75" s="181" t="str">
        <f t="shared" si="6"/>
        <v>PROPUESTA BAJA</v>
      </c>
      <c r="G75" s="271"/>
      <c r="H75" s="271"/>
      <c r="I75" s="271"/>
      <c r="J75" s="271"/>
      <c r="K75" s="271"/>
      <c r="L75" s="271"/>
    </row>
    <row r="76" spans="1:12" s="111" customFormat="1" ht="26.25" customHeight="1">
      <c r="A76" s="23"/>
      <c r="B76" s="275">
        <v>72</v>
      </c>
      <c r="C76" s="276">
        <v>72</v>
      </c>
      <c r="D76" s="277">
        <v>0</v>
      </c>
      <c r="E76" s="23"/>
      <c r="F76" s="181" t="str">
        <f t="shared" si="6"/>
        <v>PROPUESTA BAJA</v>
      </c>
      <c r="G76" s="271"/>
      <c r="H76" s="271"/>
      <c r="I76" s="271"/>
      <c r="J76" s="271"/>
      <c r="K76" s="271"/>
      <c r="L76" s="271"/>
    </row>
    <row r="77" spans="1:12" s="111" customFormat="1" ht="26.25" customHeight="1">
      <c r="A77" s="23"/>
      <c r="B77" s="275">
        <v>73</v>
      </c>
      <c r="C77" s="276">
        <v>73</v>
      </c>
      <c r="D77" s="277">
        <v>0</v>
      </c>
      <c r="E77" s="23"/>
      <c r="F77" s="181" t="str">
        <f t="shared" si="6"/>
        <v>PROPUESTA BAJA</v>
      </c>
      <c r="G77" s="271"/>
      <c r="H77" s="271"/>
      <c r="I77" s="271"/>
      <c r="J77" s="271"/>
      <c r="K77" s="271"/>
      <c r="L77" s="271"/>
    </row>
    <row r="78" spans="1:12" s="111" customFormat="1" ht="26.25" customHeight="1">
      <c r="A78" s="23"/>
      <c r="B78" s="275">
        <v>74</v>
      </c>
      <c r="C78" s="276">
        <v>74</v>
      </c>
      <c r="D78" s="277">
        <v>0</v>
      </c>
      <c r="E78" s="23"/>
      <c r="F78" s="181" t="str">
        <f t="shared" si="6"/>
        <v>PROPUESTA BAJA</v>
      </c>
      <c r="G78" s="271"/>
      <c r="H78" s="271"/>
      <c r="I78" s="271"/>
      <c r="J78" s="271"/>
      <c r="K78" s="271"/>
      <c r="L78" s="271"/>
    </row>
    <row r="79" spans="1:12" s="111" customFormat="1" ht="26.25" customHeight="1">
      <c r="A79" s="23"/>
      <c r="B79" s="275">
        <v>75</v>
      </c>
      <c r="C79" s="276">
        <v>75</v>
      </c>
      <c r="D79" s="277">
        <v>0</v>
      </c>
      <c r="E79" s="23"/>
      <c r="F79" s="181" t="str">
        <f t="shared" si="6"/>
        <v>PROPUESTA BAJA</v>
      </c>
      <c r="G79" s="271"/>
      <c r="H79" s="271"/>
      <c r="I79" s="271"/>
      <c r="J79" s="271"/>
      <c r="K79" s="271"/>
      <c r="L79" s="271"/>
    </row>
    <row r="80" spans="1:12" s="111" customFormat="1" ht="26.25" customHeight="1">
      <c r="A80" s="23"/>
      <c r="B80" s="275">
        <v>76</v>
      </c>
      <c r="C80" s="276">
        <v>76</v>
      </c>
      <c r="D80" s="277">
        <v>0</v>
      </c>
      <c r="E80" s="23"/>
      <c r="F80" s="181" t="str">
        <f t="shared" si="6"/>
        <v>PROPUESTA BAJA</v>
      </c>
      <c r="G80" s="271"/>
      <c r="H80" s="271"/>
      <c r="I80" s="271"/>
      <c r="J80" s="271"/>
      <c r="K80" s="271"/>
      <c r="L80" s="271"/>
    </row>
    <row r="81" spans="1:12" s="111" customFormat="1" ht="26.25" customHeight="1">
      <c r="A81" s="23"/>
      <c r="B81" s="275">
        <v>77</v>
      </c>
      <c r="C81" s="276">
        <v>77</v>
      </c>
      <c r="D81" s="277">
        <v>0</v>
      </c>
      <c r="E81" s="23"/>
      <c r="F81" s="181" t="str">
        <f t="shared" si="6"/>
        <v>PROPUESTA BAJA</v>
      </c>
      <c r="G81" s="271"/>
      <c r="H81" s="271"/>
      <c r="I81" s="271"/>
      <c r="J81" s="271"/>
      <c r="K81" s="271"/>
      <c r="L81" s="271"/>
    </row>
    <row r="82" spans="1:12" s="111" customFormat="1" ht="26.25" customHeight="1">
      <c r="A82" s="23"/>
      <c r="B82" s="275">
        <v>78</v>
      </c>
      <c r="C82" s="276">
        <v>78</v>
      </c>
      <c r="D82" s="277">
        <v>0</v>
      </c>
      <c r="E82" s="23"/>
      <c r="F82" s="181" t="str">
        <f t="shared" si="6"/>
        <v>PROPUESTA BAJA</v>
      </c>
      <c r="G82" s="271"/>
      <c r="H82" s="271"/>
      <c r="I82" s="271"/>
      <c r="J82" s="271"/>
      <c r="K82" s="271"/>
      <c r="L82" s="271"/>
    </row>
    <row r="83" spans="1:12" s="111" customFormat="1" ht="26.25" customHeight="1">
      <c r="A83" s="23"/>
      <c r="B83" s="275">
        <v>79</v>
      </c>
      <c r="C83" s="276">
        <v>79</v>
      </c>
      <c r="D83" s="277">
        <v>0</v>
      </c>
      <c r="E83" s="23"/>
      <c r="F83" s="181" t="str">
        <f t="shared" si="6"/>
        <v>PROPUESTA BAJA</v>
      </c>
      <c r="G83" s="271"/>
      <c r="H83" s="271"/>
      <c r="I83" s="271"/>
      <c r="J83" s="271"/>
      <c r="K83" s="271"/>
      <c r="L83" s="271"/>
    </row>
    <row r="84" spans="1:12" s="111" customFormat="1" ht="26.25" customHeight="1">
      <c r="A84" s="23"/>
      <c r="B84" s="275">
        <v>80</v>
      </c>
      <c r="C84" s="276">
        <v>80</v>
      </c>
      <c r="D84" s="277">
        <v>0</v>
      </c>
      <c r="E84" s="23"/>
      <c r="F84" s="181" t="str">
        <f t="shared" si="6"/>
        <v>PROPUESTA BAJA</v>
      </c>
      <c r="G84" s="271"/>
      <c r="H84" s="271"/>
      <c r="I84" s="271"/>
      <c r="J84" s="271"/>
      <c r="K84" s="271"/>
      <c r="L84" s="271"/>
    </row>
    <row r="85" spans="1:12" s="111" customFormat="1" ht="26.25" customHeight="1">
      <c r="A85" s="23"/>
      <c r="B85" s="275">
        <v>81</v>
      </c>
      <c r="C85" s="276">
        <v>81</v>
      </c>
      <c r="D85" s="277">
        <v>0</v>
      </c>
      <c r="E85" s="23"/>
      <c r="F85" s="181" t="str">
        <f t="shared" si="6"/>
        <v>PROPUESTA BAJA</v>
      </c>
      <c r="G85" s="271"/>
      <c r="H85" s="271"/>
      <c r="I85" s="271"/>
      <c r="J85" s="271"/>
      <c r="K85" s="271"/>
      <c r="L85" s="271"/>
    </row>
    <row r="86" spans="1:12" s="111" customFormat="1" ht="26.25" customHeight="1">
      <c r="A86" s="23"/>
      <c r="B86" s="275">
        <v>82</v>
      </c>
      <c r="C86" s="276">
        <v>82</v>
      </c>
      <c r="D86" s="277">
        <v>0</v>
      </c>
      <c r="E86" s="23"/>
      <c r="F86" s="181" t="str">
        <f t="shared" si="6"/>
        <v>PROPUESTA BAJA</v>
      </c>
      <c r="G86" s="271"/>
      <c r="H86" s="271"/>
      <c r="I86" s="271"/>
      <c r="J86" s="271"/>
      <c r="K86" s="271"/>
      <c r="L86" s="271"/>
    </row>
    <row r="87" spans="1:12" s="111" customFormat="1" ht="26.25" customHeight="1">
      <c r="A87" s="23"/>
      <c r="B87" s="275">
        <v>83</v>
      </c>
      <c r="C87" s="276">
        <v>83</v>
      </c>
      <c r="D87" s="277">
        <v>0</v>
      </c>
      <c r="E87" s="23"/>
      <c r="F87" s="181" t="str">
        <f t="shared" si="6"/>
        <v>PROPUESTA BAJA</v>
      </c>
      <c r="G87" s="271"/>
      <c r="H87" s="271"/>
      <c r="I87" s="271"/>
      <c r="J87" s="271"/>
      <c r="K87" s="271"/>
      <c r="L87" s="271"/>
    </row>
    <row r="88" spans="1:12" s="111" customFormat="1" ht="26.25" customHeight="1">
      <c r="A88" s="23"/>
      <c r="B88" s="275">
        <v>84</v>
      </c>
      <c r="C88" s="276">
        <v>84</v>
      </c>
      <c r="D88" s="277">
        <v>0</v>
      </c>
      <c r="E88" s="23"/>
      <c r="F88" s="181" t="str">
        <f t="shared" si="6"/>
        <v>PROPUESTA BAJA</v>
      </c>
      <c r="G88" s="271"/>
      <c r="H88" s="271"/>
      <c r="I88" s="271"/>
      <c r="J88" s="271"/>
      <c r="K88" s="271"/>
      <c r="L88" s="271"/>
    </row>
    <row r="89" spans="1:12" s="111" customFormat="1" ht="26.25" customHeight="1">
      <c r="A89" s="23"/>
      <c r="B89" s="275">
        <v>85</v>
      </c>
      <c r="C89" s="276">
        <v>85</v>
      </c>
      <c r="D89" s="277">
        <v>0</v>
      </c>
      <c r="E89" s="23"/>
      <c r="F89" s="181" t="str">
        <f t="shared" si="6"/>
        <v>PROPUESTA BAJA</v>
      </c>
      <c r="G89" s="271"/>
      <c r="H89" s="271"/>
      <c r="I89" s="271"/>
      <c r="J89" s="271"/>
      <c r="K89" s="271"/>
      <c r="L89" s="271"/>
    </row>
    <row r="90" spans="1:12" s="111" customFormat="1" ht="26.25" customHeight="1">
      <c r="A90" s="23"/>
      <c r="B90" s="275">
        <v>86</v>
      </c>
      <c r="C90" s="276">
        <v>86</v>
      </c>
      <c r="D90" s="277">
        <v>0</v>
      </c>
      <c r="E90" s="23"/>
      <c r="F90" s="181" t="str">
        <f t="shared" si="6"/>
        <v>PROPUESTA BAJA</v>
      </c>
      <c r="G90" s="271"/>
      <c r="H90" s="271"/>
      <c r="I90" s="271"/>
      <c r="J90" s="271"/>
      <c r="K90" s="271"/>
      <c r="L90" s="271"/>
    </row>
    <row r="91" spans="1:12" s="111" customFormat="1" ht="26.25" customHeight="1">
      <c r="A91" s="23"/>
      <c r="B91" s="275">
        <v>87</v>
      </c>
      <c r="C91" s="276">
        <v>87</v>
      </c>
      <c r="D91" s="277">
        <v>0</v>
      </c>
      <c r="E91" s="23"/>
      <c r="F91" s="181" t="str">
        <f t="shared" si="6"/>
        <v>PROPUESTA BAJA</v>
      </c>
      <c r="G91" s="271"/>
      <c r="H91" s="271"/>
      <c r="I91" s="271"/>
      <c r="J91" s="271"/>
      <c r="K91" s="271"/>
      <c r="L91" s="271"/>
    </row>
    <row r="92" spans="1:12" s="111" customFormat="1" ht="26.25" customHeight="1">
      <c r="A92" s="23"/>
      <c r="B92" s="275">
        <v>88</v>
      </c>
      <c r="C92" s="276">
        <v>88</v>
      </c>
      <c r="D92" s="277">
        <v>0</v>
      </c>
      <c r="E92" s="23"/>
      <c r="F92" s="181" t="str">
        <f t="shared" si="6"/>
        <v>PROPUESTA BAJA</v>
      </c>
      <c r="G92" s="271"/>
      <c r="H92" s="271"/>
      <c r="I92" s="271"/>
      <c r="J92" s="271"/>
      <c r="K92" s="271"/>
      <c r="L92" s="271"/>
    </row>
    <row r="93" spans="1:12" s="111" customFormat="1" ht="26.25" customHeight="1">
      <c r="A93" s="23"/>
      <c r="B93" s="275">
        <v>89</v>
      </c>
      <c r="C93" s="276">
        <v>89</v>
      </c>
      <c r="D93" s="277">
        <v>0</v>
      </c>
      <c r="E93" s="23"/>
      <c r="F93" s="181" t="str">
        <f t="shared" si="6"/>
        <v>PROPUESTA BAJA</v>
      </c>
      <c r="G93" s="271"/>
      <c r="H93" s="271"/>
      <c r="I93" s="271"/>
      <c r="J93" s="271"/>
      <c r="K93" s="271"/>
      <c r="L93" s="271"/>
    </row>
    <row r="94" spans="1:12" s="111" customFormat="1" ht="26.25" customHeight="1">
      <c r="A94" s="23"/>
      <c r="B94" s="275">
        <v>90</v>
      </c>
      <c r="C94" s="276">
        <v>90</v>
      </c>
      <c r="D94" s="277">
        <v>0</v>
      </c>
      <c r="E94" s="23"/>
      <c r="F94" s="181" t="str">
        <f t="shared" si="6"/>
        <v>PROPUESTA BAJA</v>
      </c>
      <c r="G94" s="271"/>
      <c r="H94" s="271"/>
      <c r="I94" s="271"/>
      <c r="J94" s="271"/>
      <c r="K94" s="271"/>
      <c r="L94" s="271"/>
    </row>
    <row r="95" spans="1:12" s="111" customFormat="1" ht="26.25" customHeight="1">
      <c r="A95" s="23"/>
      <c r="B95" s="275">
        <v>91</v>
      </c>
      <c r="C95" s="276">
        <v>91</v>
      </c>
      <c r="D95" s="277">
        <v>0</v>
      </c>
      <c r="E95" s="23"/>
      <c r="F95" s="181" t="str">
        <f t="shared" si="6"/>
        <v>PROPUESTA BAJA</v>
      </c>
      <c r="G95" s="271"/>
      <c r="H95" s="271"/>
      <c r="I95" s="271"/>
      <c r="J95" s="271"/>
      <c r="K95" s="271"/>
      <c r="L95" s="271"/>
    </row>
    <row r="96" spans="1:12" s="111" customFormat="1" ht="26.25" customHeight="1">
      <c r="A96" s="23"/>
      <c r="B96" s="275">
        <v>92</v>
      </c>
      <c r="C96" s="276">
        <v>92</v>
      </c>
      <c r="D96" s="277">
        <v>0</v>
      </c>
      <c r="E96" s="23"/>
      <c r="F96" s="181" t="str">
        <f t="shared" si="6"/>
        <v>PROPUESTA BAJA</v>
      </c>
      <c r="G96" s="271"/>
      <c r="H96" s="271"/>
      <c r="I96" s="271"/>
      <c r="J96" s="271"/>
      <c r="K96" s="271"/>
      <c r="L96" s="271"/>
    </row>
    <row r="97" spans="1:12" s="111" customFormat="1" ht="26.25" customHeight="1">
      <c r="A97" s="23"/>
      <c r="B97" s="275">
        <v>93</v>
      </c>
      <c r="C97" s="276">
        <v>93</v>
      </c>
      <c r="D97" s="277">
        <v>0</v>
      </c>
      <c r="E97" s="23"/>
      <c r="F97" s="181" t="str">
        <f t="shared" si="6"/>
        <v>PROPUESTA BAJA</v>
      </c>
      <c r="G97" s="271"/>
      <c r="H97" s="271"/>
      <c r="I97" s="271"/>
      <c r="J97" s="271"/>
      <c r="K97" s="271"/>
      <c r="L97" s="271"/>
    </row>
    <row r="98" spans="1:12" s="111" customFormat="1" ht="26.25" customHeight="1">
      <c r="A98" s="23"/>
      <c r="B98" s="275">
        <v>94</v>
      </c>
      <c r="C98" s="276">
        <v>94</v>
      </c>
      <c r="D98" s="277">
        <v>0</v>
      </c>
      <c r="E98" s="23"/>
      <c r="F98" s="181" t="str">
        <f t="shared" si="6"/>
        <v>PROPUESTA BAJA</v>
      </c>
      <c r="G98" s="271"/>
      <c r="H98" s="271"/>
      <c r="I98" s="271"/>
      <c r="J98" s="271"/>
      <c r="K98" s="271"/>
      <c r="L98" s="271"/>
    </row>
    <row r="99" spans="1:12" s="111" customFormat="1" ht="26.25" customHeight="1">
      <c r="A99" s="23"/>
      <c r="B99" s="275">
        <v>95</v>
      </c>
      <c r="C99" s="276">
        <v>95</v>
      </c>
      <c r="D99" s="277">
        <v>0</v>
      </c>
      <c r="E99" s="23"/>
      <c r="F99" s="181" t="str">
        <f t="shared" si="6"/>
        <v>PROPUESTA BAJA</v>
      </c>
      <c r="G99" s="271"/>
      <c r="H99" s="271"/>
      <c r="I99" s="271"/>
      <c r="J99" s="271"/>
      <c r="K99" s="271"/>
      <c r="L99" s="271"/>
    </row>
    <row r="100" spans="1:12" s="111" customFormat="1" ht="26.25" customHeight="1">
      <c r="A100" s="23"/>
      <c r="B100" s="275">
        <v>96</v>
      </c>
      <c r="C100" s="276">
        <v>96</v>
      </c>
      <c r="D100" s="277">
        <v>0</v>
      </c>
      <c r="E100" s="23"/>
      <c r="F100" s="181" t="str">
        <f t="shared" si="6"/>
        <v>PROPUESTA BAJA</v>
      </c>
      <c r="G100" s="271"/>
      <c r="H100" s="271"/>
      <c r="I100" s="271"/>
      <c r="J100" s="271"/>
      <c r="K100" s="271"/>
      <c r="L100" s="271"/>
    </row>
    <row r="101" spans="1:12" s="111" customFormat="1" ht="26.25" customHeight="1">
      <c r="A101" s="23"/>
      <c r="B101" s="275">
        <v>97</v>
      </c>
      <c r="C101" s="276">
        <v>97</v>
      </c>
      <c r="D101" s="277">
        <v>0</v>
      </c>
      <c r="E101" s="23"/>
      <c r="F101" s="181" t="str">
        <f t="shared" si="6"/>
        <v>PROPUESTA BAJA</v>
      </c>
      <c r="G101" s="271"/>
      <c r="H101" s="271"/>
      <c r="I101" s="271"/>
      <c r="J101" s="271"/>
      <c r="K101" s="271"/>
      <c r="L101" s="271"/>
    </row>
    <row r="102" spans="1:12" s="111" customFormat="1" ht="26.25" customHeight="1">
      <c r="A102" s="23"/>
      <c r="B102" s="275">
        <v>98</v>
      </c>
      <c r="C102" s="276">
        <v>98</v>
      </c>
      <c r="D102" s="277">
        <v>0</v>
      </c>
      <c r="E102" s="23"/>
      <c r="F102" s="181" t="str">
        <f t="shared" si="6"/>
        <v>PROPUESTA BAJA</v>
      </c>
      <c r="G102" s="271"/>
      <c r="H102" s="271"/>
      <c r="I102" s="271"/>
      <c r="J102" s="271"/>
      <c r="K102" s="271"/>
      <c r="L102" s="271"/>
    </row>
    <row r="103" spans="1:12" s="111" customFormat="1" ht="26.25" customHeight="1">
      <c r="A103" s="23"/>
      <c r="B103" s="275">
        <v>99</v>
      </c>
      <c r="C103" s="276">
        <v>99</v>
      </c>
      <c r="D103" s="277">
        <v>0</v>
      </c>
      <c r="E103" s="23"/>
      <c r="F103" s="181" t="str">
        <f t="shared" si="6"/>
        <v>PROPUESTA BAJA</v>
      </c>
      <c r="G103" s="271"/>
      <c r="H103" s="271"/>
      <c r="I103" s="271"/>
      <c r="J103" s="271"/>
      <c r="K103" s="271"/>
      <c r="L103" s="271"/>
    </row>
    <row r="104" spans="1:12" s="111" customFormat="1" ht="26.25" customHeight="1">
      <c r="A104" s="23"/>
      <c r="B104" s="275">
        <v>100</v>
      </c>
      <c r="C104" s="276">
        <v>100</v>
      </c>
      <c r="D104" s="277">
        <v>0</v>
      </c>
      <c r="E104" s="23"/>
      <c r="F104" s="181" t="str">
        <f t="shared" si="6"/>
        <v>PROPUESTA BAJA</v>
      </c>
      <c r="G104" s="271"/>
      <c r="H104" s="271"/>
      <c r="I104" s="271"/>
      <c r="J104" s="271"/>
      <c r="K104" s="271"/>
      <c r="L104" s="271"/>
    </row>
    <row r="105" spans="1:12" s="111" customFormat="1" ht="26.25" customHeight="1">
      <c r="A105" s="23"/>
      <c r="B105" s="275">
        <v>101</v>
      </c>
      <c r="C105" s="276">
        <v>101</v>
      </c>
      <c r="D105" s="277">
        <v>0</v>
      </c>
      <c r="E105" s="23"/>
      <c r="F105" s="181" t="str">
        <f t="shared" si="6"/>
        <v>PROPUESTA BAJA</v>
      </c>
      <c r="G105" s="271"/>
      <c r="H105" s="271"/>
      <c r="I105" s="271"/>
      <c r="J105" s="271"/>
      <c r="K105" s="271"/>
      <c r="L105" s="271"/>
    </row>
    <row r="106" spans="1:12" s="111" customFormat="1" ht="26.25" customHeight="1">
      <c r="A106" s="23"/>
      <c r="B106" s="275">
        <v>102</v>
      </c>
      <c r="C106" s="276">
        <v>102</v>
      </c>
      <c r="D106" s="277">
        <v>0</v>
      </c>
      <c r="E106" s="23"/>
      <c r="F106" s="181" t="str">
        <f t="shared" si="6"/>
        <v>PROPUESTA BAJA</v>
      </c>
      <c r="G106" s="271"/>
      <c r="H106" s="271"/>
      <c r="I106" s="271"/>
      <c r="J106" s="271"/>
      <c r="K106" s="271"/>
      <c r="L106" s="271"/>
    </row>
    <row r="107" spans="1:12" s="111" customFormat="1" ht="26.25" customHeight="1">
      <c r="A107" s="23"/>
      <c r="B107" s="275">
        <v>103</v>
      </c>
      <c r="C107" s="276">
        <v>103</v>
      </c>
      <c r="D107" s="277">
        <v>0</v>
      </c>
      <c r="E107" s="23"/>
      <c r="F107" s="181" t="str">
        <f t="shared" si="6"/>
        <v>PROPUESTA BAJA</v>
      </c>
      <c r="G107" s="271"/>
      <c r="H107" s="271"/>
      <c r="I107" s="271"/>
      <c r="J107" s="271"/>
      <c r="K107" s="271"/>
      <c r="L107" s="271"/>
    </row>
    <row r="108" spans="1:12" s="111" customFormat="1" ht="26.25" customHeight="1">
      <c r="A108" s="23"/>
      <c r="B108" s="275">
        <v>104</v>
      </c>
      <c r="C108" s="276">
        <v>104</v>
      </c>
      <c r="D108" s="277">
        <v>0</v>
      </c>
      <c r="E108" s="23"/>
      <c r="F108" s="181" t="str">
        <f t="shared" si="6"/>
        <v>PROPUESTA BAJA</v>
      </c>
      <c r="G108" s="271"/>
      <c r="H108" s="271"/>
      <c r="I108" s="271"/>
      <c r="J108" s="271"/>
      <c r="K108" s="271"/>
      <c r="L108" s="271"/>
    </row>
    <row r="109" spans="1:12" s="111" customFormat="1" ht="26.25" customHeight="1">
      <c r="A109" s="23"/>
      <c r="B109" s="275">
        <v>105</v>
      </c>
      <c r="C109" s="276">
        <v>105</v>
      </c>
      <c r="D109" s="277">
        <v>0</v>
      </c>
      <c r="E109" s="23"/>
      <c r="F109" s="181" t="str">
        <f t="shared" si="6"/>
        <v>PROPUESTA BAJA</v>
      </c>
      <c r="G109" s="271"/>
      <c r="H109" s="271"/>
      <c r="I109" s="271"/>
      <c r="J109" s="271"/>
      <c r="K109" s="271"/>
      <c r="L109" s="271"/>
    </row>
    <row r="110" spans="1:12" s="111" customFormat="1" ht="26.25" customHeight="1">
      <c r="A110" s="23"/>
      <c r="B110" s="275">
        <v>106</v>
      </c>
      <c r="C110" s="276">
        <v>106</v>
      </c>
      <c r="D110" s="277">
        <v>0</v>
      </c>
      <c r="E110" s="23"/>
      <c r="F110" s="181" t="str">
        <f t="shared" si="6"/>
        <v>PROPUESTA BAJA</v>
      </c>
      <c r="G110" s="271"/>
      <c r="H110" s="271"/>
      <c r="I110" s="271"/>
      <c r="J110" s="271"/>
      <c r="K110" s="271"/>
      <c r="L110" s="271"/>
    </row>
    <row r="111" spans="1:12" s="111" customFormat="1" ht="26.25" customHeight="1">
      <c r="A111" s="23"/>
      <c r="B111" s="275">
        <v>107</v>
      </c>
      <c r="C111" s="276">
        <v>107</v>
      </c>
      <c r="D111" s="277">
        <v>0</v>
      </c>
      <c r="E111" s="23"/>
      <c r="F111" s="181" t="str">
        <f t="shared" si="6"/>
        <v>PROPUESTA BAJA</v>
      </c>
      <c r="G111" s="271"/>
      <c r="H111" s="271"/>
      <c r="I111" s="271"/>
      <c r="J111" s="271"/>
      <c r="K111" s="271"/>
      <c r="L111" s="271"/>
    </row>
    <row r="112" spans="1:12" s="111" customFormat="1" ht="26.25" customHeight="1">
      <c r="A112" s="23"/>
      <c r="B112" s="275">
        <v>108</v>
      </c>
      <c r="C112" s="276">
        <v>108</v>
      </c>
      <c r="D112" s="277">
        <v>0</v>
      </c>
      <c r="E112" s="23"/>
      <c r="F112" s="181" t="str">
        <f t="shared" si="6"/>
        <v>PROPUESTA BAJA</v>
      </c>
      <c r="G112" s="271"/>
      <c r="H112" s="271"/>
      <c r="I112" s="271"/>
      <c r="J112" s="271"/>
      <c r="K112" s="271"/>
      <c r="L112" s="271"/>
    </row>
    <row r="113" spans="1:12" s="111" customFormat="1" ht="26.25" customHeight="1">
      <c r="A113" s="23"/>
      <c r="B113" s="275">
        <v>109</v>
      </c>
      <c r="C113" s="276">
        <v>109</v>
      </c>
      <c r="D113" s="277">
        <v>0</v>
      </c>
      <c r="E113" s="23"/>
      <c r="F113" s="181" t="str">
        <f t="shared" si="6"/>
        <v>PROPUESTA BAJA</v>
      </c>
      <c r="G113" s="271"/>
      <c r="H113" s="271"/>
      <c r="I113" s="271"/>
      <c r="J113" s="271"/>
      <c r="K113" s="271"/>
      <c r="L113" s="271"/>
    </row>
    <row r="114" spans="1:12" s="111" customFormat="1" ht="26.25" customHeight="1">
      <c r="A114" s="23"/>
      <c r="B114" s="275">
        <v>110</v>
      </c>
      <c r="C114" s="276">
        <v>110</v>
      </c>
      <c r="D114" s="277">
        <v>0</v>
      </c>
      <c r="E114" s="23"/>
      <c r="F114" s="181" t="str">
        <f t="shared" si="6"/>
        <v>PROPUESTA BAJA</v>
      </c>
      <c r="G114" s="271"/>
      <c r="H114" s="271"/>
      <c r="I114" s="271"/>
      <c r="J114" s="271"/>
      <c r="K114" s="271"/>
      <c r="L114" s="271"/>
    </row>
    <row r="115" spans="1:12" s="111" customFormat="1" ht="26.25" customHeight="1">
      <c r="A115" s="23"/>
      <c r="B115" s="275">
        <v>111</v>
      </c>
      <c r="C115" s="276">
        <v>111</v>
      </c>
      <c r="D115" s="277">
        <v>0</v>
      </c>
      <c r="E115" s="23"/>
      <c r="F115" s="181" t="str">
        <f t="shared" si="6"/>
        <v>PROPUESTA BAJA</v>
      </c>
      <c r="G115" s="271"/>
      <c r="H115" s="271"/>
      <c r="I115" s="271"/>
      <c r="J115" s="271"/>
      <c r="K115" s="271"/>
      <c r="L115" s="271"/>
    </row>
    <row r="116" spans="1:12" s="111" customFormat="1" ht="26.25" customHeight="1">
      <c r="A116" s="23"/>
      <c r="B116" s="275">
        <v>112</v>
      </c>
      <c r="C116" s="276">
        <v>112</v>
      </c>
      <c r="D116" s="277">
        <v>0</v>
      </c>
      <c r="E116" s="23"/>
      <c r="F116" s="181" t="str">
        <f t="shared" si="6"/>
        <v>PROPUESTA BAJA</v>
      </c>
      <c r="G116" s="271"/>
      <c r="H116" s="271"/>
      <c r="I116" s="271"/>
      <c r="J116" s="271"/>
      <c r="K116" s="271"/>
      <c r="L116" s="271"/>
    </row>
    <row r="117" spans="1:12" s="111" customFormat="1" ht="26.25" customHeight="1">
      <c r="A117" s="23"/>
      <c r="B117" s="275">
        <v>113</v>
      </c>
      <c r="C117" s="276">
        <v>113</v>
      </c>
      <c r="D117" s="277">
        <v>0</v>
      </c>
      <c r="E117" s="23"/>
      <c r="F117" s="181" t="str">
        <f t="shared" si="6"/>
        <v>PROPUESTA BAJA</v>
      </c>
      <c r="G117" s="271"/>
      <c r="H117" s="271"/>
      <c r="I117" s="271"/>
      <c r="J117" s="271"/>
      <c r="K117" s="271"/>
      <c r="L117" s="271"/>
    </row>
    <row r="118" spans="1:12" s="111" customFormat="1" ht="26.25" customHeight="1">
      <c r="A118" s="23"/>
      <c r="B118" s="275">
        <v>114</v>
      </c>
      <c r="C118" s="276">
        <v>114</v>
      </c>
      <c r="D118" s="277">
        <v>0</v>
      </c>
      <c r="E118" s="23"/>
      <c r="F118" s="181" t="str">
        <f t="shared" si="6"/>
        <v>PROPUESTA BAJA</v>
      </c>
      <c r="G118" s="271"/>
      <c r="H118" s="271"/>
      <c r="I118" s="271"/>
      <c r="J118" s="271"/>
      <c r="K118" s="271"/>
      <c r="L118" s="271"/>
    </row>
    <row r="119" spans="1:12" s="111" customFormat="1" ht="26.25" customHeight="1">
      <c r="A119" s="23"/>
      <c r="B119" s="275">
        <v>115</v>
      </c>
      <c r="C119" s="276">
        <v>115</v>
      </c>
      <c r="D119" s="277">
        <v>0</v>
      </c>
      <c r="E119" s="23"/>
      <c r="F119" s="181" t="str">
        <f t="shared" si="6"/>
        <v>PROPUESTA BAJA</v>
      </c>
      <c r="G119" s="271"/>
      <c r="H119" s="271"/>
      <c r="I119" s="271"/>
      <c r="J119" s="271"/>
      <c r="K119" s="271"/>
      <c r="L119" s="271"/>
    </row>
    <row r="120" spans="1:12" s="111" customFormat="1" ht="26.25" customHeight="1">
      <c r="A120" s="23"/>
      <c r="B120" s="275">
        <v>116</v>
      </c>
      <c r="C120" s="276">
        <v>116</v>
      </c>
      <c r="D120" s="277">
        <v>0</v>
      </c>
      <c r="E120" s="23"/>
      <c r="F120" s="181" t="str">
        <f t="shared" si="6"/>
        <v>PROPUESTA BAJA</v>
      </c>
      <c r="G120" s="271"/>
      <c r="H120" s="271"/>
      <c r="I120" s="271"/>
      <c r="J120" s="271"/>
      <c r="K120" s="271"/>
      <c r="L120" s="271"/>
    </row>
    <row r="121" spans="1:12" s="111" customFormat="1" ht="26.25" customHeight="1">
      <c r="A121" s="23"/>
      <c r="B121" s="275">
        <v>117</v>
      </c>
      <c r="C121" s="276">
        <v>117</v>
      </c>
      <c r="D121" s="277">
        <v>0</v>
      </c>
      <c r="E121" s="23"/>
      <c r="F121" s="181" t="str">
        <f t="shared" si="6"/>
        <v>PROPUESTA BAJA</v>
      </c>
      <c r="G121" s="271"/>
      <c r="H121" s="271"/>
      <c r="I121" s="271"/>
      <c r="J121" s="271"/>
      <c r="K121" s="271"/>
      <c r="L121" s="271"/>
    </row>
    <row r="122" spans="1:12" s="111" customFormat="1" ht="26.25" customHeight="1">
      <c r="A122" s="23"/>
      <c r="B122" s="275">
        <v>118</v>
      </c>
      <c r="C122" s="276">
        <v>118</v>
      </c>
      <c r="D122" s="277">
        <v>0</v>
      </c>
      <c r="E122" s="23"/>
      <c r="F122" s="181" t="str">
        <f t="shared" si="6"/>
        <v>PROPUESTA BAJA</v>
      </c>
      <c r="G122" s="271"/>
      <c r="H122" s="271"/>
      <c r="I122" s="271"/>
      <c r="J122" s="271"/>
      <c r="K122" s="271"/>
      <c r="L122" s="271"/>
    </row>
    <row r="123" spans="1:12" s="111" customFormat="1" ht="26.25" customHeight="1">
      <c r="A123" s="23"/>
      <c r="B123" s="275">
        <v>119</v>
      </c>
      <c r="C123" s="276">
        <v>119</v>
      </c>
      <c r="D123" s="277">
        <v>0</v>
      </c>
      <c r="E123" s="23"/>
      <c r="F123" s="181" t="str">
        <f t="shared" si="6"/>
        <v>PROPUESTA BAJA</v>
      </c>
      <c r="G123" s="271"/>
      <c r="H123" s="271"/>
      <c r="I123" s="271"/>
      <c r="J123" s="271"/>
      <c r="K123" s="271"/>
      <c r="L123" s="271"/>
    </row>
    <row r="124" spans="1:12" s="111" customFormat="1" ht="26.25" customHeight="1">
      <c r="A124" s="23"/>
      <c r="B124" s="275">
        <v>120</v>
      </c>
      <c r="C124" s="276">
        <v>120</v>
      </c>
      <c r="D124" s="277">
        <v>0</v>
      </c>
      <c r="E124" s="23"/>
      <c r="F124" s="181" t="str">
        <f t="shared" si="6"/>
        <v>PROPUESTA BAJA</v>
      </c>
      <c r="G124" s="271"/>
      <c r="H124" s="271"/>
      <c r="I124" s="271"/>
      <c r="J124" s="271"/>
      <c r="K124" s="271"/>
      <c r="L124" s="271"/>
    </row>
    <row r="125" spans="1:12" s="111" customFormat="1" ht="26.25" customHeight="1">
      <c r="A125" s="23"/>
      <c r="B125" s="275">
        <v>121</v>
      </c>
      <c r="C125" s="276">
        <v>121</v>
      </c>
      <c r="D125" s="277">
        <v>0</v>
      </c>
      <c r="E125" s="23"/>
      <c r="F125" s="181" t="str">
        <f t="shared" si="6"/>
        <v>PROPUESTA BAJA</v>
      </c>
      <c r="G125" s="271"/>
      <c r="H125" s="271"/>
      <c r="I125" s="271"/>
      <c r="J125" s="271"/>
      <c r="K125" s="271"/>
      <c r="L125" s="271"/>
    </row>
    <row r="126" spans="1:12" s="111" customFormat="1" ht="26.25" customHeight="1">
      <c r="A126" s="23"/>
      <c r="B126" s="275">
        <v>122</v>
      </c>
      <c r="C126" s="276">
        <v>122</v>
      </c>
      <c r="D126" s="277">
        <v>0</v>
      </c>
      <c r="E126" s="23"/>
      <c r="F126" s="181" t="str">
        <f t="shared" si="6"/>
        <v>PROPUESTA BAJA</v>
      </c>
      <c r="G126" s="271"/>
      <c r="H126" s="271"/>
      <c r="I126" s="271"/>
      <c r="J126" s="271"/>
      <c r="K126" s="271"/>
      <c r="L126" s="271"/>
    </row>
    <row r="127" spans="1:12" s="111" customFormat="1" ht="26.25" customHeight="1">
      <c r="A127" s="23"/>
      <c r="B127" s="275">
        <v>123</v>
      </c>
      <c r="C127" s="276">
        <v>123</v>
      </c>
      <c r="D127" s="277">
        <v>0</v>
      </c>
      <c r="E127" s="23"/>
      <c r="F127" s="181" t="str">
        <f t="shared" si="6"/>
        <v>PROPUESTA BAJA</v>
      </c>
      <c r="G127" s="271"/>
      <c r="H127" s="271"/>
      <c r="I127" s="271"/>
      <c r="J127" s="271"/>
      <c r="K127" s="271"/>
      <c r="L127" s="271"/>
    </row>
    <row r="128" spans="1:12" s="111" customFormat="1" ht="26.25" customHeight="1">
      <c r="A128" s="23"/>
      <c r="B128" s="275">
        <v>124</v>
      </c>
      <c r="C128" s="276">
        <v>124</v>
      </c>
      <c r="D128" s="277">
        <v>0</v>
      </c>
      <c r="E128" s="23"/>
      <c r="F128" s="181" t="str">
        <f t="shared" si="6"/>
        <v>PROPUESTA BAJA</v>
      </c>
      <c r="G128" s="271"/>
      <c r="H128" s="271"/>
      <c r="I128" s="271"/>
      <c r="J128" s="271"/>
      <c r="K128" s="271"/>
      <c r="L128" s="271"/>
    </row>
    <row r="129" spans="1:12" s="111" customFormat="1" ht="26.25" customHeight="1">
      <c r="A129" s="23"/>
      <c r="B129" s="275">
        <v>125</v>
      </c>
      <c r="C129" s="276">
        <v>125</v>
      </c>
      <c r="D129" s="277">
        <v>0</v>
      </c>
      <c r="E129" s="23"/>
      <c r="F129" s="181" t="str">
        <f t="shared" si="6"/>
        <v>PROPUESTA BAJA</v>
      </c>
      <c r="G129" s="271"/>
      <c r="H129" s="271"/>
      <c r="I129" s="271"/>
      <c r="J129" s="271"/>
      <c r="K129" s="271"/>
      <c r="L129" s="271"/>
    </row>
    <row r="130" spans="1:12" s="111" customFormat="1" ht="26.25" customHeight="1">
      <c r="A130" s="23"/>
      <c r="B130" s="275">
        <v>126</v>
      </c>
      <c r="C130" s="276">
        <v>126</v>
      </c>
      <c r="D130" s="277">
        <v>0</v>
      </c>
      <c r="E130" s="23"/>
      <c r="F130" s="181" t="str">
        <f t="shared" si="6"/>
        <v>PROPUESTA BAJA</v>
      </c>
      <c r="G130" s="271"/>
      <c r="H130" s="271"/>
      <c r="I130" s="271"/>
      <c r="J130" s="271"/>
      <c r="K130" s="271"/>
      <c r="L130" s="271"/>
    </row>
    <row r="131" spans="1:12" s="111" customFormat="1" ht="26.25" customHeight="1">
      <c r="A131" s="23"/>
      <c r="B131" s="275">
        <v>127</v>
      </c>
      <c r="C131" s="276">
        <v>127</v>
      </c>
      <c r="D131" s="277">
        <v>0</v>
      </c>
      <c r="E131" s="23"/>
      <c r="F131" s="181" t="str">
        <f t="shared" si="6"/>
        <v>PROPUESTA BAJA</v>
      </c>
      <c r="G131" s="271"/>
      <c r="H131" s="271"/>
      <c r="I131" s="271"/>
      <c r="J131" s="271"/>
      <c r="K131" s="271"/>
      <c r="L131" s="271"/>
    </row>
    <row r="132" spans="1:12" s="111" customFormat="1" ht="26.25" customHeight="1">
      <c r="A132" s="23"/>
      <c r="B132" s="275">
        <v>128</v>
      </c>
      <c r="C132" s="276">
        <v>128</v>
      </c>
      <c r="D132" s="277">
        <v>0</v>
      </c>
      <c r="E132" s="23"/>
      <c r="F132" s="181" t="str">
        <f t="shared" si="6"/>
        <v>PROPUESTA BAJA</v>
      </c>
      <c r="G132" s="271"/>
      <c r="H132" s="271"/>
      <c r="I132" s="271"/>
      <c r="J132" s="271"/>
      <c r="K132" s="271"/>
      <c r="L132" s="271"/>
    </row>
    <row r="133" spans="1:12" s="111" customFormat="1" ht="26.25" customHeight="1">
      <c r="A133" s="23"/>
      <c r="B133" s="275">
        <v>129</v>
      </c>
      <c r="C133" s="276">
        <v>129</v>
      </c>
      <c r="D133" s="277">
        <v>0</v>
      </c>
      <c r="E133" s="23"/>
      <c r="F133" s="181" t="str">
        <f t="shared" si="6"/>
        <v>PROPUESTA BAJA</v>
      </c>
      <c r="G133" s="271"/>
      <c r="H133" s="271"/>
      <c r="I133" s="271"/>
      <c r="J133" s="271"/>
      <c r="K133" s="271"/>
      <c r="L133" s="271"/>
    </row>
    <row r="134" spans="1:12" s="111" customFormat="1" ht="26.25" customHeight="1">
      <c r="A134" s="23"/>
      <c r="B134" s="275">
        <v>130</v>
      </c>
      <c r="C134" s="276">
        <v>130</v>
      </c>
      <c r="D134" s="277">
        <v>0</v>
      </c>
      <c r="E134" s="23"/>
      <c r="F134" s="181" t="str">
        <f t="shared" ref="F134:F197" si="7">IF(D134&gt;$I$8,"PROPUESTA VALIDA","PROPUESTA BAJA")</f>
        <v>PROPUESTA BAJA</v>
      </c>
      <c r="G134" s="271"/>
      <c r="H134" s="271"/>
      <c r="I134" s="271"/>
      <c r="J134" s="271"/>
      <c r="K134" s="271"/>
      <c r="L134" s="271"/>
    </row>
    <row r="135" spans="1:12" s="111" customFormat="1" ht="26.25" customHeight="1">
      <c r="A135" s="23"/>
      <c r="B135" s="275">
        <v>131</v>
      </c>
      <c r="C135" s="276">
        <v>131</v>
      </c>
      <c r="D135" s="277">
        <v>0</v>
      </c>
      <c r="E135" s="23"/>
      <c r="F135" s="181" t="str">
        <f t="shared" si="7"/>
        <v>PROPUESTA BAJA</v>
      </c>
      <c r="G135" s="271"/>
      <c r="H135" s="271"/>
      <c r="I135" s="271"/>
      <c r="J135" s="271"/>
      <c r="K135" s="271"/>
      <c r="L135" s="271"/>
    </row>
    <row r="136" spans="1:12" s="111" customFormat="1" ht="26.25" customHeight="1">
      <c r="A136" s="23"/>
      <c r="B136" s="275">
        <v>132</v>
      </c>
      <c r="C136" s="276">
        <v>132</v>
      </c>
      <c r="D136" s="277">
        <v>0</v>
      </c>
      <c r="E136" s="23"/>
      <c r="F136" s="181" t="str">
        <f t="shared" si="7"/>
        <v>PROPUESTA BAJA</v>
      </c>
      <c r="G136" s="271"/>
      <c r="H136" s="271"/>
      <c r="I136" s="271"/>
      <c r="J136" s="271"/>
      <c r="K136" s="271"/>
      <c r="L136" s="271"/>
    </row>
    <row r="137" spans="1:12" s="111" customFormat="1" ht="26.25" customHeight="1">
      <c r="A137" s="23"/>
      <c r="B137" s="275">
        <v>133</v>
      </c>
      <c r="C137" s="276">
        <v>133</v>
      </c>
      <c r="D137" s="277">
        <v>0</v>
      </c>
      <c r="E137" s="23"/>
      <c r="F137" s="181" t="str">
        <f t="shared" si="7"/>
        <v>PROPUESTA BAJA</v>
      </c>
      <c r="G137" s="271"/>
      <c r="H137" s="271"/>
      <c r="I137" s="271"/>
      <c r="J137" s="271"/>
      <c r="K137" s="271"/>
      <c r="L137" s="271"/>
    </row>
    <row r="138" spans="1:12" s="111" customFormat="1" ht="26.25" customHeight="1">
      <c r="A138" s="23"/>
      <c r="B138" s="275">
        <v>134</v>
      </c>
      <c r="C138" s="276">
        <v>134</v>
      </c>
      <c r="D138" s="277">
        <v>0</v>
      </c>
      <c r="E138" s="23"/>
      <c r="F138" s="181" t="str">
        <f t="shared" si="7"/>
        <v>PROPUESTA BAJA</v>
      </c>
      <c r="G138" s="271"/>
      <c r="H138" s="271"/>
      <c r="I138" s="271"/>
      <c r="J138" s="271"/>
      <c r="K138" s="271"/>
      <c r="L138" s="271"/>
    </row>
    <row r="139" spans="1:12" s="111" customFormat="1" ht="26.25" customHeight="1">
      <c r="A139" s="23"/>
      <c r="B139" s="275">
        <v>135</v>
      </c>
      <c r="C139" s="276">
        <v>135</v>
      </c>
      <c r="D139" s="277">
        <v>0</v>
      </c>
      <c r="E139" s="23"/>
      <c r="F139" s="181" t="str">
        <f t="shared" si="7"/>
        <v>PROPUESTA BAJA</v>
      </c>
      <c r="G139" s="271"/>
      <c r="H139" s="271"/>
      <c r="I139" s="271"/>
      <c r="J139" s="271"/>
      <c r="K139" s="271"/>
      <c r="L139" s="271"/>
    </row>
    <row r="140" spans="1:12" s="111" customFormat="1" ht="26.25" customHeight="1">
      <c r="A140" s="23"/>
      <c r="B140" s="275">
        <v>136</v>
      </c>
      <c r="C140" s="276">
        <v>136</v>
      </c>
      <c r="D140" s="277">
        <v>0</v>
      </c>
      <c r="E140" s="23"/>
      <c r="F140" s="181" t="str">
        <f t="shared" si="7"/>
        <v>PROPUESTA BAJA</v>
      </c>
      <c r="G140" s="271"/>
      <c r="H140" s="271"/>
      <c r="I140" s="271"/>
      <c r="J140" s="271"/>
      <c r="K140" s="271"/>
      <c r="L140" s="271"/>
    </row>
    <row r="141" spans="1:12" s="111" customFormat="1" ht="26.25" customHeight="1">
      <c r="A141" s="23"/>
      <c r="B141" s="275">
        <v>137</v>
      </c>
      <c r="C141" s="276">
        <v>137</v>
      </c>
      <c r="D141" s="277">
        <v>0</v>
      </c>
      <c r="E141" s="23"/>
      <c r="F141" s="181" t="str">
        <f t="shared" si="7"/>
        <v>PROPUESTA BAJA</v>
      </c>
      <c r="G141" s="271"/>
      <c r="H141" s="271"/>
      <c r="I141" s="271"/>
      <c r="J141" s="271"/>
      <c r="K141" s="271"/>
      <c r="L141" s="271"/>
    </row>
    <row r="142" spans="1:12" s="111" customFormat="1" ht="26.25" customHeight="1">
      <c r="A142" s="23"/>
      <c r="B142" s="275">
        <v>138</v>
      </c>
      <c r="C142" s="276">
        <v>138</v>
      </c>
      <c r="D142" s="277">
        <v>0</v>
      </c>
      <c r="E142" s="23"/>
      <c r="F142" s="181" t="str">
        <f t="shared" si="7"/>
        <v>PROPUESTA BAJA</v>
      </c>
      <c r="G142" s="271"/>
      <c r="H142" s="271"/>
      <c r="I142" s="271"/>
      <c r="J142" s="271"/>
      <c r="K142" s="271"/>
      <c r="L142" s="271"/>
    </row>
    <row r="143" spans="1:12" s="111" customFormat="1" ht="26.25" customHeight="1">
      <c r="A143" s="23"/>
      <c r="B143" s="275">
        <v>139</v>
      </c>
      <c r="C143" s="276">
        <v>139</v>
      </c>
      <c r="D143" s="277">
        <v>0</v>
      </c>
      <c r="E143" s="23"/>
      <c r="F143" s="181" t="str">
        <f t="shared" si="7"/>
        <v>PROPUESTA BAJA</v>
      </c>
      <c r="G143" s="271"/>
      <c r="H143" s="271"/>
      <c r="I143" s="271"/>
      <c r="J143" s="271"/>
      <c r="K143" s="271"/>
      <c r="L143" s="271"/>
    </row>
    <row r="144" spans="1:12" s="111" customFormat="1" ht="26.25" customHeight="1">
      <c r="A144" s="23"/>
      <c r="B144" s="275">
        <v>140</v>
      </c>
      <c r="C144" s="276">
        <v>140</v>
      </c>
      <c r="D144" s="277">
        <v>0</v>
      </c>
      <c r="E144" s="23"/>
      <c r="F144" s="181" t="str">
        <f t="shared" si="7"/>
        <v>PROPUESTA BAJA</v>
      </c>
      <c r="G144" s="271"/>
      <c r="H144" s="271"/>
      <c r="I144" s="271"/>
      <c r="J144" s="271"/>
      <c r="K144" s="271"/>
      <c r="L144" s="271"/>
    </row>
    <row r="145" spans="1:12" s="111" customFormat="1" ht="26.25" customHeight="1">
      <c r="A145" s="23"/>
      <c r="B145" s="275">
        <v>141</v>
      </c>
      <c r="C145" s="276">
        <v>141</v>
      </c>
      <c r="D145" s="277">
        <v>0</v>
      </c>
      <c r="E145" s="23"/>
      <c r="F145" s="181" t="str">
        <f t="shared" si="7"/>
        <v>PROPUESTA BAJA</v>
      </c>
      <c r="G145" s="271"/>
      <c r="H145" s="271"/>
      <c r="I145" s="271"/>
      <c r="J145" s="271"/>
      <c r="K145" s="271"/>
      <c r="L145" s="271"/>
    </row>
    <row r="146" spans="1:12" s="111" customFormat="1" ht="26.25" customHeight="1">
      <c r="A146" s="23"/>
      <c r="B146" s="275">
        <v>142</v>
      </c>
      <c r="C146" s="276">
        <v>142</v>
      </c>
      <c r="D146" s="277">
        <v>0</v>
      </c>
      <c r="E146" s="23"/>
      <c r="F146" s="181" t="str">
        <f t="shared" si="7"/>
        <v>PROPUESTA BAJA</v>
      </c>
      <c r="G146" s="271"/>
      <c r="H146" s="271"/>
      <c r="I146" s="271"/>
      <c r="J146" s="271"/>
      <c r="K146" s="271"/>
      <c r="L146" s="271"/>
    </row>
    <row r="147" spans="1:12" s="111" customFormat="1" ht="26.25" customHeight="1">
      <c r="A147" s="23"/>
      <c r="B147" s="275">
        <v>143</v>
      </c>
      <c r="C147" s="276">
        <v>143</v>
      </c>
      <c r="D147" s="277">
        <v>0</v>
      </c>
      <c r="E147" s="23"/>
      <c r="F147" s="181" t="str">
        <f t="shared" si="7"/>
        <v>PROPUESTA BAJA</v>
      </c>
      <c r="G147" s="271"/>
      <c r="H147" s="271"/>
      <c r="I147" s="271"/>
      <c r="J147" s="271"/>
      <c r="K147" s="271"/>
      <c r="L147" s="271"/>
    </row>
    <row r="148" spans="1:12" s="111" customFormat="1" ht="26.25" customHeight="1">
      <c r="A148" s="23"/>
      <c r="B148" s="275">
        <v>144</v>
      </c>
      <c r="C148" s="276">
        <v>144</v>
      </c>
      <c r="D148" s="277">
        <v>0</v>
      </c>
      <c r="E148" s="23"/>
      <c r="F148" s="181" t="str">
        <f t="shared" si="7"/>
        <v>PROPUESTA BAJA</v>
      </c>
      <c r="G148" s="271"/>
      <c r="H148" s="271"/>
      <c r="I148" s="271"/>
      <c r="J148" s="271"/>
      <c r="K148" s="271"/>
      <c r="L148" s="271"/>
    </row>
    <row r="149" spans="1:12" s="111" customFormat="1" ht="26.25" customHeight="1">
      <c r="A149" s="23"/>
      <c r="B149" s="275">
        <v>145</v>
      </c>
      <c r="C149" s="276">
        <v>145</v>
      </c>
      <c r="D149" s="277">
        <v>0</v>
      </c>
      <c r="E149" s="23"/>
      <c r="F149" s="181" t="str">
        <f t="shared" si="7"/>
        <v>PROPUESTA BAJA</v>
      </c>
      <c r="G149" s="271"/>
      <c r="H149" s="271"/>
      <c r="I149" s="271"/>
      <c r="J149" s="271"/>
      <c r="K149" s="271"/>
      <c r="L149" s="271"/>
    </row>
    <row r="150" spans="1:12" s="111" customFormat="1" ht="26.25" customHeight="1">
      <c r="A150" s="23"/>
      <c r="B150" s="275">
        <v>146</v>
      </c>
      <c r="C150" s="276">
        <v>146</v>
      </c>
      <c r="D150" s="277">
        <v>0</v>
      </c>
      <c r="E150" s="23"/>
      <c r="F150" s="181" t="str">
        <f t="shared" si="7"/>
        <v>PROPUESTA BAJA</v>
      </c>
      <c r="G150" s="271"/>
      <c r="H150" s="271"/>
      <c r="I150" s="271"/>
      <c r="J150" s="271"/>
      <c r="K150" s="271"/>
      <c r="L150" s="271"/>
    </row>
    <row r="151" spans="1:12" s="111" customFormat="1" ht="26.25" customHeight="1">
      <c r="A151" s="23"/>
      <c r="B151" s="275">
        <v>147</v>
      </c>
      <c r="C151" s="276">
        <v>147</v>
      </c>
      <c r="D151" s="277">
        <v>0</v>
      </c>
      <c r="E151" s="23"/>
      <c r="F151" s="181" t="str">
        <f t="shared" si="7"/>
        <v>PROPUESTA BAJA</v>
      </c>
      <c r="G151" s="271"/>
      <c r="H151" s="271"/>
      <c r="I151" s="271"/>
      <c r="J151" s="271"/>
      <c r="K151" s="271"/>
      <c r="L151" s="271"/>
    </row>
    <row r="152" spans="1:12" s="111" customFormat="1" ht="26.25" customHeight="1">
      <c r="A152" s="23"/>
      <c r="B152" s="275">
        <v>148</v>
      </c>
      <c r="C152" s="276">
        <v>148</v>
      </c>
      <c r="D152" s="277">
        <v>0</v>
      </c>
      <c r="E152" s="23"/>
      <c r="F152" s="181" t="str">
        <f t="shared" si="7"/>
        <v>PROPUESTA BAJA</v>
      </c>
      <c r="G152" s="271"/>
      <c r="H152" s="271"/>
      <c r="I152" s="271"/>
      <c r="J152" s="271"/>
      <c r="K152" s="271"/>
      <c r="L152" s="271"/>
    </row>
    <row r="153" spans="1:12" s="111" customFormat="1" ht="26.25" customHeight="1">
      <c r="A153" s="23"/>
      <c r="B153" s="275">
        <v>149</v>
      </c>
      <c r="C153" s="276">
        <v>149</v>
      </c>
      <c r="D153" s="277">
        <v>0</v>
      </c>
      <c r="E153" s="23"/>
      <c r="F153" s="181" t="str">
        <f t="shared" si="7"/>
        <v>PROPUESTA BAJA</v>
      </c>
      <c r="G153" s="271"/>
      <c r="H153" s="271"/>
      <c r="I153" s="271"/>
      <c r="J153" s="271"/>
      <c r="K153" s="271"/>
      <c r="L153" s="271"/>
    </row>
    <row r="154" spans="1:12" s="111" customFormat="1" ht="26.25" customHeight="1">
      <c r="A154" s="23"/>
      <c r="B154" s="275">
        <v>150</v>
      </c>
      <c r="C154" s="276">
        <v>150</v>
      </c>
      <c r="D154" s="277">
        <v>0</v>
      </c>
      <c r="E154" s="23"/>
      <c r="F154" s="181" t="str">
        <f t="shared" si="7"/>
        <v>PROPUESTA BAJA</v>
      </c>
      <c r="G154" s="271"/>
      <c r="H154" s="271"/>
      <c r="I154" s="271"/>
      <c r="J154" s="271"/>
      <c r="K154" s="271"/>
      <c r="L154" s="271"/>
    </row>
    <row r="155" spans="1:12" s="111" customFormat="1" ht="26.25" customHeight="1">
      <c r="A155" s="23"/>
      <c r="B155" s="275">
        <v>151</v>
      </c>
      <c r="C155" s="276">
        <v>151</v>
      </c>
      <c r="D155" s="277">
        <v>0</v>
      </c>
      <c r="E155" s="23"/>
      <c r="F155" s="181" t="str">
        <f t="shared" si="7"/>
        <v>PROPUESTA BAJA</v>
      </c>
      <c r="G155" s="271"/>
      <c r="H155" s="271"/>
      <c r="I155" s="271"/>
      <c r="J155" s="271"/>
      <c r="K155" s="271"/>
      <c r="L155" s="271"/>
    </row>
    <row r="156" spans="1:12" s="111" customFormat="1" ht="26.25" customHeight="1">
      <c r="A156" s="23"/>
      <c r="B156" s="275">
        <v>152</v>
      </c>
      <c r="C156" s="276">
        <v>152</v>
      </c>
      <c r="D156" s="277">
        <v>0</v>
      </c>
      <c r="E156" s="23"/>
      <c r="F156" s="181" t="str">
        <f t="shared" si="7"/>
        <v>PROPUESTA BAJA</v>
      </c>
      <c r="G156" s="271"/>
      <c r="H156" s="271"/>
      <c r="I156" s="271"/>
      <c r="J156" s="271"/>
      <c r="K156" s="271"/>
      <c r="L156" s="271"/>
    </row>
    <row r="157" spans="1:12" s="111" customFormat="1" ht="26.25" customHeight="1">
      <c r="A157" s="23"/>
      <c r="B157" s="275">
        <v>153</v>
      </c>
      <c r="C157" s="276">
        <v>153</v>
      </c>
      <c r="D157" s="277">
        <v>0</v>
      </c>
      <c r="E157" s="23"/>
      <c r="F157" s="181" t="str">
        <f t="shared" si="7"/>
        <v>PROPUESTA BAJA</v>
      </c>
      <c r="G157" s="271"/>
      <c r="H157" s="271"/>
      <c r="I157" s="271"/>
      <c r="J157" s="271"/>
      <c r="K157" s="271"/>
      <c r="L157" s="271"/>
    </row>
    <row r="158" spans="1:12" s="111" customFormat="1" ht="26.25" customHeight="1">
      <c r="A158" s="23"/>
      <c r="B158" s="275">
        <v>154</v>
      </c>
      <c r="C158" s="276">
        <v>154</v>
      </c>
      <c r="D158" s="277">
        <v>0</v>
      </c>
      <c r="E158" s="23"/>
      <c r="F158" s="181" t="str">
        <f t="shared" si="7"/>
        <v>PROPUESTA BAJA</v>
      </c>
      <c r="G158" s="271"/>
      <c r="H158" s="271"/>
      <c r="I158" s="271"/>
      <c r="J158" s="271"/>
      <c r="K158" s="271"/>
      <c r="L158" s="271"/>
    </row>
    <row r="159" spans="1:12" s="111" customFormat="1" ht="26.25" customHeight="1">
      <c r="A159" s="23"/>
      <c r="B159" s="275">
        <v>155</v>
      </c>
      <c r="C159" s="276">
        <v>155</v>
      </c>
      <c r="D159" s="277">
        <v>0</v>
      </c>
      <c r="E159" s="23"/>
      <c r="F159" s="181" t="str">
        <f t="shared" si="7"/>
        <v>PROPUESTA BAJA</v>
      </c>
      <c r="G159" s="271"/>
      <c r="H159" s="271"/>
      <c r="I159" s="271"/>
      <c r="J159" s="271"/>
      <c r="K159" s="271"/>
      <c r="L159" s="271"/>
    </row>
    <row r="160" spans="1:12" s="111" customFormat="1" ht="26.25" customHeight="1">
      <c r="A160" s="23"/>
      <c r="B160" s="275">
        <v>156</v>
      </c>
      <c r="C160" s="276">
        <v>156</v>
      </c>
      <c r="D160" s="277">
        <v>0</v>
      </c>
      <c r="E160" s="23"/>
      <c r="F160" s="181" t="str">
        <f t="shared" si="7"/>
        <v>PROPUESTA BAJA</v>
      </c>
      <c r="G160" s="271"/>
      <c r="H160" s="271"/>
      <c r="I160" s="271"/>
      <c r="J160" s="271"/>
      <c r="K160" s="271"/>
      <c r="L160" s="271"/>
    </row>
    <row r="161" spans="1:12" s="111" customFormat="1" ht="26.25" customHeight="1">
      <c r="A161" s="23"/>
      <c r="B161" s="275">
        <v>157</v>
      </c>
      <c r="C161" s="276">
        <v>157</v>
      </c>
      <c r="D161" s="277">
        <v>0</v>
      </c>
      <c r="E161" s="23"/>
      <c r="F161" s="181" t="str">
        <f t="shared" si="7"/>
        <v>PROPUESTA BAJA</v>
      </c>
      <c r="G161" s="271"/>
      <c r="H161" s="271"/>
      <c r="I161" s="271"/>
      <c r="J161" s="271"/>
      <c r="K161" s="271"/>
      <c r="L161" s="271"/>
    </row>
    <row r="162" spans="1:12" s="111" customFormat="1" ht="26.25" customHeight="1">
      <c r="A162" s="23"/>
      <c r="B162" s="275">
        <v>158</v>
      </c>
      <c r="C162" s="276">
        <v>158</v>
      </c>
      <c r="D162" s="277">
        <v>0</v>
      </c>
      <c r="E162" s="23"/>
      <c r="F162" s="181" t="str">
        <f t="shared" si="7"/>
        <v>PROPUESTA BAJA</v>
      </c>
      <c r="G162" s="271"/>
      <c r="H162" s="271"/>
      <c r="I162" s="271"/>
      <c r="J162" s="271"/>
      <c r="K162" s="271"/>
      <c r="L162" s="271"/>
    </row>
    <row r="163" spans="1:12" s="111" customFormat="1" ht="26.25" customHeight="1">
      <c r="A163" s="23"/>
      <c r="B163" s="275">
        <v>159</v>
      </c>
      <c r="C163" s="276">
        <v>159</v>
      </c>
      <c r="D163" s="277">
        <v>0</v>
      </c>
      <c r="E163" s="23"/>
      <c r="F163" s="181" t="str">
        <f t="shared" si="7"/>
        <v>PROPUESTA BAJA</v>
      </c>
      <c r="G163" s="271"/>
      <c r="H163" s="271"/>
      <c r="I163" s="271"/>
      <c r="J163" s="271"/>
      <c r="K163" s="271"/>
      <c r="L163" s="271"/>
    </row>
    <row r="164" spans="1:12" s="111" customFormat="1" ht="26.25" customHeight="1">
      <c r="A164" s="23"/>
      <c r="B164" s="275">
        <v>160</v>
      </c>
      <c r="C164" s="276">
        <v>160</v>
      </c>
      <c r="D164" s="277">
        <v>0</v>
      </c>
      <c r="E164" s="23"/>
      <c r="F164" s="181" t="str">
        <f t="shared" si="7"/>
        <v>PROPUESTA BAJA</v>
      </c>
      <c r="G164" s="271"/>
      <c r="H164" s="271"/>
      <c r="I164" s="271"/>
      <c r="J164" s="271"/>
      <c r="K164" s="271"/>
      <c r="L164" s="271"/>
    </row>
    <row r="165" spans="1:12" s="111" customFormat="1" ht="26.25" customHeight="1">
      <c r="A165" s="23"/>
      <c r="B165" s="275">
        <v>161</v>
      </c>
      <c r="C165" s="276">
        <v>161</v>
      </c>
      <c r="D165" s="277">
        <v>0</v>
      </c>
      <c r="E165" s="23"/>
      <c r="F165" s="181" t="str">
        <f t="shared" si="7"/>
        <v>PROPUESTA BAJA</v>
      </c>
      <c r="G165" s="271"/>
      <c r="H165" s="271"/>
      <c r="I165" s="271"/>
      <c r="J165" s="271"/>
      <c r="K165" s="271"/>
      <c r="L165" s="271"/>
    </row>
    <row r="166" spans="1:12" s="111" customFormat="1" ht="26.25" customHeight="1">
      <c r="A166" s="23"/>
      <c r="B166" s="275">
        <v>162</v>
      </c>
      <c r="C166" s="276">
        <v>162</v>
      </c>
      <c r="D166" s="277">
        <v>0</v>
      </c>
      <c r="E166" s="23"/>
      <c r="F166" s="181" t="str">
        <f t="shared" si="7"/>
        <v>PROPUESTA BAJA</v>
      </c>
      <c r="G166" s="271"/>
      <c r="H166" s="271"/>
      <c r="I166" s="271"/>
      <c r="J166" s="271"/>
      <c r="K166" s="271"/>
      <c r="L166" s="271"/>
    </row>
    <row r="167" spans="1:12" s="111" customFormat="1" ht="26.25" customHeight="1">
      <c r="A167" s="23"/>
      <c r="B167" s="275">
        <v>163</v>
      </c>
      <c r="C167" s="276">
        <v>163</v>
      </c>
      <c r="D167" s="277">
        <v>0</v>
      </c>
      <c r="E167" s="23"/>
      <c r="F167" s="181" t="str">
        <f t="shared" si="7"/>
        <v>PROPUESTA BAJA</v>
      </c>
      <c r="G167" s="271"/>
      <c r="H167" s="271"/>
      <c r="I167" s="271"/>
      <c r="J167" s="271"/>
      <c r="K167" s="271"/>
      <c r="L167" s="271"/>
    </row>
    <row r="168" spans="1:12" s="111" customFormat="1" ht="26.25" customHeight="1">
      <c r="A168" s="23"/>
      <c r="B168" s="275">
        <v>164</v>
      </c>
      <c r="C168" s="276">
        <v>164</v>
      </c>
      <c r="D168" s="277">
        <v>0</v>
      </c>
      <c r="E168" s="23"/>
      <c r="F168" s="181" t="str">
        <f t="shared" si="7"/>
        <v>PROPUESTA BAJA</v>
      </c>
      <c r="G168" s="271"/>
      <c r="H168" s="271"/>
      <c r="I168" s="271"/>
      <c r="J168" s="271"/>
      <c r="K168" s="271"/>
      <c r="L168" s="271"/>
    </row>
    <row r="169" spans="1:12" s="111" customFormat="1" ht="26.25" customHeight="1">
      <c r="A169" s="23"/>
      <c r="B169" s="275">
        <v>165</v>
      </c>
      <c r="C169" s="276">
        <v>165</v>
      </c>
      <c r="D169" s="277">
        <v>0</v>
      </c>
      <c r="E169" s="23"/>
      <c r="F169" s="181" t="str">
        <f t="shared" si="7"/>
        <v>PROPUESTA BAJA</v>
      </c>
      <c r="G169" s="271"/>
      <c r="H169" s="271"/>
      <c r="I169" s="271"/>
      <c r="J169" s="271"/>
      <c r="K169" s="271"/>
      <c r="L169" s="271"/>
    </row>
    <row r="170" spans="1:12" s="111" customFormat="1" ht="26.25" customHeight="1">
      <c r="A170" s="23"/>
      <c r="B170" s="275">
        <v>166</v>
      </c>
      <c r="C170" s="276">
        <v>166</v>
      </c>
      <c r="D170" s="277">
        <v>0</v>
      </c>
      <c r="E170" s="23"/>
      <c r="F170" s="181" t="str">
        <f t="shared" si="7"/>
        <v>PROPUESTA BAJA</v>
      </c>
      <c r="G170" s="271"/>
      <c r="H170" s="271"/>
      <c r="I170" s="271"/>
      <c r="J170" s="271"/>
      <c r="K170" s="271"/>
      <c r="L170" s="271"/>
    </row>
    <row r="171" spans="1:12" s="111" customFormat="1" ht="26.25" customHeight="1">
      <c r="A171" s="23"/>
      <c r="B171" s="275">
        <v>167</v>
      </c>
      <c r="C171" s="276">
        <v>167</v>
      </c>
      <c r="D171" s="277">
        <v>0</v>
      </c>
      <c r="E171" s="23"/>
      <c r="F171" s="181" t="str">
        <f t="shared" si="7"/>
        <v>PROPUESTA BAJA</v>
      </c>
      <c r="G171" s="271"/>
      <c r="H171" s="271"/>
      <c r="I171" s="271"/>
      <c r="J171" s="271"/>
      <c r="K171" s="271"/>
      <c r="L171" s="271"/>
    </row>
    <row r="172" spans="1:12" s="111" customFormat="1" ht="26.25" customHeight="1">
      <c r="A172" s="23"/>
      <c r="B172" s="275">
        <v>168</v>
      </c>
      <c r="C172" s="276">
        <v>168</v>
      </c>
      <c r="D172" s="277">
        <v>0</v>
      </c>
      <c r="E172" s="23"/>
      <c r="F172" s="181" t="str">
        <f t="shared" si="7"/>
        <v>PROPUESTA BAJA</v>
      </c>
      <c r="G172" s="271"/>
      <c r="H172" s="271"/>
      <c r="I172" s="271"/>
      <c r="J172" s="271"/>
      <c r="K172" s="271"/>
      <c r="L172" s="271"/>
    </row>
    <row r="173" spans="1:12" s="111" customFormat="1" ht="26.25" customHeight="1">
      <c r="A173" s="23"/>
      <c r="B173" s="275">
        <v>169</v>
      </c>
      <c r="C173" s="276">
        <v>169</v>
      </c>
      <c r="D173" s="277">
        <v>0</v>
      </c>
      <c r="E173" s="23"/>
      <c r="F173" s="181" t="str">
        <f t="shared" si="7"/>
        <v>PROPUESTA BAJA</v>
      </c>
      <c r="G173" s="271"/>
      <c r="H173" s="271"/>
      <c r="I173" s="271"/>
      <c r="J173" s="271"/>
      <c r="K173" s="271"/>
      <c r="L173" s="271"/>
    </row>
    <row r="174" spans="1:12" s="111" customFormat="1" ht="26.25" customHeight="1">
      <c r="A174" s="23"/>
      <c r="B174" s="275">
        <v>170</v>
      </c>
      <c r="C174" s="276">
        <v>170</v>
      </c>
      <c r="D174" s="277">
        <v>0</v>
      </c>
      <c r="E174" s="23"/>
      <c r="F174" s="181" t="str">
        <f t="shared" si="7"/>
        <v>PROPUESTA BAJA</v>
      </c>
      <c r="G174" s="271"/>
      <c r="H174" s="271"/>
      <c r="I174" s="271"/>
      <c r="J174" s="271"/>
      <c r="K174" s="271"/>
      <c r="L174" s="271"/>
    </row>
    <row r="175" spans="1:12" s="111" customFormat="1" ht="26.25" customHeight="1">
      <c r="A175" s="23"/>
      <c r="B175" s="275">
        <v>171</v>
      </c>
      <c r="C175" s="276">
        <v>171</v>
      </c>
      <c r="D175" s="277">
        <v>0</v>
      </c>
      <c r="E175" s="23"/>
      <c r="F175" s="181" t="str">
        <f t="shared" si="7"/>
        <v>PROPUESTA BAJA</v>
      </c>
      <c r="G175" s="271"/>
      <c r="H175" s="271"/>
      <c r="I175" s="271"/>
      <c r="J175" s="271"/>
      <c r="K175" s="271"/>
      <c r="L175" s="271"/>
    </row>
    <row r="176" spans="1:12" s="111" customFormat="1" ht="26.25" customHeight="1">
      <c r="A176" s="23"/>
      <c r="B176" s="275">
        <v>172</v>
      </c>
      <c r="C176" s="276">
        <v>172</v>
      </c>
      <c r="D176" s="277">
        <v>0</v>
      </c>
      <c r="E176" s="23"/>
      <c r="F176" s="181" t="str">
        <f t="shared" si="7"/>
        <v>PROPUESTA BAJA</v>
      </c>
      <c r="G176" s="271"/>
      <c r="H176" s="271"/>
      <c r="I176" s="271"/>
      <c r="J176" s="271"/>
      <c r="K176" s="271"/>
      <c r="L176" s="271"/>
    </row>
    <row r="177" spans="1:12" s="111" customFormat="1" ht="26.25" customHeight="1">
      <c r="A177" s="23"/>
      <c r="B177" s="275">
        <v>173</v>
      </c>
      <c r="C177" s="276">
        <v>173</v>
      </c>
      <c r="D177" s="277">
        <v>0</v>
      </c>
      <c r="E177" s="23"/>
      <c r="F177" s="181" t="str">
        <f t="shared" si="7"/>
        <v>PROPUESTA BAJA</v>
      </c>
      <c r="G177" s="271"/>
      <c r="H177" s="271"/>
      <c r="I177" s="271"/>
      <c r="J177" s="271"/>
      <c r="K177" s="271"/>
      <c r="L177" s="271"/>
    </row>
    <row r="178" spans="1:12" s="111" customFormat="1" ht="26.25" customHeight="1">
      <c r="A178" s="23"/>
      <c r="B178" s="275">
        <v>174</v>
      </c>
      <c r="C178" s="276">
        <v>174</v>
      </c>
      <c r="D178" s="277">
        <v>0</v>
      </c>
      <c r="E178" s="23"/>
      <c r="F178" s="181" t="str">
        <f t="shared" si="7"/>
        <v>PROPUESTA BAJA</v>
      </c>
      <c r="G178" s="271"/>
      <c r="H178" s="271"/>
      <c r="I178" s="271"/>
      <c r="J178" s="271"/>
      <c r="K178" s="271"/>
      <c r="L178" s="271"/>
    </row>
    <row r="179" spans="1:12" s="111" customFormat="1" ht="26.25" customHeight="1">
      <c r="A179" s="23"/>
      <c r="B179" s="275">
        <v>175</v>
      </c>
      <c r="C179" s="276">
        <v>175</v>
      </c>
      <c r="D179" s="277">
        <v>0</v>
      </c>
      <c r="E179" s="23"/>
      <c r="F179" s="181" t="str">
        <f t="shared" si="7"/>
        <v>PROPUESTA BAJA</v>
      </c>
      <c r="G179" s="271"/>
      <c r="H179" s="271"/>
      <c r="I179" s="271"/>
      <c r="J179" s="271"/>
      <c r="K179" s="271"/>
      <c r="L179" s="271"/>
    </row>
    <row r="180" spans="1:12" s="111" customFormat="1" ht="26.25" customHeight="1">
      <c r="A180" s="23"/>
      <c r="B180" s="275">
        <v>176</v>
      </c>
      <c r="C180" s="276">
        <v>176</v>
      </c>
      <c r="D180" s="277">
        <v>0</v>
      </c>
      <c r="E180" s="23"/>
      <c r="F180" s="181" t="str">
        <f t="shared" si="7"/>
        <v>PROPUESTA BAJA</v>
      </c>
      <c r="G180" s="271"/>
      <c r="H180" s="271"/>
      <c r="I180" s="271"/>
      <c r="J180" s="271"/>
      <c r="K180" s="271"/>
      <c r="L180" s="271"/>
    </row>
    <row r="181" spans="1:12" s="111" customFormat="1" ht="26.25" customHeight="1">
      <c r="A181" s="23"/>
      <c r="B181" s="275">
        <v>177</v>
      </c>
      <c r="C181" s="276">
        <v>177</v>
      </c>
      <c r="D181" s="277">
        <v>0</v>
      </c>
      <c r="E181" s="23"/>
      <c r="F181" s="181" t="str">
        <f t="shared" si="7"/>
        <v>PROPUESTA BAJA</v>
      </c>
      <c r="G181" s="271"/>
      <c r="H181" s="271"/>
      <c r="I181" s="271"/>
      <c r="J181" s="271"/>
      <c r="K181" s="271"/>
      <c r="L181" s="271"/>
    </row>
    <row r="182" spans="1:12" s="111" customFormat="1" ht="26.25" customHeight="1">
      <c r="A182" s="23"/>
      <c r="B182" s="275">
        <v>178</v>
      </c>
      <c r="C182" s="276">
        <v>178</v>
      </c>
      <c r="D182" s="277">
        <v>0</v>
      </c>
      <c r="E182" s="23"/>
      <c r="F182" s="181" t="str">
        <f t="shared" si="7"/>
        <v>PROPUESTA BAJA</v>
      </c>
      <c r="G182" s="271"/>
      <c r="H182" s="271"/>
      <c r="I182" s="271"/>
      <c r="J182" s="271"/>
      <c r="K182" s="271"/>
      <c r="L182" s="271"/>
    </row>
    <row r="183" spans="1:12" s="111" customFormat="1" ht="26.25" customHeight="1">
      <c r="A183" s="23"/>
      <c r="B183" s="275">
        <v>179</v>
      </c>
      <c r="C183" s="276">
        <v>179</v>
      </c>
      <c r="D183" s="277">
        <v>0</v>
      </c>
      <c r="E183" s="23"/>
      <c r="F183" s="181" t="str">
        <f t="shared" si="7"/>
        <v>PROPUESTA BAJA</v>
      </c>
      <c r="G183" s="271"/>
      <c r="H183" s="271"/>
      <c r="I183" s="271"/>
      <c r="J183" s="271"/>
      <c r="K183" s="271"/>
      <c r="L183" s="271"/>
    </row>
    <row r="184" spans="1:12" s="111" customFormat="1" ht="26.25" customHeight="1">
      <c r="A184" s="23"/>
      <c r="B184" s="275">
        <v>180</v>
      </c>
      <c r="C184" s="276">
        <v>180</v>
      </c>
      <c r="D184" s="277">
        <v>0</v>
      </c>
      <c r="E184" s="23"/>
      <c r="F184" s="181" t="str">
        <f t="shared" si="7"/>
        <v>PROPUESTA BAJA</v>
      </c>
      <c r="G184" s="271"/>
      <c r="H184" s="271"/>
      <c r="I184" s="271"/>
      <c r="J184" s="271"/>
      <c r="K184" s="271"/>
      <c r="L184" s="271"/>
    </row>
    <row r="185" spans="1:12" s="111" customFormat="1" ht="26.25" customHeight="1">
      <c r="A185" s="23"/>
      <c r="B185" s="275">
        <v>181</v>
      </c>
      <c r="C185" s="276">
        <v>181</v>
      </c>
      <c r="D185" s="277">
        <v>0</v>
      </c>
      <c r="E185" s="23"/>
      <c r="F185" s="181" t="str">
        <f t="shared" si="7"/>
        <v>PROPUESTA BAJA</v>
      </c>
      <c r="G185" s="271"/>
      <c r="H185" s="271"/>
      <c r="I185" s="271"/>
      <c r="J185" s="271"/>
      <c r="K185" s="271"/>
      <c r="L185" s="271"/>
    </row>
    <row r="186" spans="1:12" s="111" customFormat="1" ht="26.25" customHeight="1">
      <c r="A186" s="23"/>
      <c r="B186" s="275">
        <v>182</v>
      </c>
      <c r="C186" s="276">
        <v>182</v>
      </c>
      <c r="D186" s="277">
        <v>0</v>
      </c>
      <c r="E186" s="23"/>
      <c r="F186" s="181" t="str">
        <f t="shared" si="7"/>
        <v>PROPUESTA BAJA</v>
      </c>
      <c r="G186" s="271"/>
      <c r="H186" s="271"/>
      <c r="I186" s="271"/>
      <c r="J186" s="271"/>
      <c r="K186" s="271"/>
      <c r="L186" s="271"/>
    </row>
    <row r="187" spans="1:12" s="111" customFormat="1" ht="26.25" customHeight="1">
      <c r="A187" s="23"/>
      <c r="B187" s="275">
        <v>183</v>
      </c>
      <c r="C187" s="276">
        <v>183</v>
      </c>
      <c r="D187" s="277">
        <v>0</v>
      </c>
      <c r="E187" s="23"/>
      <c r="F187" s="181" t="str">
        <f t="shared" si="7"/>
        <v>PROPUESTA BAJA</v>
      </c>
      <c r="G187" s="271"/>
      <c r="H187" s="271"/>
      <c r="I187" s="271"/>
      <c r="J187" s="271"/>
      <c r="K187" s="271"/>
      <c r="L187" s="271"/>
    </row>
    <row r="188" spans="1:12" s="111" customFormat="1" ht="26.25" customHeight="1">
      <c r="A188" s="23"/>
      <c r="B188" s="275">
        <v>184</v>
      </c>
      <c r="C188" s="276">
        <v>184</v>
      </c>
      <c r="D188" s="277">
        <v>0</v>
      </c>
      <c r="E188" s="23"/>
      <c r="F188" s="181" t="str">
        <f t="shared" si="7"/>
        <v>PROPUESTA BAJA</v>
      </c>
      <c r="G188" s="271"/>
      <c r="H188" s="271"/>
      <c r="I188" s="271"/>
      <c r="J188" s="271"/>
      <c r="K188" s="271"/>
      <c r="L188" s="271"/>
    </row>
    <row r="189" spans="1:12" s="111" customFormat="1" ht="26.25" customHeight="1">
      <c r="A189" s="23"/>
      <c r="B189" s="275">
        <v>185</v>
      </c>
      <c r="C189" s="276">
        <v>185</v>
      </c>
      <c r="D189" s="277">
        <v>0</v>
      </c>
      <c r="E189" s="23"/>
      <c r="F189" s="181" t="str">
        <f t="shared" si="7"/>
        <v>PROPUESTA BAJA</v>
      </c>
      <c r="G189" s="271"/>
      <c r="H189" s="271"/>
      <c r="I189" s="271"/>
      <c r="J189" s="271"/>
      <c r="K189" s="271"/>
      <c r="L189" s="271"/>
    </row>
    <row r="190" spans="1:12" s="111" customFormat="1" ht="26.25" customHeight="1">
      <c r="A190" s="23"/>
      <c r="B190" s="275">
        <v>186</v>
      </c>
      <c r="C190" s="276">
        <v>186</v>
      </c>
      <c r="D190" s="277">
        <v>0</v>
      </c>
      <c r="E190" s="23"/>
      <c r="F190" s="181" t="str">
        <f t="shared" si="7"/>
        <v>PROPUESTA BAJA</v>
      </c>
      <c r="G190" s="271"/>
      <c r="H190" s="271"/>
      <c r="I190" s="271"/>
      <c r="J190" s="271"/>
      <c r="K190" s="271"/>
      <c r="L190" s="271"/>
    </row>
    <row r="191" spans="1:12" s="111" customFormat="1" ht="26.25" customHeight="1">
      <c r="A191" s="23"/>
      <c r="B191" s="275">
        <v>187</v>
      </c>
      <c r="C191" s="276">
        <v>187</v>
      </c>
      <c r="D191" s="277">
        <v>0</v>
      </c>
      <c r="E191" s="23"/>
      <c r="F191" s="181" t="str">
        <f t="shared" si="7"/>
        <v>PROPUESTA BAJA</v>
      </c>
      <c r="G191" s="271"/>
      <c r="H191" s="271"/>
      <c r="I191" s="271"/>
      <c r="J191" s="271"/>
      <c r="K191" s="271"/>
      <c r="L191" s="271"/>
    </row>
    <row r="192" spans="1:12" s="111" customFormat="1" ht="26.25" customHeight="1">
      <c r="A192" s="23"/>
      <c r="B192" s="275">
        <v>188</v>
      </c>
      <c r="C192" s="276">
        <v>188</v>
      </c>
      <c r="D192" s="277">
        <v>0</v>
      </c>
      <c r="E192" s="23"/>
      <c r="F192" s="181" t="str">
        <f t="shared" si="7"/>
        <v>PROPUESTA BAJA</v>
      </c>
      <c r="G192" s="271"/>
      <c r="H192" s="271"/>
      <c r="I192" s="271"/>
      <c r="J192" s="271"/>
      <c r="K192" s="271"/>
      <c r="L192" s="271"/>
    </row>
    <row r="193" spans="1:12" s="111" customFormat="1" ht="26.25" customHeight="1">
      <c r="A193" s="23"/>
      <c r="B193" s="275">
        <v>189</v>
      </c>
      <c r="C193" s="276">
        <v>189</v>
      </c>
      <c r="D193" s="277">
        <v>0</v>
      </c>
      <c r="E193" s="23"/>
      <c r="F193" s="181" t="str">
        <f t="shared" si="7"/>
        <v>PROPUESTA BAJA</v>
      </c>
      <c r="G193" s="271"/>
      <c r="H193" s="271"/>
      <c r="I193" s="271"/>
      <c r="J193" s="271"/>
      <c r="K193" s="271"/>
      <c r="L193" s="271"/>
    </row>
    <row r="194" spans="1:12" s="111" customFormat="1" ht="26.25" customHeight="1">
      <c r="A194" s="23"/>
      <c r="B194" s="275">
        <v>190</v>
      </c>
      <c r="C194" s="276">
        <v>190</v>
      </c>
      <c r="D194" s="277">
        <v>0</v>
      </c>
      <c r="E194" s="23"/>
      <c r="F194" s="181" t="str">
        <f t="shared" si="7"/>
        <v>PROPUESTA BAJA</v>
      </c>
      <c r="G194" s="271"/>
      <c r="H194" s="271"/>
      <c r="I194" s="271"/>
      <c r="J194" s="271"/>
      <c r="K194" s="271"/>
      <c r="L194" s="271"/>
    </row>
    <row r="195" spans="1:12" s="111" customFormat="1" ht="26.25" customHeight="1">
      <c r="A195" s="23"/>
      <c r="B195" s="275">
        <v>191</v>
      </c>
      <c r="C195" s="276">
        <v>191</v>
      </c>
      <c r="D195" s="277">
        <v>0</v>
      </c>
      <c r="E195" s="23"/>
      <c r="F195" s="181" t="str">
        <f t="shared" si="7"/>
        <v>PROPUESTA BAJA</v>
      </c>
      <c r="G195" s="271"/>
      <c r="H195" s="271"/>
      <c r="I195" s="271"/>
      <c r="J195" s="271"/>
      <c r="K195" s="271"/>
      <c r="L195" s="271"/>
    </row>
    <row r="196" spans="1:12" s="111" customFormat="1" ht="26.25" customHeight="1">
      <c r="A196" s="23"/>
      <c r="B196" s="275">
        <v>192</v>
      </c>
      <c r="C196" s="276">
        <v>192</v>
      </c>
      <c r="D196" s="277">
        <v>0</v>
      </c>
      <c r="E196" s="23"/>
      <c r="F196" s="181" t="str">
        <f t="shared" si="7"/>
        <v>PROPUESTA BAJA</v>
      </c>
      <c r="G196" s="271"/>
      <c r="H196" s="271"/>
      <c r="I196" s="271"/>
      <c r="J196" s="271"/>
      <c r="K196" s="271"/>
      <c r="L196" s="271"/>
    </row>
    <row r="197" spans="1:12" s="111" customFormat="1" ht="26.25" customHeight="1">
      <c r="A197" s="23"/>
      <c r="B197" s="275">
        <v>193</v>
      </c>
      <c r="C197" s="276">
        <v>193</v>
      </c>
      <c r="D197" s="277">
        <v>0</v>
      </c>
      <c r="E197" s="23"/>
      <c r="F197" s="181" t="str">
        <f t="shared" si="7"/>
        <v>PROPUESTA BAJA</v>
      </c>
      <c r="G197" s="271"/>
      <c r="H197" s="271"/>
      <c r="I197" s="271"/>
      <c r="J197" s="271"/>
      <c r="K197" s="271"/>
      <c r="L197" s="271"/>
    </row>
    <row r="198" spans="1:12" s="111" customFormat="1" ht="26.25" customHeight="1">
      <c r="A198" s="23"/>
      <c r="B198" s="275">
        <v>194</v>
      </c>
      <c r="C198" s="276">
        <v>194</v>
      </c>
      <c r="D198" s="277">
        <v>0</v>
      </c>
      <c r="E198" s="23"/>
      <c r="F198" s="181" t="str">
        <f t="shared" ref="F198:F224" si="8">IF(D198&gt;$I$8,"PROPUESTA VALIDA","PROPUESTA BAJA")</f>
        <v>PROPUESTA BAJA</v>
      </c>
      <c r="G198" s="271"/>
      <c r="H198" s="271"/>
      <c r="I198" s="271"/>
      <c r="J198" s="271"/>
      <c r="K198" s="271"/>
      <c r="L198" s="271"/>
    </row>
    <row r="199" spans="1:12" s="111" customFormat="1" ht="26.25" customHeight="1">
      <c r="A199" s="23"/>
      <c r="B199" s="275">
        <v>195</v>
      </c>
      <c r="C199" s="276">
        <v>195</v>
      </c>
      <c r="D199" s="277">
        <v>0</v>
      </c>
      <c r="E199" s="23"/>
      <c r="F199" s="181" t="str">
        <f t="shared" si="8"/>
        <v>PROPUESTA BAJA</v>
      </c>
      <c r="G199" s="271"/>
      <c r="H199" s="271"/>
      <c r="I199" s="271"/>
      <c r="J199" s="271"/>
      <c r="K199" s="271"/>
      <c r="L199" s="271"/>
    </row>
    <row r="200" spans="1:12" s="111" customFormat="1" ht="26.25" customHeight="1">
      <c r="A200" s="23"/>
      <c r="B200" s="275">
        <v>196</v>
      </c>
      <c r="C200" s="276">
        <v>196</v>
      </c>
      <c r="D200" s="277">
        <v>0</v>
      </c>
      <c r="E200" s="23"/>
      <c r="F200" s="181" t="str">
        <f t="shared" si="8"/>
        <v>PROPUESTA BAJA</v>
      </c>
      <c r="G200" s="271"/>
      <c r="H200" s="271"/>
      <c r="I200" s="271"/>
      <c r="J200" s="271"/>
      <c r="K200" s="271"/>
      <c r="L200" s="271"/>
    </row>
    <row r="201" spans="1:12" s="111" customFormat="1" ht="26.25" customHeight="1">
      <c r="A201" s="23"/>
      <c r="B201" s="275">
        <v>197</v>
      </c>
      <c r="C201" s="276">
        <v>197</v>
      </c>
      <c r="D201" s="277">
        <v>0</v>
      </c>
      <c r="E201" s="23"/>
      <c r="F201" s="181" t="str">
        <f t="shared" si="8"/>
        <v>PROPUESTA BAJA</v>
      </c>
      <c r="G201" s="271"/>
      <c r="H201" s="271"/>
      <c r="I201" s="271"/>
      <c r="J201" s="271"/>
      <c r="K201" s="271"/>
      <c r="L201" s="271"/>
    </row>
    <row r="202" spans="1:12" s="111" customFormat="1" ht="26.25" customHeight="1">
      <c r="A202" s="23"/>
      <c r="B202" s="275">
        <v>198</v>
      </c>
      <c r="C202" s="276">
        <v>198</v>
      </c>
      <c r="D202" s="277">
        <v>0</v>
      </c>
      <c r="E202" s="23"/>
      <c r="F202" s="181" t="str">
        <f t="shared" si="8"/>
        <v>PROPUESTA BAJA</v>
      </c>
      <c r="G202" s="271"/>
      <c r="H202" s="271"/>
      <c r="I202" s="271"/>
      <c r="J202" s="271"/>
      <c r="K202" s="271"/>
      <c r="L202" s="271"/>
    </row>
    <row r="203" spans="1:12" s="111" customFormat="1" ht="26.25" customHeight="1">
      <c r="A203" s="23"/>
      <c r="B203" s="275">
        <v>199</v>
      </c>
      <c r="C203" s="276">
        <v>199</v>
      </c>
      <c r="D203" s="277">
        <v>0</v>
      </c>
      <c r="E203" s="23"/>
      <c r="F203" s="181" t="str">
        <f t="shared" si="8"/>
        <v>PROPUESTA BAJA</v>
      </c>
      <c r="G203" s="271"/>
      <c r="H203" s="271"/>
      <c r="I203" s="271"/>
      <c r="J203" s="271"/>
      <c r="K203" s="271"/>
      <c r="L203" s="271"/>
    </row>
    <row r="204" spans="1:12" s="111" customFormat="1" ht="26.25" customHeight="1">
      <c r="A204" s="23"/>
      <c r="B204" s="275">
        <v>200</v>
      </c>
      <c r="C204" s="276">
        <v>200</v>
      </c>
      <c r="D204" s="277">
        <v>0</v>
      </c>
      <c r="E204" s="23"/>
      <c r="F204" s="181" t="str">
        <f t="shared" si="8"/>
        <v>PROPUESTA BAJA</v>
      </c>
      <c r="G204" s="271"/>
      <c r="H204" s="271"/>
      <c r="I204" s="271"/>
      <c r="J204" s="271"/>
      <c r="K204" s="271"/>
      <c r="L204" s="271"/>
    </row>
    <row r="205" spans="1:12" s="111" customFormat="1" ht="26.25" customHeight="1">
      <c r="A205" s="23"/>
      <c r="B205" s="275">
        <v>201</v>
      </c>
      <c r="C205" s="276">
        <v>201</v>
      </c>
      <c r="D205" s="277">
        <v>0</v>
      </c>
      <c r="E205" s="23"/>
      <c r="F205" s="181" t="str">
        <f t="shared" si="8"/>
        <v>PROPUESTA BAJA</v>
      </c>
      <c r="G205" s="271"/>
      <c r="H205" s="271"/>
      <c r="I205" s="271"/>
      <c r="J205" s="271"/>
      <c r="K205" s="271"/>
      <c r="L205" s="271"/>
    </row>
    <row r="206" spans="1:12" s="111" customFormat="1" ht="26.25" customHeight="1">
      <c r="A206" s="23"/>
      <c r="B206" s="275">
        <v>202</v>
      </c>
      <c r="C206" s="276">
        <v>202</v>
      </c>
      <c r="D206" s="277">
        <v>0</v>
      </c>
      <c r="E206" s="23"/>
      <c r="F206" s="181" t="str">
        <f t="shared" si="8"/>
        <v>PROPUESTA BAJA</v>
      </c>
      <c r="G206" s="271"/>
      <c r="H206" s="271"/>
      <c r="I206" s="271"/>
      <c r="J206" s="271"/>
      <c r="K206" s="271"/>
      <c r="L206" s="271"/>
    </row>
    <row r="207" spans="1:12" s="111" customFormat="1" ht="26.25" customHeight="1">
      <c r="A207" s="23"/>
      <c r="B207" s="275">
        <v>203</v>
      </c>
      <c r="C207" s="276">
        <v>203</v>
      </c>
      <c r="D207" s="277">
        <v>0</v>
      </c>
      <c r="E207" s="23"/>
      <c r="F207" s="181" t="str">
        <f t="shared" si="8"/>
        <v>PROPUESTA BAJA</v>
      </c>
      <c r="G207" s="271"/>
      <c r="H207" s="271"/>
      <c r="I207" s="271"/>
      <c r="J207" s="271"/>
      <c r="K207" s="271"/>
      <c r="L207" s="271"/>
    </row>
    <row r="208" spans="1:12" s="111" customFormat="1" ht="26.25" customHeight="1">
      <c r="A208" s="23"/>
      <c r="B208" s="275">
        <v>204</v>
      </c>
      <c r="C208" s="276">
        <v>204</v>
      </c>
      <c r="D208" s="277">
        <v>0</v>
      </c>
      <c r="E208" s="23"/>
      <c r="F208" s="181" t="str">
        <f t="shared" si="8"/>
        <v>PROPUESTA BAJA</v>
      </c>
      <c r="G208" s="271"/>
      <c r="H208" s="271"/>
      <c r="I208" s="271"/>
      <c r="J208" s="271"/>
      <c r="K208" s="271"/>
      <c r="L208" s="271"/>
    </row>
    <row r="209" spans="1:12" s="111" customFormat="1" ht="26.25" customHeight="1">
      <c r="A209" s="23"/>
      <c r="B209" s="275">
        <v>205</v>
      </c>
      <c r="C209" s="276">
        <v>205</v>
      </c>
      <c r="D209" s="277">
        <v>0</v>
      </c>
      <c r="E209" s="23"/>
      <c r="F209" s="181" t="str">
        <f t="shared" si="8"/>
        <v>PROPUESTA BAJA</v>
      </c>
      <c r="G209" s="271"/>
      <c r="H209" s="271"/>
      <c r="I209" s="271"/>
      <c r="J209" s="271"/>
      <c r="K209" s="271"/>
      <c r="L209" s="271"/>
    </row>
    <row r="210" spans="1:12" s="111" customFormat="1" ht="26.25" customHeight="1">
      <c r="A210" s="23"/>
      <c r="B210" s="275">
        <v>206</v>
      </c>
      <c r="C210" s="276">
        <v>206</v>
      </c>
      <c r="D210" s="277">
        <v>0</v>
      </c>
      <c r="E210" s="23"/>
      <c r="F210" s="181" t="str">
        <f t="shared" si="8"/>
        <v>PROPUESTA BAJA</v>
      </c>
      <c r="G210" s="271"/>
      <c r="H210" s="271"/>
      <c r="I210" s="271"/>
      <c r="J210" s="271"/>
      <c r="K210" s="271"/>
      <c r="L210" s="271"/>
    </row>
    <row r="211" spans="1:12" s="111" customFormat="1" ht="26.25" customHeight="1">
      <c r="A211" s="23"/>
      <c r="B211" s="275">
        <v>207</v>
      </c>
      <c r="C211" s="276">
        <v>207</v>
      </c>
      <c r="D211" s="277">
        <v>0</v>
      </c>
      <c r="E211" s="23"/>
      <c r="F211" s="181" t="str">
        <f t="shared" si="8"/>
        <v>PROPUESTA BAJA</v>
      </c>
      <c r="G211" s="271"/>
      <c r="H211" s="271"/>
      <c r="I211" s="271"/>
      <c r="J211" s="271"/>
      <c r="K211" s="271"/>
      <c r="L211" s="271"/>
    </row>
    <row r="212" spans="1:12" s="111" customFormat="1" ht="26.25" customHeight="1">
      <c r="A212" s="23"/>
      <c r="B212" s="275">
        <v>208</v>
      </c>
      <c r="C212" s="276">
        <v>208</v>
      </c>
      <c r="D212" s="277">
        <v>0</v>
      </c>
      <c r="E212" s="23"/>
      <c r="F212" s="181" t="str">
        <f t="shared" si="8"/>
        <v>PROPUESTA BAJA</v>
      </c>
      <c r="G212" s="271"/>
      <c r="H212" s="271"/>
      <c r="I212" s="271"/>
      <c r="J212" s="271"/>
      <c r="K212" s="271"/>
      <c r="L212" s="271"/>
    </row>
    <row r="213" spans="1:12" s="111" customFormat="1" ht="26.25" customHeight="1">
      <c r="A213" s="23"/>
      <c r="B213" s="275">
        <v>209</v>
      </c>
      <c r="C213" s="276">
        <v>209</v>
      </c>
      <c r="D213" s="277">
        <v>0</v>
      </c>
      <c r="E213" s="23"/>
      <c r="F213" s="181" t="str">
        <f t="shared" si="8"/>
        <v>PROPUESTA BAJA</v>
      </c>
      <c r="G213" s="271"/>
      <c r="H213" s="271"/>
      <c r="I213" s="271"/>
      <c r="J213" s="271"/>
      <c r="K213" s="271"/>
      <c r="L213" s="271"/>
    </row>
    <row r="214" spans="1:12" s="111" customFormat="1" ht="26.25" customHeight="1">
      <c r="A214" s="23"/>
      <c r="B214" s="275">
        <v>210</v>
      </c>
      <c r="C214" s="276">
        <v>210</v>
      </c>
      <c r="D214" s="277">
        <v>0</v>
      </c>
      <c r="E214" s="23"/>
      <c r="F214" s="181" t="str">
        <f t="shared" si="8"/>
        <v>PROPUESTA BAJA</v>
      </c>
      <c r="G214" s="271"/>
      <c r="H214" s="271"/>
      <c r="I214" s="271"/>
      <c r="J214" s="271"/>
      <c r="K214" s="271"/>
      <c r="L214" s="271"/>
    </row>
    <row r="215" spans="1:12" s="111" customFormat="1" ht="26.25" customHeight="1">
      <c r="A215" s="23"/>
      <c r="B215" s="275">
        <v>211</v>
      </c>
      <c r="C215" s="276">
        <v>211</v>
      </c>
      <c r="D215" s="277">
        <v>0</v>
      </c>
      <c r="E215" s="23"/>
      <c r="F215" s="181" t="str">
        <f t="shared" si="8"/>
        <v>PROPUESTA BAJA</v>
      </c>
      <c r="G215" s="271"/>
      <c r="H215" s="271"/>
      <c r="I215" s="271"/>
      <c r="J215" s="271"/>
      <c r="K215" s="271"/>
      <c r="L215" s="271"/>
    </row>
    <row r="216" spans="1:12" s="111" customFormat="1" ht="26.25" customHeight="1">
      <c r="A216" s="23"/>
      <c r="B216" s="275">
        <v>212</v>
      </c>
      <c r="C216" s="276">
        <v>212</v>
      </c>
      <c r="D216" s="277">
        <v>0</v>
      </c>
      <c r="E216" s="23"/>
      <c r="F216" s="181" t="str">
        <f t="shared" si="8"/>
        <v>PROPUESTA BAJA</v>
      </c>
      <c r="G216" s="271"/>
      <c r="H216" s="271"/>
      <c r="I216" s="271"/>
      <c r="J216" s="271"/>
      <c r="K216" s="271"/>
      <c r="L216" s="271"/>
    </row>
    <row r="217" spans="1:12" ht="26.25" customHeight="1">
      <c r="B217" s="275">
        <v>213</v>
      </c>
      <c r="C217" s="276">
        <v>213</v>
      </c>
      <c r="D217" s="277">
        <v>0</v>
      </c>
      <c r="F217" s="181" t="str">
        <f t="shared" si="8"/>
        <v>PROPUESTA BAJA</v>
      </c>
    </row>
    <row r="218" spans="1:12" ht="26.25" customHeight="1">
      <c r="B218" s="275">
        <v>214</v>
      </c>
      <c r="C218" s="276">
        <v>214</v>
      </c>
      <c r="D218" s="277">
        <v>0</v>
      </c>
      <c r="F218" s="181" t="str">
        <f t="shared" si="8"/>
        <v>PROPUESTA BAJA</v>
      </c>
    </row>
    <row r="219" spans="1:12" ht="26.25" customHeight="1">
      <c r="B219" s="275">
        <v>215</v>
      </c>
      <c r="C219" s="276">
        <v>215</v>
      </c>
      <c r="D219" s="277">
        <v>0</v>
      </c>
      <c r="F219" s="181" t="str">
        <f t="shared" si="8"/>
        <v>PROPUESTA BAJA</v>
      </c>
    </row>
    <row r="220" spans="1:12" ht="26.25" customHeight="1">
      <c r="B220" s="275">
        <v>216</v>
      </c>
      <c r="C220" s="276">
        <v>216</v>
      </c>
      <c r="D220" s="277">
        <v>0</v>
      </c>
      <c r="F220" s="181" t="str">
        <f t="shared" si="8"/>
        <v>PROPUESTA BAJA</v>
      </c>
    </row>
    <row r="221" spans="1:12" ht="26.25" customHeight="1">
      <c r="B221" s="275">
        <v>217</v>
      </c>
      <c r="C221" s="276">
        <v>217</v>
      </c>
      <c r="D221" s="277">
        <v>0</v>
      </c>
      <c r="F221" s="181" t="str">
        <f t="shared" si="8"/>
        <v>PROPUESTA BAJA</v>
      </c>
    </row>
    <row r="222" spans="1:12" ht="26.25" customHeight="1">
      <c r="B222" s="275">
        <v>218</v>
      </c>
      <c r="C222" s="276">
        <v>218</v>
      </c>
      <c r="D222" s="277">
        <v>0</v>
      </c>
      <c r="F222" s="181" t="str">
        <f t="shared" si="8"/>
        <v>PROPUESTA BAJA</v>
      </c>
    </row>
    <row r="223" spans="1:12" ht="26.25" customHeight="1">
      <c r="B223" s="275">
        <v>219</v>
      </c>
      <c r="C223" s="276">
        <v>219</v>
      </c>
      <c r="D223" s="277">
        <v>0</v>
      </c>
      <c r="F223" s="181" t="str">
        <f t="shared" si="8"/>
        <v>PROPUESTA BAJA</v>
      </c>
    </row>
    <row r="224" spans="1:12" ht="26.25" customHeight="1" thickBot="1">
      <c r="B224" s="288">
        <v>220</v>
      </c>
      <c r="C224" s="289">
        <v>220</v>
      </c>
      <c r="D224" s="290">
        <v>0</v>
      </c>
      <c r="F224" s="181" t="str">
        <f t="shared" si="8"/>
        <v>PROPUESTA BAJA</v>
      </c>
    </row>
    <row r="225" spans="2:12" s="236" customFormat="1" ht="6.75" customHeight="1" thickTop="1">
      <c r="B225" s="236" t="s">
        <v>105</v>
      </c>
      <c r="E225" s="23"/>
      <c r="F225" s="23"/>
      <c r="G225" s="271"/>
      <c r="H225" s="271"/>
      <c r="I225" s="271"/>
      <c r="J225" s="271"/>
      <c r="K225" s="271"/>
      <c r="L225" s="271"/>
    </row>
    <row r="226" spans="2:12" ht="13.5" customHeight="1">
      <c r="B226" s="236"/>
      <c r="C226" s="236"/>
      <c r="D226" s="236"/>
    </row>
    <row r="227" spans="2:12" ht="12.75" hidden="1"/>
    <row r="228" spans="2:12" ht="12.75" hidden="1"/>
    <row r="229" spans="2:12" ht="12.75" hidden="1"/>
    <row r="230" spans="2:12" ht="12.75" hidden="1"/>
    <row r="231" spans="2:12" ht="12.75" hidden="1"/>
    <row r="232" spans="2:12" ht="12.75" hidden="1"/>
    <row r="233" spans="2:12" ht="12.75" hidden="1"/>
    <row r="234" spans="2:12" ht="12.75" hidden="1"/>
    <row r="235" spans="2:12" ht="12.75" hidden="1"/>
    <row r="236" spans="2:12" ht="12.75" hidden="1"/>
    <row r="237" spans="2:12" ht="12.75" hidden="1"/>
    <row r="238" spans="2:12" ht="12.75" hidden="1"/>
    <row r="239" spans="2:12" ht="12.75" hidden="1"/>
    <row r="240" spans="2:12" ht="12.75" hidden="1"/>
    <row r="241" ht="12.75" hidden="1"/>
    <row r="242" ht="12.75" hidden="1"/>
    <row r="243" ht="12.75" hidden="1"/>
    <row r="244" ht="12.75" hidden="1"/>
    <row r="245" ht="12.75" hidden="1"/>
    <row r="246" ht="12.75" hidden="1"/>
    <row r="247" ht="12.75" hidden="1"/>
    <row r="248" ht="12.75" hidden="1"/>
    <row r="249" ht="12.75" hidden="1"/>
    <row r="250" ht="12.75" hidden="1"/>
    <row r="251" ht="12.75" hidden="1"/>
    <row r="252" ht="12.75" hidden="1"/>
    <row r="253" ht="12.75" hidden="1"/>
    <row r="254" ht="12.75" hidden="1"/>
    <row r="255" ht="12.75" hidden="1"/>
    <row r="256" ht="12.75" hidden="1"/>
    <row r="257" ht="12.75" hidden="1"/>
    <row r="258" ht="12.75" hidden="1"/>
    <row r="259" ht="12.75" hidden="1"/>
    <row r="260" ht="12.75" hidden="1"/>
    <row r="261" ht="12.75" hidden="1"/>
    <row r="262" ht="12.75" hidden="1"/>
    <row r="263" ht="12.75" hidden="1"/>
    <row r="264" ht="12.75" hidden="1"/>
    <row r="265" ht="12.75" hidden="1"/>
    <row r="266" ht="12.75" hidden="1"/>
    <row r="267" ht="12.75" hidden="1"/>
    <row r="268" ht="12.75" hidden="1"/>
    <row r="269" ht="12.75" hidden="1"/>
    <row r="270" ht="12.75" hidden="1"/>
    <row r="271" ht="12.75" hidden="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sheetData>
  <sheetProtection selectLockedCells="1"/>
  <dataConsolidate/>
  <mergeCells count="12">
    <mergeCell ref="L23:L24"/>
    <mergeCell ref="B2:B3"/>
    <mergeCell ref="C2:C3"/>
    <mergeCell ref="F2:F3"/>
    <mergeCell ref="K7:L9"/>
    <mergeCell ref="I8:I9"/>
    <mergeCell ref="J8:J9"/>
    <mergeCell ref="G10:L10"/>
    <mergeCell ref="K11:K13"/>
    <mergeCell ref="L11:L13"/>
    <mergeCell ref="L15:L17"/>
    <mergeCell ref="L21:L22"/>
  </mergeCells>
  <conditionalFormatting sqref="B5:D224">
    <cfRule type="expression" dxfId="5" priority="10" stopIfTrue="1">
      <formula>MOD(ROW(),2)</formula>
    </cfRule>
  </conditionalFormatting>
  <conditionalFormatting sqref="D5:D224">
    <cfRule type="cellIs" dxfId="4" priority="9" stopIfTrue="1" operator="equal">
      <formula>"NO ADMISIBLE"</formula>
    </cfRule>
  </conditionalFormatting>
  <conditionalFormatting sqref="D5:D224">
    <cfRule type="cellIs" dxfId="3" priority="8" stopIfTrue="1" operator="equal">
      <formula>"DESCARTADO"</formula>
    </cfRule>
  </conditionalFormatting>
  <conditionalFormatting sqref="F5:F224">
    <cfRule type="cellIs" dxfId="2" priority="2" operator="equal">
      <formula>"PROPUESTA BAJA"</formula>
    </cfRule>
    <cfRule type="cellIs" dxfId="1" priority="3" operator="equal">
      <formula>"PROPUESTA VALIDA"</formula>
    </cfRule>
  </conditionalFormatting>
  <conditionalFormatting sqref="G15:J19">
    <cfRule type="cellIs" dxfId="0" priority="1" stopIfTrue="1" operator="greaterThan">
      <formula>$L$23</formula>
    </cfRule>
  </conditionalFormatting>
  <printOptions horizontalCentered="1"/>
  <pageMargins left="0.23622047244094491" right="0.23622047244094491" top="0.74803149606299213" bottom="0.74803149606299213" header="0.31496062992125984" footer="0.31496062992125984"/>
  <pageSetup scale="30" fitToHeight="0" orientation="portrait" horizontalDpi="1200" verticalDpi="1200" r:id="rId1"/>
  <headerFooter alignWithMargins="0">
    <oddFooter>&amp;L&amp;9&amp;F
&amp;A&amp;C&amp;P de &amp;N&amp;R&amp;9INSTITUTO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M230"/>
  <sheetViews>
    <sheetView workbookViewId="0">
      <selection activeCell="D16" sqref="D16"/>
    </sheetView>
  </sheetViews>
  <sheetFormatPr baseColWidth="10" defaultColWidth="11.42578125" defaultRowHeight="12.75"/>
  <cols>
    <col min="1" max="1" width="11.42578125" style="113"/>
    <col min="2" max="2" width="85.7109375" style="113" bestFit="1" customWidth="1"/>
    <col min="3" max="3" width="14.140625" style="113" bestFit="1" customWidth="1"/>
    <col min="4" max="4" width="47.42578125" style="113" bestFit="1" customWidth="1"/>
    <col min="5" max="7" width="11.42578125" style="113"/>
    <col min="8" max="8" width="11.42578125" style="170"/>
    <col min="9" max="9" width="18.28515625" style="170" customWidth="1"/>
    <col min="10" max="10" width="15.5703125" style="170" customWidth="1"/>
    <col min="11" max="16384" width="11.42578125" style="113"/>
  </cols>
  <sheetData>
    <row r="1" spans="1:13" ht="15.75" thickTop="1">
      <c r="A1" s="35" t="s">
        <v>23</v>
      </c>
      <c r="B1" s="123" t="s">
        <v>22</v>
      </c>
      <c r="C1" s="123" t="s">
        <v>28</v>
      </c>
      <c r="D1" s="123" t="s">
        <v>71</v>
      </c>
      <c r="H1" s="579" t="s">
        <v>112</v>
      </c>
      <c r="I1" s="579"/>
      <c r="J1" s="579"/>
    </row>
    <row r="2" spans="1:13">
      <c r="A2" s="36">
        <v>1</v>
      </c>
      <c r="B2" s="41" t="s">
        <v>21</v>
      </c>
      <c r="C2" s="45" t="s">
        <v>10</v>
      </c>
      <c r="D2" s="120" t="s">
        <v>98</v>
      </c>
      <c r="F2" s="129"/>
      <c r="H2" s="171">
        <v>1</v>
      </c>
      <c r="I2" s="170" t="e">
        <f>IF(ISTEXT('VR-PROP'!#REF!),"DESCARTADO",'VR-PROP'!#REF!)</f>
        <v>#REF!</v>
      </c>
      <c r="J2" s="170" t="e">
        <f>IF(ISTEXT('VR-PROP'!#REF!),"DESCARTADO",'VR-PROP'!#REF!)</f>
        <v>#REF!</v>
      </c>
      <c r="M2" s="113" t="e">
        <f>IF(AND(ISTEXT('VR-PROP'!#REF!),'VR-PROP'!#REF!=""),"DESCARTADO",'VR-PROP'!#REF!)</f>
        <v>#REF!</v>
      </c>
    </row>
    <row r="3" spans="1:13">
      <c r="A3" s="37">
        <v>2</v>
      </c>
      <c r="B3" s="38" t="s">
        <v>74</v>
      </c>
      <c r="C3" s="46" t="s">
        <v>9</v>
      </c>
      <c r="D3" s="121" t="s">
        <v>132</v>
      </c>
      <c r="H3" s="171">
        <v>2</v>
      </c>
      <c r="I3" s="170" t="e">
        <f>IF(ISTEXT('VR-PROP'!#REF!),"DESCARTADO",'VR-PROP'!#REF!)</f>
        <v>#REF!</v>
      </c>
      <c r="J3" s="170" t="e">
        <f>IF(ISTEXT('VR-PROP'!#REF!),"DESCARTADO",'VR-PROP'!#REF!)</f>
        <v>#REF!</v>
      </c>
      <c r="M3" s="113" t="e">
        <f>IF(AND(ISTEXT('VR-PROP'!#REF!),'VR-PROP'!#REF!=""),"DESCARTADO",'VR-PROP'!#REF!)</f>
        <v>#REF!</v>
      </c>
    </row>
    <row r="4" spans="1:13" ht="13.5" thickBot="1">
      <c r="A4" s="36">
        <v>3</v>
      </c>
      <c r="B4" s="38" t="s">
        <v>75</v>
      </c>
      <c r="C4" s="47" t="s">
        <v>14</v>
      </c>
      <c r="D4" s="121" t="s">
        <v>99</v>
      </c>
      <c r="H4" s="171">
        <v>3</v>
      </c>
      <c r="I4" s="170" t="e">
        <f>IF(ISTEXT('VR-PROP'!#REF!),"DESCARTADO",'VR-PROP'!#REF!)</f>
        <v>#REF!</v>
      </c>
      <c r="J4" s="170" t="e">
        <f>IF(ISTEXT('VR-PROP'!#REF!),"DESCARTADO",'VR-PROP'!#REF!)</f>
        <v>#REF!</v>
      </c>
      <c r="M4" s="113" t="e">
        <f>IF(AND(ISTEXT('VR-PROP'!#REF!),'VR-PROP'!#REF!=""),"DESCARTADO",'VR-PROP'!#REF!)</f>
        <v>#REF!</v>
      </c>
    </row>
    <row r="5" spans="1:13" ht="13.5" thickTop="1">
      <c r="A5" s="37">
        <v>4</v>
      </c>
      <c r="B5" s="38" t="s">
        <v>76</v>
      </c>
      <c r="D5" s="121" t="s">
        <v>72</v>
      </c>
      <c r="F5" s="129"/>
      <c r="H5" s="171">
        <v>4</v>
      </c>
      <c r="I5" s="170" t="e">
        <f>IF(ISTEXT('VR-PROP'!#REF!),"DESCARTADO",'VR-PROP'!#REF!)</f>
        <v>#REF!</v>
      </c>
      <c r="J5" s="170" t="e">
        <f>IF(ISTEXT('VR-PROP'!#REF!),"DESCARTADO",'VR-PROP'!#REF!)</f>
        <v>#REF!</v>
      </c>
      <c r="M5" s="113" t="e">
        <f>IF(AND(ISTEXT('VR-PROP'!#REF!),'VR-PROP'!#REF!=""),"DESCARTADO",'VR-PROP'!#REF!)</f>
        <v>#REF!</v>
      </c>
    </row>
    <row r="6" spans="1:13">
      <c r="A6" s="36">
        <v>5</v>
      </c>
      <c r="B6" s="38" t="s">
        <v>77</v>
      </c>
      <c r="D6" s="242"/>
      <c r="H6" s="171">
        <v>5</v>
      </c>
      <c r="I6" s="170" t="e">
        <f>IF(ISTEXT('VR-PROP'!#REF!),"DESCARTADO",'VR-PROP'!#REF!)</f>
        <v>#REF!</v>
      </c>
      <c r="J6" s="170" t="e">
        <f>IF(ISTEXT('VR-PROP'!#REF!),"DESCARTADO",'VR-PROP'!#REF!)</f>
        <v>#REF!</v>
      </c>
      <c r="M6" s="113" t="e">
        <f>IF(AND(ISTEXT('VR-PROP'!#REF!),'VR-PROP'!#REF!=""),"DESCARTADO",'VR-PROP'!#REF!)</f>
        <v>#REF!</v>
      </c>
    </row>
    <row r="7" spans="1:13" ht="13.5" thickBot="1">
      <c r="A7" s="37">
        <v>6</v>
      </c>
      <c r="B7" s="38" t="s">
        <v>78</v>
      </c>
      <c r="D7" s="122" t="s">
        <v>86</v>
      </c>
      <c r="H7" s="171">
        <v>6</v>
      </c>
      <c r="I7" s="170" t="e">
        <f>IF(ISTEXT('VR-PROP'!#REF!),"DESCARTADO",'VR-PROP'!#REF!)</f>
        <v>#REF!</v>
      </c>
      <c r="J7" s="170" t="e">
        <f>IF(ISTEXT('VR-PROP'!#REF!),"DESCARTADO",'VR-PROP'!#REF!)</f>
        <v>#REF!</v>
      </c>
      <c r="M7" s="113" t="e">
        <f>IF(AND(ISTEXT('VR-PROP'!#REF!),'VR-PROP'!#REF!=""),"DESCARTADO",'VR-PROP'!#REF!)</f>
        <v>#REF!</v>
      </c>
    </row>
    <row r="8" spans="1:13" ht="13.5" thickTop="1">
      <c r="A8" s="36">
        <v>7</v>
      </c>
      <c r="B8" s="38" t="s">
        <v>79</v>
      </c>
      <c r="H8" s="171">
        <v>7</v>
      </c>
      <c r="I8" s="170" t="e">
        <f>IF(ISTEXT('VR-PROP'!#REF!),"DESCARTADO",'VR-PROP'!#REF!)</f>
        <v>#REF!</v>
      </c>
      <c r="J8" s="170" t="e">
        <f>IF(ISTEXT('VR-PROP'!#REF!),"DESCARTADO",'VR-PROP'!#REF!)</f>
        <v>#REF!</v>
      </c>
      <c r="M8" s="113" t="e">
        <f>IF(AND(ISTEXT('VR-PROP'!#REF!),'VR-PROP'!#REF!=""),"DESCARTADO",'VR-PROP'!#REF!)</f>
        <v>#REF!</v>
      </c>
    </row>
    <row r="9" spans="1:13">
      <c r="A9" s="37">
        <v>8</v>
      </c>
      <c r="B9" s="38" t="s">
        <v>80</v>
      </c>
      <c r="H9" s="171">
        <v>8</v>
      </c>
      <c r="I9" s="170" t="e">
        <f>IF(ISTEXT('VR-PROP'!#REF!),"DESCARTADO",'VR-PROP'!#REF!)</f>
        <v>#REF!</v>
      </c>
      <c r="J9" s="170" t="e">
        <f>IF(ISTEXT('VR-PROP'!#REF!),"DESCARTADO",'VR-PROP'!#REF!)</f>
        <v>#REF!</v>
      </c>
      <c r="M9" s="113" t="e">
        <f>IF(AND(ISTEXT('VR-PROP'!#REF!),'VR-PROP'!#REF!=""),"DESCARTADO",'VR-PROP'!#REF!)</f>
        <v>#REF!</v>
      </c>
    </row>
    <row r="10" spans="1:13">
      <c r="A10" s="39">
        <v>9</v>
      </c>
      <c r="B10" s="40" t="s">
        <v>81</v>
      </c>
      <c r="H10" s="171">
        <v>9</v>
      </c>
      <c r="I10" s="170" t="e">
        <f>IF(ISTEXT('VR-PROP'!#REF!),"DESCARTADO",'VR-PROP'!#REF!)</f>
        <v>#REF!</v>
      </c>
      <c r="J10" s="170" t="e">
        <f>IF(ISTEXT('VR-PROP'!#REF!),"DESCARTADO",'VR-PROP'!#REF!)</f>
        <v>#REF!</v>
      </c>
      <c r="M10" s="113" t="e">
        <f>IF(AND(ISTEXT('VR-PROP'!#REF!),'VR-PROP'!#REF!=""),"DESCARTADO",'VR-PROP'!#REF!)</f>
        <v>#REF!</v>
      </c>
    </row>
    <row r="11" spans="1:13">
      <c r="A11" s="39">
        <v>10</v>
      </c>
      <c r="B11" s="40" t="s">
        <v>82</v>
      </c>
      <c r="H11" s="171">
        <v>10</v>
      </c>
      <c r="I11" s="170" t="e">
        <f>IF(ISTEXT('VR-PROP'!#REF!),"DESCARTADO",'VR-PROP'!#REF!)</f>
        <v>#REF!</v>
      </c>
      <c r="J11" s="170" t="e">
        <f>IF(ISTEXT('VR-PROP'!#REF!),"DESCARTADO",'VR-PROP'!#REF!)</f>
        <v>#REF!</v>
      </c>
      <c r="M11" s="113" t="e">
        <f>IF(AND(ISTEXT('VR-PROP'!#REF!),'VR-PROP'!#REF!=""),"DESCARTADO",'VR-PROP'!#REF!)</f>
        <v>#REF!</v>
      </c>
    </row>
    <row r="12" spans="1:13">
      <c r="A12" s="39">
        <v>11</v>
      </c>
      <c r="B12" s="40" t="s">
        <v>83</v>
      </c>
      <c r="H12" s="171">
        <v>11</v>
      </c>
      <c r="I12" s="170" t="e">
        <f>IF(ISTEXT('VR-PROP'!#REF!),"DESCARTADO",'VR-PROP'!#REF!)</f>
        <v>#REF!</v>
      </c>
      <c r="J12" s="170" t="e">
        <f>IF(ISTEXT('VR-PROP'!#REF!),"DESCARTADO",'VR-PROP'!#REF!)</f>
        <v>#REF!</v>
      </c>
      <c r="M12" s="113" t="e">
        <f>IF(AND(ISTEXT('VR-PROP'!#REF!),'VR-PROP'!#REF!=""),"DESCARTADO",'VR-PROP'!#REF!)</f>
        <v>#REF!</v>
      </c>
    </row>
    <row r="13" spans="1:13">
      <c r="A13" s="39">
        <v>12</v>
      </c>
      <c r="B13" s="40" t="s">
        <v>84</v>
      </c>
      <c r="H13" s="171">
        <v>12</v>
      </c>
      <c r="I13" s="170" t="e">
        <f>IF(ISTEXT('VR-PROP'!#REF!),"DESCARTADO",'VR-PROP'!#REF!)</f>
        <v>#REF!</v>
      </c>
      <c r="J13" s="170" t="e">
        <f>IF(ISTEXT('VR-PROP'!#REF!),"DESCARTADO",'VR-PROP'!#REF!)</f>
        <v>#REF!</v>
      </c>
      <c r="M13" s="113" t="e">
        <f>IF(AND(ISTEXT('VR-PROP'!#REF!),'VR-PROP'!#REF!=""),"DESCARTADO",'VR-PROP'!#REF!)</f>
        <v>#REF!</v>
      </c>
    </row>
    <row r="14" spans="1:13">
      <c r="A14" s="39">
        <v>13</v>
      </c>
      <c r="B14" s="40" t="s">
        <v>139</v>
      </c>
      <c r="H14" s="171">
        <v>13</v>
      </c>
      <c r="I14" s="170" t="e">
        <f>IF(ISTEXT('VR-PROP'!#REF!),"DESCARTADO",'VR-PROP'!#REF!)</f>
        <v>#REF!</v>
      </c>
      <c r="J14" s="170" t="e">
        <f>IF(ISTEXT('VR-PROP'!#REF!),"DESCARTADO",'VR-PROP'!#REF!)</f>
        <v>#REF!</v>
      </c>
      <c r="M14" s="113" t="e">
        <f>IF(AND(ISTEXT('VR-PROP'!#REF!),'VR-PROP'!#REF!=""),"DESCARTADO",'VR-PROP'!#REF!)</f>
        <v>#REF!</v>
      </c>
    </row>
    <row r="15" spans="1:13">
      <c r="A15" s="39">
        <v>14</v>
      </c>
      <c r="B15" s="40" t="s">
        <v>85</v>
      </c>
      <c r="H15" s="171">
        <v>14</v>
      </c>
      <c r="I15" s="170" t="e">
        <f>IF(ISTEXT('VR-PROP'!#REF!),"DESCARTADO",'VR-PROP'!#REF!)</f>
        <v>#REF!</v>
      </c>
      <c r="J15" s="170" t="e">
        <f>IF(ISTEXT('VR-PROP'!#REF!),"DESCARTADO",'VR-PROP'!#REF!)</f>
        <v>#REF!</v>
      </c>
      <c r="M15" s="113" t="e">
        <f>IF(AND(ISTEXT('VR-PROP'!#REF!),'VR-PROP'!#REF!=""),"DESCARTADO",'VR-PROP'!#REF!)</f>
        <v>#REF!</v>
      </c>
    </row>
    <row r="16" spans="1:13">
      <c r="A16" s="39">
        <v>15</v>
      </c>
      <c r="B16" s="40" t="s">
        <v>88</v>
      </c>
      <c r="H16" s="171">
        <v>15</v>
      </c>
      <c r="I16" s="170" t="e">
        <f>IF(ISTEXT('VR-PROP'!#REF!),"DESCARTADO",'VR-PROP'!#REF!)</f>
        <v>#REF!</v>
      </c>
      <c r="J16" s="170" t="e">
        <f>IF(ISTEXT('VR-PROP'!#REF!),"DESCARTADO",'VR-PROP'!#REF!)</f>
        <v>#REF!</v>
      </c>
      <c r="M16" s="113" t="e">
        <f>IF(AND(ISTEXT('VR-PROP'!#REF!),'VR-PROP'!#REF!=""),"DESCARTADO",'VR-PROP'!#REF!)</f>
        <v>#REF!</v>
      </c>
    </row>
    <row r="17" spans="1:13">
      <c r="A17" s="39">
        <v>16</v>
      </c>
      <c r="B17" s="40" t="s">
        <v>135</v>
      </c>
      <c r="H17" s="171">
        <v>15</v>
      </c>
      <c r="I17" s="170" t="e">
        <f>IF(ISTEXT('VR-PROP'!#REF!),"DESCARTADO",'VR-PROP'!#REF!)</f>
        <v>#REF!</v>
      </c>
      <c r="J17" s="170" t="e">
        <f>IF(ISTEXT('VR-PROP'!#REF!),"DESCARTADO",'VR-PROP'!#REF!)</f>
        <v>#REF!</v>
      </c>
      <c r="M17" s="113" t="e">
        <f>IF(AND(ISTEXT('VR-PROP'!#REF!),'VR-PROP'!#REF!=""),"DESCARTADO",'VR-PROP'!#REF!)</f>
        <v>#REF!</v>
      </c>
    </row>
    <row r="18" spans="1:13">
      <c r="A18" s="39"/>
      <c r="B18" s="40" t="s">
        <v>149</v>
      </c>
      <c r="H18" s="171">
        <v>16</v>
      </c>
      <c r="I18" s="170" t="e">
        <f>IF(ISTEXT('VR-PROP'!#REF!),"DESCARTADO",'VR-PROP'!#REF!)</f>
        <v>#REF!</v>
      </c>
      <c r="J18" s="170" t="e">
        <f>IF(ISTEXT('VR-PROP'!#REF!),"DESCARTADO",'VR-PROP'!#REF!)</f>
        <v>#REF!</v>
      </c>
      <c r="M18" s="113" t="e">
        <f>IF(AND(ISTEXT('VR-PROP'!#REF!),'VR-PROP'!#REF!=""),"DESCARTADO",'VR-PROP'!#REF!)</f>
        <v>#REF!</v>
      </c>
    </row>
    <row r="19" spans="1:13">
      <c r="A19" s="39"/>
      <c r="B19" s="40"/>
      <c r="H19" s="171">
        <v>17</v>
      </c>
      <c r="I19" s="170" t="e">
        <f>IF(ISTEXT('VR-PROP'!#REF!),"DESCARTADO",'VR-PROP'!#REF!)</f>
        <v>#REF!</v>
      </c>
      <c r="J19" s="170" t="e">
        <f>IF(ISTEXT('VR-PROP'!#REF!),"DESCARTADO",'VR-PROP'!#REF!)</f>
        <v>#REF!</v>
      </c>
      <c r="M19" s="113" t="e">
        <f>IF(AND(ISTEXT('VR-PROP'!#REF!),'VR-PROP'!#REF!=""),"DESCARTADO",'VR-PROP'!#REF!)</f>
        <v>#REF!</v>
      </c>
    </row>
    <row r="20" spans="1:13">
      <c r="A20" s="39"/>
      <c r="B20" s="40"/>
      <c r="H20" s="171">
        <v>18</v>
      </c>
      <c r="I20" s="170" t="e">
        <f>IF(ISTEXT('VR-PROP'!#REF!),"DESCARTADO",'VR-PROP'!#REF!)</f>
        <v>#REF!</v>
      </c>
      <c r="J20" s="170" t="e">
        <f>IF(ISTEXT('VR-PROP'!#REF!),"DESCARTADO",'VR-PROP'!#REF!)</f>
        <v>#REF!</v>
      </c>
      <c r="M20" s="113" t="e">
        <f>IF(AND(ISTEXT('VR-PROP'!#REF!),'VR-PROP'!#REF!=""),"DESCARTADO",'VR-PROP'!#REF!)</f>
        <v>#REF!</v>
      </c>
    </row>
    <row r="21" spans="1:13">
      <c r="A21" s="39"/>
      <c r="B21" s="40"/>
      <c r="H21" s="171">
        <v>19</v>
      </c>
      <c r="I21" s="170" t="e">
        <f>IF(ISTEXT('VR-PROP'!#REF!),"DESCARTADO",'VR-PROP'!#REF!)</f>
        <v>#REF!</v>
      </c>
      <c r="J21" s="170" t="e">
        <f>IF(ISTEXT('VR-PROP'!#REF!),"DESCARTADO",'VR-PROP'!#REF!)</f>
        <v>#REF!</v>
      </c>
      <c r="M21" s="113" t="e">
        <f>IF(AND(ISTEXT('VR-PROP'!#REF!),'VR-PROP'!#REF!=""),"DESCARTADO",'VR-PROP'!#REF!)</f>
        <v>#REF!</v>
      </c>
    </row>
    <row r="22" spans="1:13">
      <c r="A22" s="39"/>
      <c r="B22" s="38"/>
      <c r="H22" s="171">
        <v>20</v>
      </c>
      <c r="I22" s="170" t="e">
        <f>IF(ISTEXT('VR-PROP'!#REF!),"DESCARTADO",'VR-PROP'!#REF!)</f>
        <v>#REF!</v>
      </c>
      <c r="J22" s="170" t="e">
        <f>IF(ISTEXT('VR-PROP'!#REF!),"DESCARTADO",'VR-PROP'!#REF!)</f>
        <v>#REF!</v>
      </c>
      <c r="M22" s="113" t="e">
        <f>IF(AND(ISTEXT('VR-PROP'!#REF!),'VR-PROP'!#REF!=""),"DESCARTADO",'VR-PROP'!#REF!)</f>
        <v>#REF!</v>
      </c>
    </row>
    <row r="23" spans="1:13">
      <c r="A23" s="39"/>
      <c r="B23" s="38"/>
      <c r="H23" s="171">
        <v>21</v>
      </c>
      <c r="I23" s="170" t="e">
        <f>IF(ISTEXT('VR-PROP'!#REF!),"DESCARTADO",'VR-PROP'!#REF!)</f>
        <v>#REF!</v>
      </c>
      <c r="J23" s="170" t="e">
        <f>IF(ISTEXT('VR-PROP'!#REF!),"DESCARTADO",'VR-PROP'!#REF!)</f>
        <v>#REF!</v>
      </c>
      <c r="M23" s="113" t="e">
        <f>IF(AND(ISTEXT('VR-PROP'!#REF!),'VR-PROP'!#REF!=""),"DESCARTADO",'VR-PROP'!#REF!)</f>
        <v>#REF!</v>
      </c>
    </row>
    <row r="24" spans="1:13">
      <c r="A24" s="39"/>
      <c r="B24" s="38"/>
      <c r="H24" s="171">
        <v>22</v>
      </c>
      <c r="I24" s="170" t="e">
        <f>IF(ISTEXT('VR-PROP'!#REF!),"DESCARTADO",'VR-PROP'!#REF!)</f>
        <v>#REF!</v>
      </c>
      <c r="J24" s="170" t="e">
        <f>IF(ISTEXT('VR-PROP'!#REF!),"DESCARTADO",'VR-PROP'!#REF!)</f>
        <v>#REF!</v>
      </c>
      <c r="M24" s="113" t="e">
        <f>IF(AND(ISTEXT('VR-PROP'!#REF!),'VR-PROP'!#REF!=""),"DESCARTADO",'VR-PROP'!#REF!)</f>
        <v>#REF!</v>
      </c>
    </row>
    <row r="25" spans="1:13">
      <c r="H25" s="171">
        <v>23</v>
      </c>
      <c r="I25" s="170" t="e">
        <f>IF(ISTEXT('VR-PROP'!#REF!),"DESCARTADO",'VR-PROP'!#REF!)</f>
        <v>#REF!</v>
      </c>
      <c r="J25" s="170" t="e">
        <f>IF(ISTEXT('VR-PROP'!#REF!),"DESCARTADO",'VR-PROP'!#REF!)</f>
        <v>#REF!</v>
      </c>
      <c r="M25" s="113" t="e">
        <f>IF(AND(ISTEXT('VR-PROP'!#REF!),'VR-PROP'!#REF!=""),"DESCARTADO",'VR-PROP'!#REF!)</f>
        <v>#REF!</v>
      </c>
    </row>
    <row r="26" spans="1:13">
      <c r="H26" s="171">
        <v>24</v>
      </c>
      <c r="I26" s="170" t="e">
        <f>IF(ISTEXT('VR-PROP'!#REF!),"DESCARTADO",'VR-PROP'!#REF!)</f>
        <v>#REF!</v>
      </c>
      <c r="J26" s="170" t="e">
        <f>IF(ISTEXT('VR-PROP'!#REF!),"DESCARTADO",'VR-PROP'!#REF!)</f>
        <v>#REF!</v>
      </c>
      <c r="M26" s="113" t="e">
        <f>IF(AND(ISTEXT('VR-PROP'!#REF!),'VR-PROP'!#REF!=""),"DESCARTADO",'VR-PROP'!#REF!)</f>
        <v>#REF!</v>
      </c>
    </row>
    <row r="27" spans="1:13">
      <c r="H27" s="171">
        <v>25</v>
      </c>
      <c r="I27" s="170" t="e">
        <f>IF(ISTEXT('VR-PROP'!#REF!),"DESCARTADO",'VR-PROP'!#REF!)</f>
        <v>#REF!</v>
      </c>
      <c r="J27" s="170" t="e">
        <f>IF(ISTEXT('VR-PROP'!#REF!),"DESCARTADO",'VR-PROP'!#REF!)</f>
        <v>#REF!</v>
      </c>
      <c r="M27" s="113" t="e">
        <f>IF(AND(ISTEXT('VR-PROP'!#REF!),'VR-PROP'!#REF!=""),"DESCARTADO",'VR-PROP'!#REF!)</f>
        <v>#REF!</v>
      </c>
    </row>
    <row r="28" spans="1:13">
      <c r="H28" s="171">
        <v>26</v>
      </c>
      <c r="I28" s="170" t="e">
        <f>IF(ISTEXT('VR-PROP'!#REF!),"DESCARTADO",'VR-PROP'!#REF!)</f>
        <v>#REF!</v>
      </c>
      <c r="J28" s="170" t="e">
        <f>IF(ISTEXT('VR-PROP'!#REF!),"DESCARTADO",'VR-PROP'!#REF!)</f>
        <v>#REF!</v>
      </c>
      <c r="M28" s="113" t="e">
        <f>IF(AND(ISTEXT('VR-PROP'!#REF!),'VR-PROP'!#REF!=""),"DESCARTADO",'VR-PROP'!#REF!)</f>
        <v>#REF!</v>
      </c>
    </row>
    <row r="29" spans="1:13">
      <c r="H29" s="171">
        <v>27</v>
      </c>
      <c r="I29" s="170" t="e">
        <f>IF(ISTEXT('VR-PROP'!#REF!),"DESCARTADO",'VR-PROP'!#REF!)</f>
        <v>#REF!</v>
      </c>
      <c r="J29" s="170" t="e">
        <f>IF(ISTEXT('VR-PROP'!#REF!),"DESCARTADO",'VR-PROP'!#REF!)</f>
        <v>#REF!</v>
      </c>
      <c r="M29" s="113" t="e">
        <f>IF(AND(ISTEXT('VR-PROP'!#REF!),'VR-PROP'!#REF!=""),"DESCARTADO",'VR-PROP'!#REF!)</f>
        <v>#REF!</v>
      </c>
    </row>
    <row r="30" spans="1:13">
      <c r="H30" s="171">
        <v>28</v>
      </c>
      <c r="I30" s="170" t="e">
        <f>IF(ISTEXT('VR-PROP'!#REF!),"DESCARTADO",'VR-PROP'!#REF!)</f>
        <v>#REF!</v>
      </c>
      <c r="J30" s="170" t="e">
        <f>IF(ISTEXT('VR-PROP'!#REF!),"DESCARTADO",'VR-PROP'!#REF!)</f>
        <v>#REF!</v>
      </c>
      <c r="M30" s="113" t="e">
        <f>IF(AND(ISTEXT('VR-PROP'!#REF!),'VR-PROP'!#REF!=""),"DESCARTADO",'VR-PROP'!#REF!)</f>
        <v>#REF!</v>
      </c>
    </row>
    <row r="31" spans="1:13">
      <c r="H31" s="171">
        <v>29</v>
      </c>
      <c r="I31" s="170" t="e">
        <f>IF(ISTEXT('VR-PROP'!#REF!),"DESCARTADO",'VR-PROP'!#REF!)</f>
        <v>#REF!</v>
      </c>
      <c r="J31" s="170" t="e">
        <f>IF(ISTEXT('VR-PROP'!#REF!),"DESCARTADO",'VR-PROP'!#REF!)</f>
        <v>#REF!</v>
      </c>
      <c r="M31" s="113" t="e">
        <f>IF(AND(ISTEXT('VR-PROP'!#REF!),'VR-PROP'!#REF!=""),"DESCARTADO",'VR-PROP'!#REF!)</f>
        <v>#REF!</v>
      </c>
    </row>
    <row r="32" spans="1:13">
      <c r="H32" s="171">
        <v>30</v>
      </c>
      <c r="I32" s="170" t="e">
        <f>IF(ISTEXT('VR-PROP'!#REF!),"DESCARTADO",'VR-PROP'!#REF!)</f>
        <v>#REF!</v>
      </c>
      <c r="J32" s="170" t="e">
        <f>IF(ISTEXT('VR-PROP'!#REF!),"DESCARTADO",'VR-PROP'!#REF!)</f>
        <v>#REF!</v>
      </c>
      <c r="M32" s="113" t="e">
        <f>IF(AND(ISTEXT('VR-PROP'!#REF!),'VR-PROP'!#REF!=""),"DESCARTADO",'VR-PROP'!#REF!)</f>
        <v>#REF!</v>
      </c>
    </row>
    <row r="33" spans="8:13">
      <c r="H33" s="171">
        <v>31</v>
      </c>
      <c r="I33" s="170" t="e">
        <f>IF(ISTEXT('VR-PROP'!#REF!),"DESCARTADO",'VR-PROP'!#REF!)</f>
        <v>#REF!</v>
      </c>
      <c r="J33" s="170" t="e">
        <f>IF(ISTEXT('VR-PROP'!#REF!),"DESCARTADO",'VR-PROP'!#REF!)</f>
        <v>#REF!</v>
      </c>
      <c r="M33" s="113" t="e">
        <f>IF(AND(ISTEXT('VR-PROP'!#REF!),'VR-PROP'!#REF!=""),"DESCARTADO",'VR-PROP'!#REF!)</f>
        <v>#REF!</v>
      </c>
    </row>
    <row r="34" spans="8:13">
      <c r="H34" s="171">
        <v>32</v>
      </c>
      <c r="I34" s="170" t="e">
        <f>IF(ISTEXT('VR-PROP'!#REF!),"DESCARTADO",'VR-PROP'!#REF!)</f>
        <v>#REF!</v>
      </c>
      <c r="J34" s="170" t="e">
        <f>IF(ISTEXT('VR-PROP'!#REF!),"DESCARTADO",'VR-PROP'!#REF!)</f>
        <v>#REF!</v>
      </c>
      <c r="M34" s="113" t="e">
        <f>IF(AND(ISTEXT('VR-PROP'!#REF!),'VR-PROP'!#REF!=""),"DESCARTADO",'VR-PROP'!#REF!)</f>
        <v>#REF!</v>
      </c>
    </row>
    <row r="35" spans="8:13">
      <c r="H35" s="171">
        <v>33</v>
      </c>
      <c r="I35" s="170" t="e">
        <f>IF(ISTEXT('VR-PROP'!#REF!),"DESCARTADO",'VR-PROP'!#REF!)</f>
        <v>#REF!</v>
      </c>
      <c r="J35" s="170" t="e">
        <f>IF(ISTEXT('VR-PROP'!#REF!),"DESCARTADO",'VR-PROP'!#REF!)</f>
        <v>#REF!</v>
      </c>
      <c r="M35" s="113" t="e">
        <f>IF(AND(ISTEXT('VR-PROP'!#REF!),'VR-PROP'!#REF!=""),"DESCARTADO",'VR-PROP'!#REF!)</f>
        <v>#REF!</v>
      </c>
    </row>
    <row r="36" spans="8:13">
      <c r="H36" s="171">
        <v>34</v>
      </c>
      <c r="I36" s="170" t="e">
        <f>IF(ISTEXT('VR-PROP'!#REF!),"DESCARTADO",'VR-PROP'!#REF!)</f>
        <v>#REF!</v>
      </c>
      <c r="J36" s="170" t="e">
        <f>IF(ISTEXT('VR-PROP'!#REF!),"DESCARTADO",'VR-PROP'!#REF!)</f>
        <v>#REF!</v>
      </c>
      <c r="M36" s="113" t="e">
        <f>IF(AND(ISTEXT('VR-PROP'!#REF!),'VR-PROP'!#REF!=""),"DESCARTADO",'VR-PROP'!#REF!)</f>
        <v>#REF!</v>
      </c>
    </row>
    <row r="37" spans="8:13">
      <c r="H37" s="171">
        <v>35</v>
      </c>
      <c r="I37" s="170" t="e">
        <f>IF(ISTEXT('VR-PROP'!#REF!),"DESCARTADO",'VR-PROP'!#REF!)</f>
        <v>#REF!</v>
      </c>
      <c r="J37" s="170" t="e">
        <f>IF(ISTEXT('VR-PROP'!#REF!),"DESCARTADO",'VR-PROP'!#REF!)</f>
        <v>#REF!</v>
      </c>
      <c r="M37" s="113" t="e">
        <f>IF(AND(ISTEXT('VR-PROP'!#REF!),'VR-PROP'!#REF!=""),"DESCARTADO",'VR-PROP'!#REF!)</f>
        <v>#REF!</v>
      </c>
    </row>
    <row r="38" spans="8:13">
      <c r="H38" s="171">
        <v>36</v>
      </c>
      <c r="I38" s="170" t="e">
        <f>IF(ISTEXT('VR-PROP'!#REF!),"DESCARTADO",'VR-PROP'!#REF!)</f>
        <v>#REF!</v>
      </c>
      <c r="J38" s="170" t="e">
        <f>IF(ISTEXT('VR-PROP'!#REF!),"DESCARTADO",'VR-PROP'!#REF!)</f>
        <v>#REF!</v>
      </c>
      <c r="M38" s="113" t="e">
        <f>IF(AND(ISTEXT('VR-PROP'!#REF!),'VR-PROP'!#REF!=""),"DESCARTADO",'VR-PROP'!#REF!)</f>
        <v>#REF!</v>
      </c>
    </row>
    <row r="39" spans="8:13">
      <c r="H39" s="171">
        <v>37</v>
      </c>
      <c r="I39" s="170" t="e">
        <f>IF(ISTEXT('VR-PROP'!#REF!),"DESCARTADO",'VR-PROP'!#REF!)</f>
        <v>#REF!</v>
      </c>
      <c r="J39" s="170" t="e">
        <f>IF(ISTEXT('VR-PROP'!#REF!),"DESCARTADO",'VR-PROP'!#REF!)</f>
        <v>#REF!</v>
      </c>
      <c r="M39" s="113" t="e">
        <f>IF(AND(ISTEXT('VR-PROP'!#REF!),'VR-PROP'!#REF!=""),"DESCARTADO",'VR-PROP'!#REF!)</f>
        <v>#REF!</v>
      </c>
    </row>
    <row r="40" spans="8:13">
      <c r="H40" s="171">
        <v>38</v>
      </c>
      <c r="I40" s="170" t="e">
        <f>IF(ISTEXT('VR-PROP'!#REF!),"DESCARTADO",'VR-PROP'!#REF!)</f>
        <v>#REF!</v>
      </c>
      <c r="J40" s="170" t="e">
        <f>IF(ISTEXT('VR-PROP'!#REF!),"DESCARTADO",'VR-PROP'!#REF!)</f>
        <v>#REF!</v>
      </c>
      <c r="M40" s="113" t="e">
        <f>IF(AND(ISTEXT('VR-PROP'!#REF!),'VR-PROP'!#REF!=""),"DESCARTADO",'VR-PROP'!#REF!)</f>
        <v>#REF!</v>
      </c>
    </row>
    <row r="41" spans="8:13">
      <c r="H41" s="171">
        <v>39</v>
      </c>
      <c r="I41" s="170" t="e">
        <f>IF(ISTEXT('VR-PROP'!#REF!),"DESCARTADO",'VR-PROP'!#REF!)</f>
        <v>#REF!</v>
      </c>
      <c r="J41" s="170" t="e">
        <f>IF(ISTEXT('VR-PROP'!#REF!),"DESCARTADO",'VR-PROP'!#REF!)</f>
        <v>#REF!</v>
      </c>
      <c r="M41" s="113" t="e">
        <f>IF(AND(ISTEXT('VR-PROP'!#REF!),'VR-PROP'!#REF!=""),"DESCARTADO",'VR-PROP'!#REF!)</f>
        <v>#REF!</v>
      </c>
    </row>
    <row r="42" spans="8:13">
      <c r="H42" s="171">
        <v>40</v>
      </c>
      <c r="I42" s="170" t="e">
        <f>IF(ISTEXT('VR-PROP'!#REF!),"DESCARTADO",'VR-PROP'!#REF!)</f>
        <v>#REF!</v>
      </c>
      <c r="J42" s="170" t="e">
        <f>IF(ISTEXT('VR-PROP'!#REF!),"DESCARTADO",'VR-PROP'!#REF!)</f>
        <v>#REF!</v>
      </c>
      <c r="M42" s="113" t="e">
        <f>IF(AND(ISTEXT('VR-PROP'!#REF!),'VR-PROP'!#REF!=""),"DESCARTADO",'VR-PROP'!#REF!)</f>
        <v>#REF!</v>
      </c>
    </row>
    <row r="43" spans="8:13">
      <c r="H43" s="171">
        <v>41</v>
      </c>
      <c r="I43" s="170" t="e">
        <f>IF(ISTEXT('VR-PROP'!#REF!),"DESCARTADO",'VR-PROP'!#REF!)</f>
        <v>#REF!</v>
      </c>
      <c r="J43" s="170" t="e">
        <f>IF(ISTEXT('VR-PROP'!#REF!),"DESCARTADO",'VR-PROP'!#REF!)</f>
        <v>#REF!</v>
      </c>
      <c r="M43" s="113" t="e">
        <f>IF(AND(ISTEXT('VR-PROP'!#REF!),'VR-PROP'!#REF!=""),"DESCARTADO",'VR-PROP'!#REF!)</f>
        <v>#REF!</v>
      </c>
    </row>
    <row r="44" spans="8:13">
      <c r="H44" s="171">
        <v>42</v>
      </c>
      <c r="I44" s="170" t="e">
        <f>IF(ISTEXT('VR-PROP'!#REF!),"DESCARTADO",'VR-PROP'!#REF!)</f>
        <v>#REF!</v>
      </c>
      <c r="J44" s="170" t="e">
        <f>IF(ISTEXT('VR-PROP'!#REF!),"DESCARTADO",'VR-PROP'!#REF!)</f>
        <v>#REF!</v>
      </c>
      <c r="M44" s="113" t="e">
        <f>IF(AND(ISTEXT('VR-PROP'!#REF!),'VR-PROP'!#REF!=""),"DESCARTADO",'VR-PROP'!#REF!)</f>
        <v>#REF!</v>
      </c>
    </row>
    <row r="45" spans="8:13">
      <c r="H45" s="171">
        <v>43</v>
      </c>
      <c r="I45" s="170" t="e">
        <f>IF(ISTEXT('VR-PROP'!#REF!),"DESCARTADO",'VR-PROP'!#REF!)</f>
        <v>#REF!</v>
      </c>
      <c r="J45" s="170" t="e">
        <f>IF(ISTEXT('VR-PROP'!#REF!),"DESCARTADO",'VR-PROP'!#REF!)</f>
        <v>#REF!</v>
      </c>
      <c r="M45" s="113" t="e">
        <f>IF(AND(ISTEXT('VR-PROP'!#REF!),'VR-PROP'!#REF!=""),"DESCARTADO",'VR-PROP'!#REF!)</f>
        <v>#REF!</v>
      </c>
    </row>
    <row r="46" spans="8:13">
      <c r="H46" s="171">
        <v>44</v>
      </c>
      <c r="I46" s="170" t="e">
        <f>IF(ISTEXT('VR-PROP'!#REF!),"DESCARTADO",'VR-PROP'!#REF!)</f>
        <v>#REF!</v>
      </c>
      <c r="J46" s="170" t="e">
        <f>IF(ISTEXT('VR-PROP'!#REF!),"DESCARTADO",'VR-PROP'!#REF!)</f>
        <v>#REF!</v>
      </c>
      <c r="M46" s="113" t="e">
        <f>IF(AND(ISTEXT('VR-PROP'!#REF!),'VR-PROP'!#REF!=""),"DESCARTADO",'VR-PROP'!#REF!)</f>
        <v>#REF!</v>
      </c>
    </row>
    <row r="47" spans="8:13">
      <c r="H47" s="171">
        <v>45</v>
      </c>
      <c r="I47" s="170" t="e">
        <f>IF(ISTEXT('VR-PROP'!#REF!),"DESCARTADO",'VR-PROP'!#REF!)</f>
        <v>#REF!</v>
      </c>
      <c r="J47" s="170" t="e">
        <f>IF(ISTEXT('VR-PROP'!#REF!),"DESCARTADO",'VR-PROP'!#REF!)</f>
        <v>#REF!</v>
      </c>
      <c r="M47" s="113" t="e">
        <f>IF(AND(ISTEXT('VR-PROP'!#REF!),'VR-PROP'!#REF!=""),"DESCARTADO",'VR-PROP'!#REF!)</f>
        <v>#REF!</v>
      </c>
    </row>
    <row r="48" spans="8:13">
      <c r="H48" s="171">
        <v>46</v>
      </c>
      <c r="I48" s="170" t="e">
        <f>IF(ISTEXT('VR-PROP'!#REF!),"DESCARTADO",'VR-PROP'!#REF!)</f>
        <v>#REF!</v>
      </c>
      <c r="J48" s="170" t="e">
        <f>IF(ISTEXT('VR-PROP'!#REF!),"DESCARTADO",'VR-PROP'!#REF!)</f>
        <v>#REF!</v>
      </c>
      <c r="M48" s="113" t="e">
        <f>IF(AND(ISTEXT('VR-PROP'!#REF!),'VR-PROP'!#REF!=""),"DESCARTADO",'VR-PROP'!#REF!)</f>
        <v>#REF!</v>
      </c>
    </row>
    <row r="49" spans="8:13">
      <c r="H49" s="171">
        <v>47</v>
      </c>
      <c r="I49" s="170" t="e">
        <f>IF(ISTEXT('VR-PROP'!#REF!),"DESCARTADO",'VR-PROP'!#REF!)</f>
        <v>#REF!</v>
      </c>
      <c r="J49" s="170" t="e">
        <f>IF(ISTEXT('VR-PROP'!#REF!),"DESCARTADO",'VR-PROP'!#REF!)</f>
        <v>#REF!</v>
      </c>
      <c r="M49" s="113" t="e">
        <f>IF(AND(ISTEXT('VR-PROP'!#REF!),'VR-PROP'!#REF!=""),"DESCARTADO",'VR-PROP'!#REF!)</f>
        <v>#REF!</v>
      </c>
    </row>
    <row r="50" spans="8:13">
      <c r="H50" s="171">
        <v>48</v>
      </c>
      <c r="I50" s="170" t="e">
        <f>IF(ISTEXT('VR-PROP'!#REF!),"DESCARTADO",'VR-PROP'!#REF!)</f>
        <v>#REF!</v>
      </c>
      <c r="J50" s="170" t="e">
        <f>IF(ISTEXT('VR-PROP'!#REF!),"DESCARTADO",'VR-PROP'!#REF!)</f>
        <v>#REF!</v>
      </c>
      <c r="M50" s="113" t="e">
        <f>IF(AND(ISTEXT('VR-PROP'!#REF!),'VR-PROP'!#REF!=""),"DESCARTADO",'VR-PROP'!#REF!)</f>
        <v>#REF!</v>
      </c>
    </row>
    <row r="51" spans="8:13">
      <c r="H51" s="171">
        <v>49</v>
      </c>
      <c r="I51" s="170" t="e">
        <f>IF(ISTEXT('VR-PROP'!#REF!),"DESCARTADO",'VR-PROP'!#REF!)</f>
        <v>#REF!</v>
      </c>
      <c r="J51" s="170" t="e">
        <f>IF(ISTEXT('VR-PROP'!#REF!),"DESCARTADO",'VR-PROP'!#REF!)</f>
        <v>#REF!</v>
      </c>
      <c r="M51" s="113" t="e">
        <f>IF(AND(ISTEXT('VR-PROP'!#REF!),'VR-PROP'!#REF!=""),"DESCARTADO",'VR-PROP'!#REF!)</f>
        <v>#REF!</v>
      </c>
    </row>
    <row r="52" spans="8:13">
      <c r="H52" s="171">
        <v>50</v>
      </c>
      <c r="I52" s="170" t="e">
        <f>IF(ISTEXT('VR-PROP'!#REF!),"DESCARTADO",'VR-PROP'!#REF!)</f>
        <v>#REF!</v>
      </c>
      <c r="J52" s="170" t="e">
        <f>IF(ISTEXT('VR-PROP'!#REF!),"DESCARTADO",'VR-PROP'!#REF!)</f>
        <v>#REF!</v>
      </c>
      <c r="M52" s="113" t="e">
        <f>IF(AND(ISTEXT('VR-PROP'!#REF!),'VR-PROP'!#REF!=""),"DESCARTADO",'VR-PROP'!#REF!)</f>
        <v>#REF!</v>
      </c>
    </row>
    <row r="53" spans="8:13">
      <c r="H53" s="171">
        <v>51</v>
      </c>
      <c r="I53" s="170" t="e">
        <f>IF(ISTEXT('VR-PROP'!#REF!),"DESCARTADO",'VR-PROP'!#REF!)</f>
        <v>#REF!</v>
      </c>
      <c r="J53" s="170" t="e">
        <f>IF(ISTEXT('VR-PROP'!#REF!),"DESCARTADO",'VR-PROP'!#REF!)</f>
        <v>#REF!</v>
      </c>
      <c r="M53" s="113" t="e">
        <f>IF(AND(ISTEXT('VR-PROP'!#REF!),'VR-PROP'!#REF!=""),"DESCARTADO",'VR-PROP'!#REF!)</f>
        <v>#REF!</v>
      </c>
    </row>
    <row r="54" spans="8:13">
      <c r="H54" s="171">
        <v>52</v>
      </c>
      <c r="I54" s="170" t="e">
        <f>IF(ISTEXT('VR-PROP'!#REF!),"DESCARTADO",'VR-PROP'!#REF!)</f>
        <v>#REF!</v>
      </c>
      <c r="J54" s="170" t="e">
        <f>IF(ISTEXT('VR-PROP'!#REF!),"DESCARTADO",'VR-PROP'!#REF!)</f>
        <v>#REF!</v>
      </c>
      <c r="M54" s="113" t="e">
        <f>IF(AND(ISTEXT('VR-PROP'!#REF!),'VR-PROP'!#REF!=""),"DESCARTADO",'VR-PROP'!#REF!)</f>
        <v>#REF!</v>
      </c>
    </row>
    <row r="55" spans="8:13">
      <c r="H55" s="171">
        <v>53</v>
      </c>
      <c r="I55" s="170" t="e">
        <f>IF(ISTEXT('VR-PROP'!#REF!),"DESCARTADO",'VR-PROP'!#REF!)</f>
        <v>#REF!</v>
      </c>
      <c r="J55" s="170" t="e">
        <f>IF(ISTEXT('VR-PROP'!#REF!),"DESCARTADO",'VR-PROP'!#REF!)</f>
        <v>#REF!</v>
      </c>
      <c r="M55" s="113" t="e">
        <f>IF(AND(ISTEXT('VR-PROP'!#REF!),'VR-PROP'!#REF!=""),"DESCARTADO",'VR-PROP'!#REF!)</f>
        <v>#REF!</v>
      </c>
    </row>
    <row r="56" spans="8:13">
      <c r="H56" s="171">
        <v>54</v>
      </c>
      <c r="I56" s="170" t="e">
        <f>IF(ISTEXT('VR-PROP'!#REF!),"DESCARTADO",'VR-PROP'!#REF!)</f>
        <v>#REF!</v>
      </c>
      <c r="J56" s="170" t="e">
        <f>IF(ISTEXT('VR-PROP'!#REF!),"DESCARTADO",'VR-PROP'!#REF!)</f>
        <v>#REF!</v>
      </c>
      <c r="M56" s="113" t="e">
        <f>IF(AND(ISTEXT('VR-PROP'!#REF!),'VR-PROP'!#REF!=""),"DESCARTADO",'VR-PROP'!#REF!)</f>
        <v>#REF!</v>
      </c>
    </row>
    <row r="57" spans="8:13">
      <c r="H57" s="171">
        <v>55</v>
      </c>
      <c r="I57" s="170" t="e">
        <f>IF(ISTEXT('VR-PROP'!#REF!),"DESCARTADO",'VR-PROP'!#REF!)</f>
        <v>#REF!</v>
      </c>
      <c r="J57" s="170" t="e">
        <f>IF(ISTEXT('VR-PROP'!#REF!),"DESCARTADO",'VR-PROP'!#REF!)</f>
        <v>#REF!</v>
      </c>
      <c r="M57" s="113" t="e">
        <f>IF(AND(ISTEXT('VR-PROP'!#REF!),'VR-PROP'!#REF!=""),"DESCARTADO",'VR-PROP'!#REF!)</f>
        <v>#REF!</v>
      </c>
    </row>
    <row r="58" spans="8:13">
      <c r="H58" s="171">
        <v>56</v>
      </c>
      <c r="I58" s="170" t="e">
        <f>IF(ISTEXT('VR-PROP'!#REF!),"DESCARTADO",'VR-PROP'!#REF!)</f>
        <v>#REF!</v>
      </c>
      <c r="J58" s="170" t="e">
        <f>IF(ISTEXT('VR-PROP'!#REF!),"DESCARTADO",'VR-PROP'!#REF!)</f>
        <v>#REF!</v>
      </c>
      <c r="M58" s="113" t="e">
        <f>IF(AND(ISTEXT('VR-PROP'!#REF!),'VR-PROP'!#REF!=""),"DESCARTADO",'VR-PROP'!#REF!)</f>
        <v>#REF!</v>
      </c>
    </row>
    <row r="59" spans="8:13">
      <c r="H59" s="171">
        <v>57</v>
      </c>
      <c r="I59" s="170" t="e">
        <f>IF(ISTEXT('VR-PROP'!#REF!),"DESCARTADO",'VR-PROP'!#REF!)</f>
        <v>#REF!</v>
      </c>
      <c r="J59" s="170" t="e">
        <f>IF(ISTEXT('VR-PROP'!#REF!),"DESCARTADO",'VR-PROP'!#REF!)</f>
        <v>#REF!</v>
      </c>
      <c r="M59" s="113" t="e">
        <f>IF(AND(ISTEXT('VR-PROP'!#REF!),'VR-PROP'!#REF!=""),"DESCARTADO",'VR-PROP'!#REF!)</f>
        <v>#REF!</v>
      </c>
    </row>
    <row r="60" spans="8:13">
      <c r="H60" s="171">
        <v>58</v>
      </c>
      <c r="I60" s="170" t="e">
        <f>IF(ISTEXT('VR-PROP'!#REF!),"DESCARTADO",'VR-PROP'!#REF!)</f>
        <v>#REF!</v>
      </c>
      <c r="J60" s="170" t="e">
        <f>IF(ISTEXT('VR-PROP'!#REF!),"DESCARTADO",'VR-PROP'!#REF!)</f>
        <v>#REF!</v>
      </c>
      <c r="M60" s="113" t="e">
        <f>IF(AND(ISTEXT('VR-PROP'!#REF!),'VR-PROP'!#REF!=""),"DESCARTADO",'VR-PROP'!#REF!)</f>
        <v>#REF!</v>
      </c>
    </row>
    <row r="61" spans="8:13">
      <c r="H61" s="171">
        <v>59</v>
      </c>
      <c r="I61" s="170" t="e">
        <f>IF(ISTEXT('VR-PROP'!#REF!),"DESCARTADO",'VR-PROP'!#REF!)</f>
        <v>#REF!</v>
      </c>
      <c r="J61" s="170" t="e">
        <f>IF(ISTEXT('VR-PROP'!#REF!),"DESCARTADO",'VR-PROP'!#REF!)</f>
        <v>#REF!</v>
      </c>
      <c r="M61" s="113" t="e">
        <f>IF(AND(ISTEXT('VR-PROP'!#REF!),'VR-PROP'!#REF!=""),"DESCARTADO",'VR-PROP'!#REF!)</f>
        <v>#REF!</v>
      </c>
    </row>
    <row r="62" spans="8:13">
      <c r="H62" s="171">
        <v>60</v>
      </c>
      <c r="I62" s="170" t="e">
        <f>IF(ISTEXT('VR-PROP'!#REF!),"DESCARTADO",'VR-PROP'!#REF!)</f>
        <v>#REF!</v>
      </c>
      <c r="J62" s="170" t="e">
        <f>IF(ISTEXT('VR-PROP'!#REF!),"DESCARTADO",'VR-PROP'!#REF!)</f>
        <v>#REF!</v>
      </c>
      <c r="M62" s="113" t="e">
        <f>IF(AND(ISTEXT('VR-PROP'!#REF!),'VR-PROP'!#REF!=""),"DESCARTADO",'VR-PROP'!#REF!)</f>
        <v>#REF!</v>
      </c>
    </row>
    <row r="63" spans="8:13">
      <c r="H63" s="171">
        <v>61</v>
      </c>
      <c r="I63" s="170" t="e">
        <f>IF(ISTEXT('VR-PROP'!#REF!),"DESCARTADO",'VR-PROP'!#REF!)</f>
        <v>#REF!</v>
      </c>
      <c r="J63" s="170" t="e">
        <f>IF(ISTEXT('VR-PROP'!#REF!),"DESCARTADO",'VR-PROP'!#REF!)</f>
        <v>#REF!</v>
      </c>
      <c r="M63" s="113" t="e">
        <f>IF(AND(ISTEXT('VR-PROP'!#REF!),'VR-PROP'!#REF!=""),"DESCARTADO",'VR-PROP'!#REF!)</f>
        <v>#REF!</v>
      </c>
    </row>
    <row r="64" spans="8:13">
      <c r="H64" s="171">
        <v>62</v>
      </c>
      <c r="I64" s="170" t="e">
        <f>IF(ISTEXT('VR-PROP'!#REF!),"DESCARTADO",'VR-PROP'!#REF!)</f>
        <v>#REF!</v>
      </c>
      <c r="J64" s="170" t="e">
        <f>IF(ISTEXT('VR-PROP'!#REF!),"DESCARTADO",'VR-PROP'!#REF!)</f>
        <v>#REF!</v>
      </c>
      <c r="M64" s="113" t="e">
        <f>IF(AND(ISTEXT('VR-PROP'!#REF!),'VR-PROP'!#REF!=""),"DESCARTADO",'VR-PROP'!#REF!)</f>
        <v>#REF!</v>
      </c>
    </row>
    <row r="65" spans="8:13">
      <c r="H65" s="171">
        <v>63</v>
      </c>
      <c r="I65" s="170" t="e">
        <f>IF(ISTEXT('VR-PROP'!#REF!),"DESCARTADO",'VR-PROP'!#REF!)</f>
        <v>#REF!</v>
      </c>
      <c r="J65" s="170" t="e">
        <f>IF(ISTEXT('VR-PROP'!#REF!),"DESCARTADO",'VR-PROP'!#REF!)</f>
        <v>#REF!</v>
      </c>
      <c r="M65" s="113" t="e">
        <f>IF(AND(ISTEXT('VR-PROP'!#REF!),'VR-PROP'!#REF!=""),"DESCARTADO",'VR-PROP'!#REF!)</f>
        <v>#REF!</v>
      </c>
    </row>
    <row r="66" spans="8:13">
      <c r="H66" s="171">
        <v>64</v>
      </c>
      <c r="I66" s="170" t="e">
        <f>IF(ISTEXT('VR-PROP'!#REF!),"DESCARTADO",'VR-PROP'!#REF!)</f>
        <v>#REF!</v>
      </c>
      <c r="J66" s="170" t="e">
        <f>IF(ISTEXT('VR-PROP'!#REF!),"DESCARTADO",'VR-PROP'!#REF!)</f>
        <v>#REF!</v>
      </c>
      <c r="M66" s="113" t="e">
        <f>IF(AND(ISTEXT('VR-PROP'!#REF!),'VR-PROP'!#REF!=""),"DESCARTADO",'VR-PROP'!#REF!)</f>
        <v>#REF!</v>
      </c>
    </row>
    <row r="67" spans="8:13">
      <c r="H67" s="171">
        <v>65</v>
      </c>
      <c r="I67" s="170" t="e">
        <f>IF(ISTEXT('VR-PROP'!#REF!),"DESCARTADO",'VR-PROP'!#REF!)</f>
        <v>#REF!</v>
      </c>
      <c r="J67" s="170" t="e">
        <f>IF(ISTEXT('VR-PROP'!#REF!),"DESCARTADO",'VR-PROP'!#REF!)</f>
        <v>#REF!</v>
      </c>
      <c r="M67" s="113" t="e">
        <f>IF(AND(ISTEXT('VR-PROP'!#REF!),'VR-PROP'!#REF!=""),"DESCARTADO",'VR-PROP'!#REF!)</f>
        <v>#REF!</v>
      </c>
    </row>
    <row r="68" spans="8:13">
      <c r="H68" s="171">
        <v>66</v>
      </c>
      <c r="I68" s="170" t="e">
        <f>IF(ISTEXT('VR-PROP'!#REF!),"DESCARTADO",'VR-PROP'!#REF!)</f>
        <v>#REF!</v>
      </c>
      <c r="J68" s="170" t="e">
        <f>IF(ISTEXT('VR-PROP'!#REF!),"DESCARTADO",'VR-PROP'!#REF!)</f>
        <v>#REF!</v>
      </c>
      <c r="M68" s="113" t="e">
        <f>IF(AND(ISTEXT('VR-PROP'!#REF!),'VR-PROP'!#REF!=""),"DESCARTADO",'VR-PROP'!#REF!)</f>
        <v>#REF!</v>
      </c>
    </row>
    <row r="69" spans="8:13">
      <c r="H69" s="171">
        <v>67</v>
      </c>
      <c r="I69" s="170" t="e">
        <f>IF(ISTEXT('VR-PROP'!#REF!),"DESCARTADO",'VR-PROP'!#REF!)</f>
        <v>#REF!</v>
      </c>
      <c r="J69" s="170" t="e">
        <f>IF(ISTEXT('VR-PROP'!#REF!),"DESCARTADO",'VR-PROP'!#REF!)</f>
        <v>#REF!</v>
      </c>
      <c r="M69" s="113" t="e">
        <f>IF(AND(ISTEXT('VR-PROP'!#REF!),'VR-PROP'!#REF!=""),"DESCARTADO",'VR-PROP'!#REF!)</f>
        <v>#REF!</v>
      </c>
    </row>
    <row r="70" spans="8:13">
      <c r="H70" s="171">
        <v>68</v>
      </c>
      <c r="I70" s="170" t="e">
        <f>IF(ISTEXT('VR-PROP'!#REF!),"DESCARTADO",'VR-PROP'!#REF!)</f>
        <v>#REF!</v>
      </c>
      <c r="J70" s="170" t="e">
        <f>IF(ISTEXT('VR-PROP'!#REF!),"DESCARTADO",'VR-PROP'!#REF!)</f>
        <v>#REF!</v>
      </c>
      <c r="M70" s="113" t="e">
        <f>IF(AND(ISTEXT('VR-PROP'!#REF!),'VR-PROP'!#REF!=""),"DESCARTADO",'VR-PROP'!#REF!)</f>
        <v>#REF!</v>
      </c>
    </row>
    <row r="71" spans="8:13">
      <c r="H71" s="171">
        <v>69</v>
      </c>
      <c r="I71" s="170" t="e">
        <f>IF(ISTEXT('VR-PROP'!#REF!),"DESCARTADO",'VR-PROP'!#REF!)</f>
        <v>#REF!</v>
      </c>
      <c r="J71" s="170" t="e">
        <f>IF(ISTEXT('VR-PROP'!#REF!),"DESCARTADO",'VR-PROP'!#REF!)</f>
        <v>#REF!</v>
      </c>
      <c r="M71" s="113" t="e">
        <f>IF(AND(ISTEXT('VR-PROP'!#REF!),'VR-PROP'!#REF!=""),"DESCARTADO",'VR-PROP'!#REF!)</f>
        <v>#REF!</v>
      </c>
    </row>
    <row r="72" spans="8:13">
      <c r="H72" s="171">
        <v>70</v>
      </c>
      <c r="I72" s="170" t="e">
        <f>IF(ISTEXT('VR-PROP'!#REF!),"DESCARTADO",'VR-PROP'!#REF!)</f>
        <v>#REF!</v>
      </c>
      <c r="J72" s="170" t="e">
        <f>IF(ISTEXT('VR-PROP'!#REF!),"DESCARTADO",'VR-PROP'!#REF!)</f>
        <v>#REF!</v>
      </c>
      <c r="M72" s="113" t="e">
        <f>IF(AND(ISTEXT('VR-PROP'!#REF!),'VR-PROP'!#REF!=""),"DESCARTADO",'VR-PROP'!#REF!)</f>
        <v>#REF!</v>
      </c>
    </row>
    <row r="73" spans="8:13">
      <c r="H73" s="171">
        <v>71</v>
      </c>
      <c r="I73" s="170" t="e">
        <f>IF(ISTEXT('VR-PROP'!#REF!),"DESCARTADO",'VR-PROP'!#REF!)</f>
        <v>#REF!</v>
      </c>
      <c r="J73" s="170" t="e">
        <f>IF(ISTEXT('VR-PROP'!#REF!),"DESCARTADO",'VR-PROP'!#REF!)</f>
        <v>#REF!</v>
      </c>
      <c r="M73" s="113" t="e">
        <f>IF(AND(ISTEXT('VR-PROP'!#REF!),'VR-PROP'!#REF!=""),"DESCARTADO",'VR-PROP'!#REF!)</f>
        <v>#REF!</v>
      </c>
    </row>
    <row r="74" spans="8:13">
      <c r="H74" s="171">
        <v>72</v>
      </c>
      <c r="I74" s="170" t="e">
        <f>IF(ISTEXT('VR-PROP'!#REF!),"DESCARTADO",'VR-PROP'!#REF!)</f>
        <v>#REF!</v>
      </c>
      <c r="J74" s="170" t="e">
        <f>IF(ISTEXT('VR-PROP'!#REF!),"DESCARTADO",'VR-PROP'!#REF!)</f>
        <v>#REF!</v>
      </c>
      <c r="M74" s="113" t="e">
        <f>IF(AND(ISTEXT('VR-PROP'!#REF!),'VR-PROP'!#REF!=""),"DESCARTADO",'VR-PROP'!#REF!)</f>
        <v>#REF!</v>
      </c>
    </row>
    <row r="75" spans="8:13">
      <c r="H75" s="171">
        <v>73</v>
      </c>
      <c r="I75" s="170" t="e">
        <f>IF(ISTEXT('VR-PROP'!#REF!),"DESCARTADO",'VR-PROP'!#REF!)</f>
        <v>#REF!</v>
      </c>
      <c r="J75" s="170" t="e">
        <f>IF(ISTEXT('VR-PROP'!#REF!),"DESCARTADO",'VR-PROP'!#REF!)</f>
        <v>#REF!</v>
      </c>
      <c r="M75" s="113" t="e">
        <f>IF(AND(ISTEXT('VR-PROP'!#REF!),'VR-PROP'!#REF!=""),"DESCARTADO",'VR-PROP'!#REF!)</f>
        <v>#REF!</v>
      </c>
    </row>
    <row r="76" spans="8:13">
      <c r="H76" s="171">
        <v>74</v>
      </c>
      <c r="I76" s="170" t="e">
        <f>IF(ISTEXT('VR-PROP'!#REF!),"DESCARTADO",'VR-PROP'!#REF!)</f>
        <v>#REF!</v>
      </c>
      <c r="J76" s="170" t="e">
        <f>IF(ISTEXT('VR-PROP'!#REF!),"DESCARTADO",'VR-PROP'!#REF!)</f>
        <v>#REF!</v>
      </c>
      <c r="M76" s="113" t="e">
        <f>IF(AND(ISTEXT('VR-PROP'!#REF!),'VR-PROP'!#REF!=""),"DESCARTADO",'VR-PROP'!#REF!)</f>
        <v>#REF!</v>
      </c>
    </row>
    <row r="77" spans="8:13">
      <c r="H77" s="171">
        <v>75</v>
      </c>
      <c r="I77" s="170" t="e">
        <f>IF(ISTEXT('VR-PROP'!#REF!),"DESCARTADO",'VR-PROP'!#REF!)</f>
        <v>#REF!</v>
      </c>
      <c r="J77" s="170" t="e">
        <f>IF(ISTEXT('VR-PROP'!#REF!),"DESCARTADO",'VR-PROP'!#REF!)</f>
        <v>#REF!</v>
      </c>
      <c r="M77" s="113" t="e">
        <f>IF(AND(ISTEXT('VR-PROP'!#REF!),'VR-PROP'!#REF!=""),"DESCARTADO",'VR-PROP'!#REF!)</f>
        <v>#REF!</v>
      </c>
    </row>
    <row r="78" spans="8:13">
      <c r="H78" s="171">
        <v>76</v>
      </c>
      <c r="I78" s="170" t="e">
        <f>IF(ISTEXT('VR-PROP'!#REF!),"DESCARTADO",'VR-PROP'!#REF!)</f>
        <v>#REF!</v>
      </c>
      <c r="J78" s="170" t="e">
        <f>IF(ISTEXT('VR-PROP'!#REF!),"DESCARTADO",'VR-PROP'!#REF!)</f>
        <v>#REF!</v>
      </c>
      <c r="M78" s="113" t="e">
        <f>IF(AND(ISTEXT('VR-PROP'!#REF!),'VR-PROP'!#REF!=""),"DESCARTADO",'VR-PROP'!#REF!)</f>
        <v>#REF!</v>
      </c>
    </row>
    <row r="79" spans="8:13">
      <c r="H79" s="171">
        <v>77</v>
      </c>
      <c r="I79" s="170" t="e">
        <f>IF(ISTEXT('VR-PROP'!#REF!),"DESCARTADO",'VR-PROP'!#REF!)</f>
        <v>#REF!</v>
      </c>
      <c r="J79" s="170" t="e">
        <f>IF(ISTEXT('VR-PROP'!#REF!),"DESCARTADO",'VR-PROP'!#REF!)</f>
        <v>#REF!</v>
      </c>
      <c r="M79" s="113" t="e">
        <f>IF(AND(ISTEXT('VR-PROP'!#REF!),'VR-PROP'!#REF!=""),"DESCARTADO",'VR-PROP'!#REF!)</f>
        <v>#REF!</v>
      </c>
    </row>
    <row r="80" spans="8:13">
      <c r="H80" s="171">
        <v>78</v>
      </c>
      <c r="I80" s="170" t="e">
        <f>IF(ISTEXT('VR-PROP'!#REF!),"DESCARTADO",'VR-PROP'!#REF!)</f>
        <v>#REF!</v>
      </c>
      <c r="J80" s="170" t="e">
        <f>IF(ISTEXT('VR-PROP'!#REF!),"DESCARTADO",'VR-PROP'!#REF!)</f>
        <v>#REF!</v>
      </c>
      <c r="M80" s="113" t="e">
        <f>IF(AND(ISTEXT('VR-PROP'!#REF!),'VR-PROP'!#REF!=""),"DESCARTADO",'VR-PROP'!#REF!)</f>
        <v>#REF!</v>
      </c>
    </row>
    <row r="81" spans="8:13">
      <c r="H81" s="171">
        <v>79</v>
      </c>
      <c r="I81" s="170" t="e">
        <f>IF(ISTEXT('VR-PROP'!#REF!),"DESCARTADO",'VR-PROP'!#REF!)</f>
        <v>#REF!</v>
      </c>
      <c r="J81" s="170" t="e">
        <f>IF(ISTEXT('VR-PROP'!#REF!),"DESCARTADO",'VR-PROP'!#REF!)</f>
        <v>#REF!</v>
      </c>
      <c r="M81" s="113" t="e">
        <f>IF(AND(ISTEXT('VR-PROP'!#REF!),'VR-PROP'!#REF!=""),"DESCARTADO",'VR-PROP'!#REF!)</f>
        <v>#REF!</v>
      </c>
    </row>
    <row r="82" spans="8:13">
      <c r="H82" s="171">
        <v>80</v>
      </c>
      <c r="I82" s="170" t="e">
        <f>IF(ISTEXT('VR-PROP'!#REF!),"DESCARTADO",'VR-PROP'!#REF!)</f>
        <v>#REF!</v>
      </c>
      <c r="J82" s="170" t="e">
        <f>IF(ISTEXT('VR-PROP'!#REF!),"DESCARTADO",'VR-PROP'!#REF!)</f>
        <v>#REF!</v>
      </c>
      <c r="M82" s="113" t="e">
        <f>IF(AND(ISTEXT('VR-PROP'!#REF!),'VR-PROP'!#REF!=""),"DESCARTADO",'VR-PROP'!#REF!)</f>
        <v>#REF!</v>
      </c>
    </row>
    <row r="83" spans="8:13">
      <c r="H83" s="171">
        <v>81</v>
      </c>
      <c r="I83" s="170" t="e">
        <f>IF(ISTEXT('VR-PROP'!#REF!),"DESCARTADO",'VR-PROP'!#REF!)</f>
        <v>#REF!</v>
      </c>
      <c r="J83" s="170" t="e">
        <f>IF(ISTEXT('VR-PROP'!#REF!),"DESCARTADO",'VR-PROP'!#REF!)</f>
        <v>#REF!</v>
      </c>
      <c r="M83" s="113" t="e">
        <f>IF(AND(ISTEXT('VR-PROP'!#REF!),'VR-PROP'!#REF!=""),"DESCARTADO",'VR-PROP'!#REF!)</f>
        <v>#REF!</v>
      </c>
    </row>
    <row r="84" spans="8:13">
      <c r="H84" s="171">
        <v>82</v>
      </c>
      <c r="I84" s="170" t="e">
        <f>IF(ISTEXT('VR-PROP'!#REF!),"DESCARTADO",'VR-PROP'!#REF!)</f>
        <v>#REF!</v>
      </c>
      <c r="J84" s="170" t="e">
        <f>IF(ISTEXT('VR-PROP'!#REF!),"DESCARTADO",'VR-PROP'!#REF!)</f>
        <v>#REF!</v>
      </c>
      <c r="M84" s="113" t="e">
        <f>IF(AND(ISTEXT('VR-PROP'!#REF!),'VR-PROP'!#REF!=""),"DESCARTADO",'VR-PROP'!#REF!)</f>
        <v>#REF!</v>
      </c>
    </row>
    <row r="85" spans="8:13">
      <c r="H85" s="171">
        <v>83</v>
      </c>
      <c r="I85" s="170" t="e">
        <f>IF(ISTEXT('VR-PROP'!#REF!),"DESCARTADO",'VR-PROP'!#REF!)</f>
        <v>#REF!</v>
      </c>
      <c r="J85" s="170" t="e">
        <f>IF(ISTEXT('VR-PROP'!#REF!),"DESCARTADO",'VR-PROP'!#REF!)</f>
        <v>#REF!</v>
      </c>
      <c r="M85" s="113" t="e">
        <f>IF(AND(ISTEXT('VR-PROP'!#REF!),'VR-PROP'!#REF!=""),"DESCARTADO",'VR-PROP'!#REF!)</f>
        <v>#REF!</v>
      </c>
    </row>
    <row r="86" spans="8:13">
      <c r="H86" s="171">
        <v>84</v>
      </c>
      <c r="I86" s="170" t="e">
        <f>IF(ISTEXT('VR-PROP'!#REF!),"DESCARTADO",'VR-PROP'!#REF!)</f>
        <v>#REF!</v>
      </c>
      <c r="J86" s="170" t="e">
        <f>IF(ISTEXT('VR-PROP'!#REF!),"DESCARTADO",'VR-PROP'!#REF!)</f>
        <v>#REF!</v>
      </c>
      <c r="M86" s="113" t="e">
        <f>IF(AND(ISTEXT('VR-PROP'!#REF!),'VR-PROP'!#REF!=""),"DESCARTADO",'VR-PROP'!#REF!)</f>
        <v>#REF!</v>
      </c>
    </row>
    <row r="87" spans="8:13">
      <c r="H87" s="171">
        <v>85</v>
      </c>
      <c r="I87" s="170" t="e">
        <f>IF(ISTEXT('VR-PROP'!#REF!),"DESCARTADO",'VR-PROP'!#REF!)</f>
        <v>#REF!</v>
      </c>
      <c r="J87" s="170" t="e">
        <f>IF(ISTEXT('VR-PROP'!#REF!),"DESCARTADO",'VR-PROP'!#REF!)</f>
        <v>#REF!</v>
      </c>
      <c r="M87" s="113" t="e">
        <f>IF(AND(ISTEXT('VR-PROP'!#REF!),'VR-PROP'!#REF!=""),"DESCARTADO",'VR-PROP'!#REF!)</f>
        <v>#REF!</v>
      </c>
    </row>
    <row r="88" spans="8:13">
      <c r="H88" s="171">
        <v>86</v>
      </c>
      <c r="I88" s="170" t="e">
        <f>IF(ISTEXT('VR-PROP'!#REF!),"DESCARTADO",'VR-PROP'!#REF!)</f>
        <v>#REF!</v>
      </c>
      <c r="J88" s="170" t="e">
        <f>IF(ISTEXT('VR-PROP'!#REF!),"DESCARTADO",'VR-PROP'!#REF!)</f>
        <v>#REF!</v>
      </c>
      <c r="M88" s="113" t="e">
        <f>IF(AND(ISTEXT('VR-PROP'!#REF!),'VR-PROP'!#REF!=""),"DESCARTADO",'VR-PROP'!#REF!)</f>
        <v>#REF!</v>
      </c>
    </row>
    <row r="89" spans="8:13">
      <c r="H89" s="171">
        <v>87</v>
      </c>
      <c r="I89" s="170" t="e">
        <f>IF(ISTEXT('VR-PROP'!#REF!),"DESCARTADO",'VR-PROP'!#REF!)</f>
        <v>#REF!</v>
      </c>
      <c r="J89" s="170" t="e">
        <f>IF(ISTEXT('VR-PROP'!#REF!),"DESCARTADO",'VR-PROP'!#REF!)</f>
        <v>#REF!</v>
      </c>
      <c r="M89" s="113" t="e">
        <f>IF(AND(ISTEXT('VR-PROP'!#REF!),'VR-PROP'!#REF!=""),"DESCARTADO",'VR-PROP'!#REF!)</f>
        <v>#REF!</v>
      </c>
    </row>
    <row r="90" spans="8:13">
      <c r="H90" s="171">
        <v>88</v>
      </c>
      <c r="I90" s="170" t="e">
        <f>IF(ISTEXT('VR-PROP'!#REF!),"DESCARTADO",'VR-PROP'!#REF!)</f>
        <v>#REF!</v>
      </c>
      <c r="J90" s="170" t="e">
        <f>IF(ISTEXT('VR-PROP'!#REF!),"DESCARTADO",'VR-PROP'!#REF!)</f>
        <v>#REF!</v>
      </c>
      <c r="M90" s="113" t="e">
        <f>IF(AND(ISTEXT('VR-PROP'!#REF!),'VR-PROP'!#REF!=""),"DESCARTADO",'VR-PROP'!#REF!)</f>
        <v>#REF!</v>
      </c>
    </row>
    <row r="91" spans="8:13">
      <c r="H91" s="171">
        <v>89</v>
      </c>
      <c r="I91" s="170" t="e">
        <f>IF(ISTEXT('VR-PROP'!#REF!),"DESCARTADO",'VR-PROP'!#REF!)</f>
        <v>#REF!</v>
      </c>
      <c r="J91" s="170" t="e">
        <f>IF(ISTEXT('VR-PROP'!#REF!),"DESCARTADO",'VR-PROP'!#REF!)</f>
        <v>#REF!</v>
      </c>
      <c r="M91" s="113" t="e">
        <f>IF(AND(ISTEXT('VR-PROP'!#REF!),'VR-PROP'!#REF!=""),"DESCARTADO",'VR-PROP'!#REF!)</f>
        <v>#REF!</v>
      </c>
    </row>
    <row r="92" spans="8:13">
      <c r="H92" s="171">
        <v>90</v>
      </c>
      <c r="I92" s="170" t="e">
        <f>IF(ISTEXT('VR-PROP'!#REF!),"DESCARTADO",'VR-PROP'!#REF!)</f>
        <v>#REF!</v>
      </c>
      <c r="J92" s="170" t="e">
        <f>IF(ISTEXT('VR-PROP'!#REF!),"DESCARTADO",'VR-PROP'!#REF!)</f>
        <v>#REF!</v>
      </c>
      <c r="M92" s="113" t="e">
        <f>IF(AND(ISTEXT('VR-PROP'!#REF!),'VR-PROP'!#REF!=""),"DESCARTADO",'VR-PROP'!#REF!)</f>
        <v>#REF!</v>
      </c>
    </row>
    <row r="93" spans="8:13">
      <c r="H93" s="171">
        <v>91</v>
      </c>
      <c r="I93" s="170" t="e">
        <f>IF(ISTEXT('VR-PROP'!#REF!),"DESCARTADO",'VR-PROP'!#REF!)</f>
        <v>#REF!</v>
      </c>
      <c r="J93" s="170" t="e">
        <f>IF(ISTEXT('VR-PROP'!#REF!),"DESCARTADO",'VR-PROP'!#REF!)</f>
        <v>#REF!</v>
      </c>
      <c r="M93" s="113" t="e">
        <f>IF(AND(ISTEXT('VR-PROP'!#REF!),'VR-PROP'!#REF!=""),"DESCARTADO",'VR-PROP'!#REF!)</f>
        <v>#REF!</v>
      </c>
    </row>
    <row r="94" spans="8:13">
      <c r="H94" s="171">
        <v>92</v>
      </c>
      <c r="I94" s="170" t="e">
        <f>IF(ISTEXT('VR-PROP'!#REF!),"DESCARTADO",'VR-PROP'!#REF!)</f>
        <v>#REF!</v>
      </c>
      <c r="J94" s="170" t="e">
        <f>IF(ISTEXT('VR-PROP'!#REF!),"DESCARTADO",'VR-PROP'!#REF!)</f>
        <v>#REF!</v>
      </c>
      <c r="M94" s="113" t="e">
        <f>IF(AND(ISTEXT('VR-PROP'!#REF!),'VR-PROP'!#REF!=""),"DESCARTADO",'VR-PROP'!#REF!)</f>
        <v>#REF!</v>
      </c>
    </row>
    <row r="95" spans="8:13">
      <c r="H95" s="171">
        <v>93</v>
      </c>
      <c r="I95" s="170" t="e">
        <f>IF(ISTEXT('VR-PROP'!#REF!),"DESCARTADO",'VR-PROP'!#REF!)</f>
        <v>#REF!</v>
      </c>
      <c r="J95" s="170" t="e">
        <f>IF(ISTEXT('VR-PROP'!#REF!),"DESCARTADO",'VR-PROP'!#REF!)</f>
        <v>#REF!</v>
      </c>
      <c r="M95" s="113" t="e">
        <f>IF(AND(ISTEXT('VR-PROP'!#REF!),'VR-PROP'!#REF!=""),"DESCARTADO",'VR-PROP'!#REF!)</f>
        <v>#REF!</v>
      </c>
    </row>
    <row r="96" spans="8:13">
      <c r="H96" s="171">
        <v>94</v>
      </c>
      <c r="I96" s="170" t="e">
        <f>IF(ISTEXT('VR-PROP'!#REF!),"DESCARTADO",'VR-PROP'!#REF!)</f>
        <v>#REF!</v>
      </c>
      <c r="J96" s="170" t="e">
        <f>IF(ISTEXT('VR-PROP'!#REF!),"DESCARTADO",'VR-PROP'!#REF!)</f>
        <v>#REF!</v>
      </c>
      <c r="M96" s="113" t="e">
        <f>IF(AND(ISTEXT('VR-PROP'!#REF!),'VR-PROP'!#REF!=""),"DESCARTADO",'VR-PROP'!#REF!)</f>
        <v>#REF!</v>
      </c>
    </row>
    <row r="97" spans="8:13">
      <c r="H97" s="171">
        <v>95</v>
      </c>
      <c r="I97" s="170" t="e">
        <f>IF(ISTEXT('VR-PROP'!#REF!),"DESCARTADO",'VR-PROP'!#REF!)</f>
        <v>#REF!</v>
      </c>
      <c r="J97" s="170" t="e">
        <f>IF(ISTEXT('VR-PROP'!#REF!),"DESCARTADO",'VR-PROP'!#REF!)</f>
        <v>#REF!</v>
      </c>
      <c r="M97" s="113" t="e">
        <f>IF(AND(ISTEXT('VR-PROP'!#REF!),'VR-PROP'!#REF!=""),"DESCARTADO",'VR-PROP'!#REF!)</f>
        <v>#REF!</v>
      </c>
    </row>
    <row r="98" spans="8:13">
      <c r="H98" s="171">
        <v>96</v>
      </c>
      <c r="I98" s="170" t="e">
        <f>IF(ISTEXT('VR-PROP'!#REF!),"DESCARTADO",'VR-PROP'!#REF!)</f>
        <v>#REF!</v>
      </c>
      <c r="J98" s="170" t="e">
        <f>IF(ISTEXT('VR-PROP'!#REF!),"DESCARTADO",'VR-PROP'!#REF!)</f>
        <v>#REF!</v>
      </c>
      <c r="M98" s="113" t="e">
        <f>IF(AND(ISTEXT('VR-PROP'!#REF!),'VR-PROP'!#REF!=""),"DESCARTADO",'VR-PROP'!#REF!)</f>
        <v>#REF!</v>
      </c>
    </row>
    <row r="99" spans="8:13">
      <c r="H99" s="171">
        <v>97</v>
      </c>
      <c r="I99" s="170" t="e">
        <f>IF(ISTEXT('VR-PROP'!#REF!),"DESCARTADO",'VR-PROP'!#REF!)</f>
        <v>#REF!</v>
      </c>
      <c r="J99" s="170" t="e">
        <f>IF(ISTEXT('VR-PROP'!#REF!),"DESCARTADO",'VR-PROP'!#REF!)</f>
        <v>#REF!</v>
      </c>
      <c r="M99" s="113" t="e">
        <f>IF(AND(ISTEXT('VR-PROP'!#REF!),'VR-PROP'!#REF!=""),"DESCARTADO",'VR-PROP'!#REF!)</f>
        <v>#REF!</v>
      </c>
    </row>
    <row r="100" spans="8:13">
      <c r="H100" s="171">
        <v>98</v>
      </c>
      <c r="I100" s="170" t="e">
        <f>IF(ISTEXT('VR-PROP'!#REF!),"DESCARTADO",'VR-PROP'!#REF!)</f>
        <v>#REF!</v>
      </c>
      <c r="J100" s="170" t="e">
        <f>IF(ISTEXT('VR-PROP'!#REF!),"DESCARTADO",'VR-PROP'!#REF!)</f>
        <v>#REF!</v>
      </c>
      <c r="M100" s="113" t="e">
        <f>IF(AND(ISTEXT('VR-PROP'!#REF!),'VR-PROP'!#REF!=""),"DESCARTADO",'VR-PROP'!#REF!)</f>
        <v>#REF!</v>
      </c>
    </row>
    <row r="101" spans="8:13">
      <c r="H101" s="171">
        <v>99</v>
      </c>
      <c r="I101" s="170" t="e">
        <f>IF(ISTEXT('VR-PROP'!#REF!),"DESCARTADO",'VR-PROP'!#REF!)</f>
        <v>#REF!</v>
      </c>
      <c r="J101" s="170" t="e">
        <f>IF(ISTEXT('VR-PROP'!#REF!),"DESCARTADO",'VR-PROP'!#REF!)</f>
        <v>#REF!</v>
      </c>
      <c r="M101" s="113" t="e">
        <f>IF(AND(ISTEXT('VR-PROP'!#REF!),'VR-PROP'!#REF!=""),"DESCARTADO",'VR-PROP'!#REF!)</f>
        <v>#REF!</v>
      </c>
    </row>
    <row r="102" spans="8:13">
      <c r="H102" s="171">
        <v>100</v>
      </c>
      <c r="I102" s="170" t="e">
        <f>IF(ISTEXT('VR-PROP'!#REF!),"DESCARTADO",'VR-PROP'!#REF!)</f>
        <v>#REF!</v>
      </c>
      <c r="J102" s="170" t="e">
        <f>IF(ISTEXT('VR-PROP'!#REF!),"DESCARTADO",'VR-PROP'!#REF!)</f>
        <v>#REF!</v>
      </c>
      <c r="M102" s="113" t="e">
        <f>IF(AND(ISTEXT('VR-PROP'!#REF!),'VR-PROP'!#REF!=""),"DESCARTADO",'VR-PROP'!#REF!)</f>
        <v>#REF!</v>
      </c>
    </row>
    <row r="103" spans="8:13">
      <c r="H103" s="171">
        <v>101</v>
      </c>
      <c r="I103" s="170" t="e">
        <f>IF(ISTEXT('VR-PROP'!#REF!),"DESCARTADO",'VR-PROP'!#REF!)</f>
        <v>#REF!</v>
      </c>
      <c r="J103" s="170" t="e">
        <f>IF(ISTEXT('VR-PROP'!#REF!),"DESCARTADO",'VR-PROP'!#REF!)</f>
        <v>#REF!</v>
      </c>
      <c r="M103" s="113" t="e">
        <f>IF(AND(ISTEXT('VR-PROP'!#REF!),'VR-PROP'!#REF!=""),"DESCARTADO",'VR-PROP'!#REF!)</f>
        <v>#REF!</v>
      </c>
    </row>
    <row r="104" spans="8:13">
      <c r="H104" s="171">
        <v>102</v>
      </c>
      <c r="I104" s="170" t="e">
        <f>IF(ISTEXT('VR-PROP'!#REF!),"DESCARTADO",'VR-PROP'!#REF!)</f>
        <v>#REF!</v>
      </c>
      <c r="J104" s="170" t="e">
        <f>IF(ISTEXT('VR-PROP'!#REF!),"DESCARTADO",'VR-PROP'!#REF!)</f>
        <v>#REF!</v>
      </c>
      <c r="M104" s="113" t="e">
        <f>IF(AND(ISTEXT('VR-PROP'!#REF!),'VR-PROP'!#REF!=""),"DESCARTADO",'VR-PROP'!#REF!)</f>
        <v>#REF!</v>
      </c>
    </row>
    <row r="105" spans="8:13">
      <c r="H105" s="171">
        <v>103</v>
      </c>
      <c r="I105" s="170" t="e">
        <f>IF(ISTEXT('VR-PROP'!#REF!),"DESCARTADO",'VR-PROP'!#REF!)</f>
        <v>#REF!</v>
      </c>
      <c r="J105" s="170" t="e">
        <f>IF(ISTEXT('VR-PROP'!#REF!),"DESCARTADO",'VR-PROP'!#REF!)</f>
        <v>#REF!</v>
      </c>
      <c r="M105" s="113" t="e">
        <f>IF(AND(ISTEXT('VR-PROP'!#REF!),'VR-PROP'!#REF!=""),"DESCARTADO",'VR-PROP'!#REF!)</f>
        <v>#REF!</v>
      </c>
    </row>
    <row r="106" spans="8:13">
      <c r="H106" s="171">
        <v>104</v>
      </c>
      <c r="I106" s="170" t="e">
        <f>IF(ISTEXT('VR-PROP'!#REF!),"DESCARTADO",'VR-PROP'!#REF!)</f>
        <v>#REF!</v>
      </c>
      <c r="J106" s="170" t="e">
        <f>IF(ISTEXT('VR-PROP'!#REF!),"DESCARTADO",'VR-PROP'!#REF!)</f>
        <v>#REF!</v>
      </c>
      <c r="M106" s="113" t="e">
        <f>IF(AND(ISTEXT('VR-PROP'!#REF!),'VR-PROP'!#REF!=""),"DESCARTADO",'VR-PROP'!#REF!)</f>
        <v>#REF!</v>
      </c>
    </row>
    <row r="107" spans="8:13">
      <c r="H107" s="171">
        <v>105</v>
      </c>
      <c r="I107" s="170" t="e">
        <f>IF(ISTEXT('VR-PROP'!#REF!),"DESCARTADO",'VR-PROP'!#REF!)</f>
        <v>#REF!</v>
      </c>
      <c r="J107" s="170" t="e">
        <f>IF(ISTEXT('VR-PROP'!#REF!),"DESCARTADO",'VR-PROP'!#REF!)</f>
        <v>#REF!</v>
      </c>
      <c r="M107" s="113" t="e">
        <f>IF(AND(ISTEXT('VR-PROP'!#REF!),'VR-PROP'!#REF!=""),"DESCARTADO",'VR-PROP'!#REF!)</f>
        <v>#REF!</v>
      </c>
    </row>
    <row r="108" spans="8:13">
      <c r="H108" s="171">
        <v>106</v>
      </c>
      <c r="I108" s="170" t="e">
        <f>IF(ISTEXT('VR-PROP'!#REF!),"DESCARTADO",'VR-PROP'!#REF!)</f>
        <v>#REF!</v>
      </c>
      <c r="J108" s="170" t="e">
        <f>IF(ISTEXT('VR-PROP'!#REF!),"DESCARTADO",'VR-PROP'!#REF!)</f>
        <v>#REF!</v>
      </c>
      <c r="M108" s="113" t="e">
        <f>IF(AND(ISTEXT('VR-PROP'!#REF!),'VR-PROP'!#REF!=""),"DESCARTADO",'VR-PROP'!#REF!)</f>
        <v>#REF!</v>
      </c>
    </row>
    <row r="109" spans="8:13">
      <c r="H109" s="171">
        <v>107</v>
      </c>
      <c r="I109" s="170" t="e">
        <f>IF(ISTEXT('VR-PROP'!#REF!),"DESCARTADO",'VR-PROP'!#REF!)</f>
        <v>#REF!</v>
      </c>
      <c r="J109" s="170" t="e">
        <f>IF(ISTEXT('VR-PROP'!#REF!),"DESCARTADO",'VR-PROP'!#REF!)</f>
        <v>#REF!</v>
      </c>
      <c r="M109" s="113" t="e">
        <f>IF(AND(ISTEXT('VR-PROP'!#REF!),'VR-PROP'!#REF!=""),"DESCARTADO",'VR-PROP'!#REF!)</f>
        <v>#REF!</v>
      </c>
    </row>
    <row r="110" spans="8:13">
      <c r="H110" s="171">
        <v>108</v>
      </c>
      <c r="I110" s="170" t="e">
        <f>IF(ISTEXT('VR-PROP'!#REF!),"DESCARTADO",'VR-PROP'!#REF!)</f>
        <v>#REF!</v>
      </c>
      <c r="J110" s="170" t="e">
        <f>IF(ISTEXT('VR-PROP'!#REF!),"DESCARTADO",'VR-PROP'!#REF!)</f>
        <v>#REF!</v>
      </c>
      <c r="M110" s="113" t="e">
        <f>IF(AND(ISTEXT('VR-PROP'!#REF!),'VR-PROP'!#REF!=""),"DESCARTADO",'VR-PROP'!#REF!)</f>
        <v>#REF!</v>
      </c>
    </row>
    <row r="111" spans="8:13">
      <c r="H111" s="171">
        <v>109</v>
      </c>
      <c r="I111" s="170" t="e">
        <f>IF(ISTEXT('VR-PROP'!#REF!),"DESCARTADO",'VR-PROP'!#REF!)</f>
        <v>#REF!</v>
      </c>
      <c r="J111" s="170" t="e">
        <f>IF(ISTEXT('VR-PROP'!#REF!),"DESCARTADO",'VR-PROP'!#REF!)</f>
        <v>#REF!</v>
      </c>
      <c r="M111" s="113" t="e">
        <f>IF(AND(ISTEXT('VR-PROP'!#REF!),'VR-PROP'!#REF!=""),"DESCARTADO",'VR-PROP'!#REF!)</f>
        <v>#REF!</v>
      </c>
    </row>
    <row r="112" spans="8:13">
      <c r="H112" s="171">
        <v>110</v>
      </c>
      <c r="I112" s="170" t="e">
        <f>IF(ISTEXT('VR-PROP'!#REF!),"DESCARTADO",'VR-PROP'!#REF!)</f>
        <v>#REF!</v>
      </c>
      <c r="J112" s="170" t="e">
        <f>IF(ISTEXT('VR-PROP'!#REF!),"DESCARTADO",'VR-PROP'!#REF!)</f>
        <v>#REF!</v>
      </c>
      <c r="M112" s="113" t="e">
        <f>IF(AND(ISTEXT('VR-PROP'!#REF!),'VR-PROP'!#REF!=""),"DESCARTADO",'VR-PROP'!#REF!)</f>
        <v>#REF!</v>
      </c>
    </row>
    <row r="113" spans="8:13">
      <c r="H113" s="171">
        <v>111</v>
      </c>
      <c r="I113" s="170" t="e">
        <f>IF(ISTEXT('VR-PROP'!#REF!),"DESCARTADO",'VR-PROP'!#REF!)</f>
        <v>#REF!</v>
      </c>
      <c r="J113" s="170" t="e">
        <f>IF(ISTEXT('VR-PROP'!#REF!),"DESCARTADO",'VR-PROP'!#REF!)</f>
        <v>#REF!</v>
      </c>
      <c r="M113" s="113" t="e">
        <f>IF(AND(ISTEXT('VR-PROP'!#REF!),'VR-PROP'!#REF!=""),"DESCARTADO",'VR-PROP'!#REF!)</f>
        <v>#REF!</v>
      </c>
    </row>
    <row r="114" spans="8:13">
      <c r="H114" s="171">
        <v>112</v>
      </c>
      <c r="I114" s="170" t="e">
        <f>IF(ISTEXT('VR-PROP'!#REF!),"DESCARTADO",'VR-PROP'!#REF!)</f>
        <v>#REF!</v>
      </c>
      <c r="J114" s="170" t="e">
        <f>IF(ISTEXT('VR-PROP'!#REF!),"DESCARTADO",'VR-PROP'!#REF!)</f>
        <v>#REF!</v>
      </c>
      <c r="M114" s="113" t="e">
        <f>IF(AND(ISTEXT('VR-PROP'!#REF!),'VR-PROP'!#REF!=""),"DESCARTADO",'VR-PROP'!#REF!)</f>
        <v>#REF!</v>
      </c>
    </row>
    <row r="115" spans="8:13">
      <c r="H115" s="171">
        <v>113</v>
      </c>
      <c r="I115" s="170" t="e">
        <f>IF(ISTEXT('VR-PROP'!#REF!),"DESCARTADO",'VR-PROP'!#REF!)</f>
        <v>#REF!</v>
      </c>
      <c r="J115" s="170" t="e">
        <f>IF(ISTEXT('VR-PROP'!#REF!),"DESCARTADO",'VR-PROP'!#REF!)</f>
        <v>#REF!</v>
      </c>
      <c r="M115" s="113" t="e">
        <f>IF(AND(ISTEXT('VR-PROP'!#REF!),'VR-PROP'!#REF!=""),"DESCARTADO",'VR-PROP'!#REF!)</f>
        <v>#REF!</v>
      </c>
    </row>
    <row r="116" spans="8:13">
      <c r="H116" s="171">
        <v>114</v>
      </c>
      <c r="I116" s="170" t="e">
        <f>IF(ISTEXT('VR-PROP'!#REF!),"DESCARTADO",'VR-PROP'!#REF!)</f>
        <v>#REF!</v>
      </c>
      <c r="J116" s="170" t="e">
        <f>IF(ISTEXT('VR-PROP'!#REF!),"DESCARTADO",'VR-PROP'!#REF!)</f>
        <v>#REF!</v>
      </c>
      <c r="M116" s="113" t="e">
        <f>IF(AND(ISTEXT('VR-PROP'!#REF!),'VR-PROP'!#REF!=""),"DESCARTADO",'VR-PROP'!#REF!)</f>
        <v>#REF!</v>
      </c>
    </row>
    <row r="117" spans="8:13">
      <c r="H117" s="171">
        <v>115</v>
      </c>
      <c r="I117" s="170" t="e">
        <f>IF(ISTEXT('VR-PROP'!#REF!),"DESCARTADO",'VR-PROP'!#REF!)</f>
        <v>#REF!</v>
      </c>
      <c r="J117" s="170" t="e">
        <f>IF(ISTEXT('VR-PROP'!#REF!),"DESCARTADO",'VR-PROP'!#REF!)</f>
        <v>#REF!</v>
      </c>
      <c r="M117" s="113" t="e">
        <f>IF(AND(ISTEXT('VR-PROP'!#REF!),'VR-PROP'!#REF!=""),"DESCARTADO",'VR-PROP'!#REF!)</f>
        <v>#REF!</v>
      </c>
    </row>
    <row r="118" spans="8:13">
      <c r="H118" s="171">
        <v>116</v>
      </c>
      <c r="I118" s="170" t="e">
        <f>IF(ISTEXT('VR-PROP'!#REF!),"DESCARTADO",'VR-PROP'!#REF!)</f>
        <v>#REF!</v>
      </c>
      <c r="J118" s="170" t="e">
        <f>IF(ISTEXT('VR-PROP'!#REF!),"DESCARTADO",'VR-PROP'!#REF!)</f>
        <v>#REF!</v>
      </c>
      <c r="M118" s="113" t="e">
        <f>IF(AND(ISTEXT('VR-PROP'!#REF!),'VR-PROP'!#REF!=""),"DESCARTADO",'VR-PROP'!#REF!)</f>
        <v>#REF!</v>
      </c>
    </row>
    <row r="119" spans="8:13">
      <c r="H119" s="171">
        <v>117</v>
      </c>
      <c r="I119" s="170" t="e">
        <f>IF(ISTEXT('VR-PROP'!#REF!),"DESCARTADO",'VR-PROP'!#REF!)</f>
        <v>#REF!</v>
      </c>
      <c r="J119" s="170" t="e">
        <f>IF(ISTEXT('VR-PROP'!#REF!),"DESCARTADO",'VR-PROP'!#REF!)</f>
        <v>#REF!</v>
      </c>
      <c r="M119" s="113" t="e">
        <f>IF(AND(ISTEXT('VR-PROP'!#REF!),'VR-PROP'!#REF!=""),"DESCARTADO",'VR-PROP'!#REF!)</f>
        <v>#REF!</v>
      </c>
    </row>
    <row r="120" spans="8:13">
      <c r="H120" s="171">
        <v>118</v>
      </c>
      <c r="I120" s="170" t="e">
        <f>IF(ISTEXT('VR-PROP'!#REF!),"DESCARTADO",'VR-PROP'!#REF!)</f>
        <v>#REF!</v>
      </c>
      <c r="J120" s="170" t="e">
        <f>IF(ISTEXT('VR-PROP'!#REF!),"DESCARTADO",'VR-PROP'!#REF!)</f>
        <v>#REF!</v>
      </c>
      <c r="M120" s="113" t="e">
        <f>IF(AND(ISTEXT('VR-PROP'!#REF!),'VR-PROP'!#REF!=""),"DESCARTADO",'VR-PROP'!#REF!)</f>
        <v>#REF!</v>
      </c>
    </row>
    <row r="121" spans="8:13">
      <c r="H121" s="171">
        <v>119</v>
      </c>
      <c r="I121" s="170" t="e">
        <f>IF(ISTEXT('VR-PROP'!#REF!),"DESCARTADO",'VR-PROP'!#REF!)</f>
        <v>#REF!</v>
      </c>
      <c r="J121" s="170" t="e">
        <f>IF(ISTEXT('VR-PROP'!#REF!),"DESCARTADO",'VR-PROP'!#REF!)</f>
        <v>#REF!</v>
      </c>
      <c r="M121" s="113" t="e">
        <f>IF(AND(ISTEXT('VR-PROP'!#REF!),'VR-PROP'!#REF!=""),"DESCARTADO",'VR-PROP'!#REF!)</f>
        <v>#REF!</v>
      </c>
    </row>
    <row r="122" spans="8:13">
      <c r="H122" s="171">
        <v>120</v>
      </c>
      <c r="I122" s="170" t="e">
        <f>IF(ISTEXT('VR-PROP'!#REF!),"DESCARTADO",'VR-PROP'!#REF!)</f>
        <v>#REF!</v>
      </c>
      <c r="J122" s="170" t="e">
        <f>IF(ISTEXT('VR-PROP'!#REF!),"DESCARTADO",'VR-PROP'!#REF!)</f>
        <v>#REF!</v>
      </c>
      <c r="M122" s="113" t="e">
        <f>IF(AND(ISTEXT('VR-PROP'!#REF!),'VR-PROP'!#REF!=""),"DESCARTADO",'VR-PROP'!#REF!)</f>
        <v>#REF!</v>
      </c>
    </row>
    <row r="123" spans="8:13">
      <c r="H123" s="171">
        <v>121</v>
      </c>
      <c r="I123" s="170" t="e">
        <f>IF(ISTEXT('VR-PROP'!#REF!),"DESCARTADO",'VR-PROP'!#REF!)</f>
        <v>#REF!</v>
      </c>
      <c r="J123" s="170" t="e">
        <f>IF(ISTEXT('VR-PROP'!#REF!),"DESCARTADO",'VR-PROP'!#REF!)</f>
        <v>#REF!</v>
      </c>
      <c r="M123" s="113" t="e">
        <f>IF(AND(ISTEXT('VR-PROP'!#REF!),'VR-PROP'!#REF!=""),"DESCARTADO",'VR-PROP'!#REF!)</f>
        <v>#REF!</v>
      </c>
    </row>
    <row r="124" spans="8:13">
      <c r="H124" s="171">
        <v>122</v>
      </c>
      <c r="I124" s="170" t="e">
        <f>IF(ISTEXT('VR-PROP'!#REF!),"DESCARTADO",'VR-PROP'!#REF!)</f>
        <v>#REF!</v>
      </c>
      <c r="J124" s="170" t="e">
        <f>IF(ISTEXT('VR-PROP'!#REF!),"DESCARTADO",'VR-PROP'!#REF!)</f>
        <v>#REF!</v>
      </c>
      <c r="M124" s="113" t="e">
        <f>IF(AND(ISTEXT('VR-PROP'!#REF!),'VR-PROP'!#REF!=""),"DESCARTADO",'VR-PROP'!#REF!)</f>
        <v>#REF!</v>
      </c>
    </row>
    <row r="125" spans="8:13">
      <c r="H125" s="171">
        <v>123</v>
      </c>
      <c r="I125" s="170" t="e">
        <f>IF(ISTEXT('VR-PROP'!#REF!),"DESCARTADO",'VR-PROP'!#REF!)</f>
        <v>#REF!</v>
      </c>
      <c r="J125" s="170" t="e">
        <f>IF(ISTEXT('VR-PROP'!#REF!),"DESCARTADO",'VR-PROP'!#REF!)</f>
        <v>#REF!</v>
      </c>
      <c r="M125" s="113" t="e">
        <f>IF(AND(ISTEXT('VR-PROP'!#REF!),'VR-PROP'!#REF!=""),"DESCARTADO",'VR-PROP'!#REF!)</f>
        <v>#REF!</v>
      </c>
    </row>
    <row r="126" spans="8:13">
      <c r="H126" s="171">
        <v>124</v>
      </c>
      <c r="I126" s="170" t="e">
        <f>IF(ISTEXT('VR-PROP'!#REF!),"DESCARTADO",'VR-PROP'!#REF!)</f>
        <v>#REF!</v>
      </c>
      <c r="J126" s="170" t="e">
        <f>IF(ISTEXT('VR-PROP'!#REF!),"DESCARTADO",'VR-PROP'!#REF!)</f>
        <v>#REF!</v>
      </c>
      <c r="M126" s="113" t="e">
        <f>IF(AND(ISTEXT('VR-PROP'!#REF!),'VR-PROP'!#REF!=""),"DESCARTADO",'VR-PROP'!#REF!)</f>
        <v>#REF!</v>
      </c>
    </row>
    <row r="127" spans="8:13">
      <c r="H127" s="171">
        <v>125</v>
      </c>
      <c r="I127" s="170" t="e">
        <f>IF(ISTEXT('VR-PROP'!#REF!),"DESCARTADO",'VR-PROP'!#REF!)</f>
        <v>#REF!</v>
      </c>
      <c r="J127" s="170" t="e">
        <f>IF(ISTEXT('VR-PROP'!#REF!),"DESCARTADO",'VR-PROP'!#REF!)</f>
        <v>#REF!</v>
      </c>
      <c r="M127" s="113" t="e">
        <f>IF(AND(ISTEXT('VR-PROP'!#REF!),'VR-PROP'!#REF!=""),"DESCARTADO",'VR-PROP'!#REF!)</f>
        <v>#REF!</v>
      </c>
    </row>
    <row r="128" spans="8:13">
      <c r="H128" s="171">
        <v>126</v>
      </c>
      <c r="I128" s="170" t="e">
        <f>IF(ISTEXT('VR-PROP'!#REF!),"DESCARTADO",'VR-PROP'!#REF!)</f>
        <v>#REF!</v>
      </c>
      <c r="J128" s="170" t="e">
        <f>IF(ISTEXT('VR-PROP'!#REF!),"DESCARTADO",'VR-PROP'!#REF!)</f>
        <v>#REF!</v>
      </c>
      <c r="M128" s="113" t="e">
        <f>IF(AND(ISTEXT('VR-PROP'!#REF!),'VR-PROP'!#REF!=""),"DESCARTADO",'VR-PROP'!#REF!)</f>
        <v>#REF!</v>
      </c>
    </row>
    <row r="129" spans="8:13">
      <c r="H129" s="171">
        <v>127</v>
      </c>
      <c r="I129" s="170" t="e">
        <f>IF(ISTEXT('VR-PROP'!#REF!),"DESCARTADO",'VR-PROP'!#REF!)</f>
        <v>#REF!</v>
      </c>
      <c r="J129" s="170" t="e">
        <f>IF(ISTEXT('VR-PROP'!#REF!),"DESCARTADO",'VR-PROP'!#REF!)</f>
        <v>#REF!</v>
      </c>
      <c r="M129" s="113" t="e">
        <f>IF(AND(ISTEXT('VR-PROP'!#REF!),'VR-PROP'!#REF!=""),"DESCARTADO",'VR-PROP'!#REF!)</f>
        <v>#REF!</v>
      </c>
    </row>
    <row r="130" spans="8:13">
      <c r="H130" s="171">
        <v>128</v>
      </c>
      <c r="I130" s="170" t="e">
        <f>IF(ISTEXT('VR-PROP'!#REF!),"DESCARTADO",'VR-PROP'!#REF!)</f>
        <v>#REF!</v>
      </c>
      <c r="J130" s="170" t="e">
        <f>IF(ISTEXT('VR-PROP'!#REF!),"DESCARTADO",'VR-PROP'!#REF!)</f>
        <v>#REF!</v>
      </c>
      <c r="M130" s="113" t="e">
        <f>IF(AND(ISTEXT('VR-PROP'!#REF!),'VR-PROP'!#REF!=""),"DESCARTADO",'VR-PROP'!#REF!)</f>
        <v>#REF!</v>
      </c>
    </row>
    <row r="131" spans="8:13">
      <c r="H131" s="171">
        <v>129</v>
      </c>
      <c r="I131" s="170" t="e">
        <f>IF(ISTEXT('VR-PROP'!#REF!),"DESCARTADO",'VR-PROP'!#REF!)</f>
        <v>#REF!</v>
      </c>
      <c r="J131" s="170" t="e">
        <f>IF(ISTEXT('VR-PROP'!#REF!),"DESCARTADO",'VR-PROP'!#REF!)</f>
        <v>#REF!</v>
      </c>
      <c r="M131" s="113" t="e">
        <f>IF(AND(ISTEXT('VR-PROP'!#REF!),'VR-PROP'!#REF!=""),"DESCARTADO",'VR-PROP'!#REF!)</f>
        <v>#REF!</v>
      </c>
    </row>
    <row r="132" spans="8:13">
      <c r="H132" s="171">
        <v>130</v>
      </c>
      <c r="I132" s="170" t="e">
        <f>IF(ISTEXT('VR-PROP'!#REF!),"DESCARTADO",'VR-PROP'!#REF!)</f>
        <v>#REF!</v>
      </c>
      <c r="J132" s="170" t="e">
        <f>IF(ISTEXT('VR-PROP'!#REF!),"DESCARTADO",'VR-PROP'!#REF!)</f>
        <v>#REF!</v>
      </c>
      <c r="M132" s="113" t="e">
        <f>IF(AND(ISTEXT('VR-PROP'!#REF!),'VR-PROP'!#REF!=""),"DESCARTADO",'VR-PROP'!#REF!)</f>
        <v>#REF!</v>
      </c>
    </row>
    <row r="133" spans="8:13">
      <c r="H133" s="171">
        <v>131</v>
      </c>
      <c r="I133" s="170" t="e">
        <f>IF(ISTEXT('VR-PROP'!#REF!),"DESCARTADO",'VR-PROP'!#REF!)</f>
        <v>#REF!</v>
      </c>
      <c r="J133" s="170" t="e">
        <f>IF(ISTEXT('VR-PROP'!#REF!),"DESCARTADO",'VR-PROP'!#REF!)</f>
        <v>#REF!</v>
      </c>
      <c r="M133" s="113" t="e">
        <f>IF(AND(ISTEXT('VR-PROP'!#REF!),'VR-PROP'!#REF!=""),"DESCARTADO",'VR-PROP'!#REF!)</f>
        <v>#REF!</v>
      </c>
    </row>
    <row r="134" spans="8:13">
      <c r="H134" s="171">
        <v>132</v>
      </c>
      <c r="I134" s="170" t="e">
        <f>IF(ISTEXT('VR-PROP'!#REF!),"DESCARTADO",'VR-PROP'!#REF!)</f>
        <v>#REF!</v>
      </c>
      <c r="J134" s="170" t="e">
        <f>IF(ISTEXT('VR-PROP'!#REF!),"DESCARTADO",'VR-PROP'!#REF!)</f>
        <v>#REF!</v>
      </c>
      <c r="M134" s="113" t="e">
        <f>IF(AND(ISTEXT('VR-PROP'!#REF!),'VR-PROP'!#REF!=""),"DESCARTADO",'VR-PROP'!#REF!)</f>
        <v>#REF!</v>
      </c>
    </row>
    <row r="135" spans="8:13">
      <c r="H135" s="171">
        <v>133</v>
      </c>
      <c r="I135" s="170" t="e">
        <f>IF(ISTEXT('VR-PROP'!#REF!),"DESCARTADO",'VR-PROP'!#REF!)</f>
        <v>#REF!</v>
      </c>
      <c r="J135" s="170" t="e">
        <f>IF(ISTEXT('VR-PROP'!#REF!),"DESCARTADO",'VR-PROP'!#REF!)</f>
        <v>#REF!</v>
      </c>
      <c r="M135" s="113" t="e">
        <f>IF(AND(ISTEXT('VR-PROP'!#REF!),'VR-PROP'!#REF!=""),"DESCARTADO",'VR-PROP'!#REF!)</f>
        <v>#REF!</v>
      </c>
    </row>
    <row r="136" spans="8:13">
      <c r="H136" s="171">
        <v>134</v>
      </c>
      <c r="I136" s="170" t="e">
        <f>IF(ISTEXT('VR-PROP'!#REF!),"DESCARTADO",'VR-PROP'!#REF!)</f>
        <v>#REF!</v>
      </c>
      <c r="J136" s="170" t="e">
        <f>IF(ISTEXT('VR-PROP'!#REF!),"DESCARTADO",'VR-PROP'!#REF!)</f>
        <v>#REF!</v>
      </c>
      <c r="M136" s="113" t="e">
        <f>IF(AND(ISTEXT('VR-PROP'!#REF!),'VR-PROP'!#REF!=""),"DESCARTADO",'VR-PROP'!#REF!)</f>
        <v>#REF!</v>
      </c>
    </row>
    <row r="137" spans="8:13">
      <c r="H137" s="171">
        <v>135</v>
      </c>
      <c r="I137" s="170" t="e">
        <f>IF(ISTEXT('VR-PROP'!#REF!),"DESCARTADO",'VR-PROP'!#REF!)</f>
        <v>#REF!</v>
      </c>
      <c r="J137" s="170" t="e">
        <f>IF(ISTEXT('VR-PROP'!#REF!),"DESCARTADO",'VR-PROP'!#REF!)</f>
        <v>#REF!</v>
      </c>
      <c r="M137" s="113" t="e">
        <f>IF(AND(ISTEXT('VR-PROP'!#REF!),'VR-PROP'!#REF!=""),"DESCARTADO",'VR-PROP'!#REF!)</f>
        <v>#REF!</v>
      </c>
    </row>
    <row r="138" spans="8:13">
      <c r="H138" s="171">
        <v>136</v>
      </c>
      <c r="I138" s="170" t="e">
        <f>IF(ISTEXT('VR-PROP'!#REF!),"DESCARTADO",'VR-PROP'!#REF!)</f>
        <v>#REF!</v>
      </c>
      <c r="J138" s="170" t="e">
        <f>IF(ISTEXT('VR-PROP'!#REF!),"DESCARTADO",'VR-PROP'!#REF!)</f>
        <v>#REF!</v>
      </c>
      <c r="M138" s="113" t="e">
        <f>IF(AND(ISTEXT('VR-PROP'!#REF!),'VR-PROP'!#REF!=""),"DESCARTADO",'VR-PROP'!#REF!)</f>
        <v>#REF!</v>
      </c>
    </row>
    <row r="139" spans="8:13">
      <c r="H139" s="171">
        <v>137</v>
      </c>
      <c r="I139" s="170" t="e">
        <f>IF(ISTEXT('VR-PROP'!#REF!),"DESCARTADO",'VR-PROP'!#REF!)</f>
        <v>#REF!</v>
      </c>
      <c r="J139" s="170" t="e">
        <f>IF(ISTEXT('VR-PROP'!#REF!),"DESCARTADO",'VR-PROP'!#REF!)</f>
        <v>#REF!</v>
      </c>
      <c r="M139" s="113" t="e">
        <f>IF(AND(ISTEXT('VR-PROP'!#REF!),'VR-PROP'!#REF!=""),"DESCARTADO",'VR-PROP'!#REF!)</f>
        <v>#REF!</v>
      </c>
    </row>
    <row r="140" spans="8:13">
      <c r="H140" s="171">
        <v>138</v>
      </c>
      <c r="I140" s="170" t="e">
        <f>IF(ISTEXT('VR-PROP'!#REF!),"DESCARTADO",'VR-PROP'!#REF!)</f>
        <v>#REF!</v>
      </c>
      <c r="J140" s="170" t="e">
        <f>IF(ISTEXT('VR-PROP'!#REF!),"DESCARTADO",'VR-PROP'!#REF!)</f>
        <v>#REF!</v>
      </c>
      <c r="M140" s="113" t="e">
        <f>IF(AND(ISTEXT('VR-PROP'!#REF!),'VR-PROP'!#REF!=""),"DESCARTADO",'VR-PROP'!#REF!)</f>
        <v>#REF!</v>
      </c>
    </row>
    <row r="141" spans="8:13">
      <c r="H141" s="171">
        <v>139</v>
      </c>
      <c r="I141" s="170" t="e">
        <f>IF(ISTEXT('VR-PROP'!#REF!),"DESCARTADO",'VR-PROP'!#REF!)</f>
        <v>#REF!</v>
      </c>
      <c r="J141" s="170" t="e">
        <f>IF(ISTEXT('VR-PROP'!#REF!),"DESCARTADO",'VR-PROP'!#REF!)</f>
        <v>#REF!</v>
      </c>
      <c r="M141" s="113" t="e">
        <f>IF(AND(ISTEXT('VR-PROP'!#REF!),'VR-PROP'!#REF!=""),"DESCARTADO",'VR-PROP'!#REF!)</f>
        <v>#REF!</v>
      </c>
    </row>
    <row r="142" spans="8:13">
      <c r="H142" s="171">
        <v>140</v>
      </c>
      <c r="I142" s="170" t="e">
        <f>IF(ISTEXT('VR-PROP'!#REF!),"DESCARTADO",'VR-PROP'!#REF!)</f>
        <v>#REF!</v>
      </c>
      <c r="J142" s="170" t="e">
        <f>IF(ISTEXT('VR-PROP'!#REF!),"DESCARTADO",'VR-PROP'!#REF!)</f>
        <v>#REF!</v>
      </c>
      <c r="M142" s="113" t="e">
        <f>IF(AND(ISTEXT('VR-PROP'!#REF!),'VR-PROP'!#REF!=""),"DESCARTADO",'VR-PROP'!#REF!)</f>
        <v>#REF!</v>
      </c>
    </row>
    <row r="143" spans="8:13">
      <c r="H143" s="171">
        <v>141</v>
      </c>
      <c r="I143" s="170" t="e">
        <f>IF(ISTEXT('VR-PROP'!#REF!),"DESCARTADO",'VR-PROP'!#REF!)</f>
        <v>#REF!</v>
      </c>
      <c r="J143" s="170" t="e">
        <f>IF(ISTEXT('VR-PROP'!#REF!),"DESCARTADO",'VR-PROP'!#REF!)</f>
        <v>#REF!</v>
      </c>
      <c r="M143" s="113" t="e">
        <f>IF(AND(ISTEXT('VR-PROP'!#REF!),'VR-PROP'!#REF!=""),"DESCARTADO",'VR-PROP'!#REF!)</f>
        <v>#REF!</v>
      </c>
    </row>
    <row r="144" spans="8:13">
      <c r="H144" s="171">
        <v>142</v>
      </c>
      <c r="I144" s="170" t="e">
        <f>IF(ISTEXT('VR-PROP'!#REF!),"DESCARTADO",'VR-PROP'!#REF!)</f>
        <v>#REF!</v>
      </c>
      <c r="J144" s="170" t="e">
        <f>IF(ISTEXT('VR-PROP'!#REF!),"DESCARTADO",'VR-PROP'!#REF!)</f>
        <v>#REF!</v>
      </c>
      <c r="M144" s="113" t="e">
        <f>IF(AND(ISTEXT('VR-PROP'!#REF!),'VR-PROP'!#REF!=""),"DESCARTADO",'VR-PROP'!#REF!)</f>
        <v>#REF!</v>
      </c>
    </row>
    <row r="145" spans="8:13">
      <c r="H145" s="171">
        <v>143</v>
      </c>
      <c r="I145" s="170" t="e">
        <f>IF(ISTEXT('VR-PROP'!#REF!),"DESCARTADO",'VR-PROP'!#REF!)</f>
        <v>#REF!</v>
      </c>
      <c r="J145" s="170" t="e">
        <f>IF(ISTEXT('VR-PROP'!#REF!),"DESCARTADO",'VR-PROP'!#REF!)</f>
        <v>#REF!</v>
      </c>
      <c r="M145" s="113" t="e">
        <f>IF(AND(ISTEXT('VR-PROP'!#REF!),'VR-PROP'!#REF!=""),"DESCARTADO",'VR-PROP'!#REF!)</f>
        <v>#REF!</v>
      </c>
    </row>
    <row r="146" spans="8:13">
      <c r="H146" s="171">
        <v>144</v>
      </c>
      <c r="I146" s="170" t="e">
        <f>IF(ISTEXT('VR-PROP'!#REF!),"DESCARTADO",'VR-PROP'!#REF!)</f>
        <v>#REF!</v>
      </c>
      <c r="J146" s="170" t="e">
        <f>IF(ISTEXT('VR-PROP'!#REF!),"DESCARTADO",'VR-PROP'!#REF!)</f>
        <v>#REF!</v>
      </c>
      <c r="M146" s="113" t="e">
        <f>IF(AND(ISTEXT('VR-PROP'!#REF!),'VR-PROP'!#REF!=""),"DESCARTADO",'VR-PROP'!#REF!)</f>
        <v>#REF!</v>
      </c>
    </row>
    <row r="147" spans="8:13">
      <c r="H147" s="171">
        <v>145</v>
      </c>
      <c r="I147" s="170" t="e">
        <f>IF(ISTEXT('VR-PROP'!#REF!),"DESCARTADO",'VR-PROP'!#REF!)</f>
        <v>#REF!</v>
      </c>
      <c r="J147" s="170" t="e">
        <f>IF(ISTEXT('VR-PROP'!#REF!),"DESCARTADO",'VR-PROP'!#REF!)</f>
        <v>#REF!</v>
      </c>
      <c r="M147" s="113" t="e">
        <f>IF(AND(ISTEXT('VR-PROP'!#REF!),'VR-PROP'!#REF!=""),"DESCARTADO",'VR-PROP'!#REF!)</f>
        <v>#REF!</v>
      </c>
    </row>
    <row r="148" spans="8:13">
      <c r="H148" s="171">
        <v>146</v>
      </c>
      <c r="I148" s="170" t="e">
        <f>IF(ISTEXT('VR-PROP'!#REF!),"DESCARTADO",'VR-PROP'!#REF!)</f>
        <v>#REF!</v>
      </c>
      <c r="J148" s="170" t="e">
        <f>IF(ISTEXT('VR-PROP'!#REF!),"DESCARTADO",'VR-PROP'!#REF!)</f>
        <v>#REF!</v>
      </c>
      <c r="M148" s="113" t="e">
        <f>IF(AND(ISTEXT('VR-PROP'!#REF!),'VR-PROP'!#REF!=""),"DESCARTADO",'VR-PROP'!#REF!)</f>
        <v>#REF!</v>
      </c>
    </row>
    <row r="149" spans="8:13">
      <c r="H149" s="171">
        <v>147</v>
      </c>
      <c r="I149" s="170" t="e">
        <f>IF(ISTEXT('VR-PROP'!#REF!),"DESCARTADO",'VR-PROP'!#REF!)</f>
        <v>#REF!</v>
      </c>
      <c r="J149" s="170" t="e">
        <f>IF(ISTEXT('VR-PROP'!#REF!),"DESCARTADO",'VR-PROP'!#REF!)</f>
        <v>#REF!</v>
      </c>
      <c r="M149" s="113" t="e">
        <f>IF(AND(ISTEXT('VR-PROP'!#REF!),'VR-PROP'!#REF!=""),"DESCARTADO",'VR-PROP'!#REF!)</f>
        <v>#REF!</v>
      </c>
    </row>
    <row r="150" spans="8:13">
      <c r="H150" s="171">
        <v>148</v>
      </c>
      <c r="I150" s="170" t="e">
        <f>IF(ISTEXT('VR-PROP'!#REF!),"DESCARTADO",'VR-PROP'!#REF!)</f>
        <v>#REF!</v>
      </c>
      <c r="J150" s="170" t="e">
        <f>IF(ISTEXT('VR-PROP'!#REF!),"DESCARTADO",'VR-PROP'!#REF!)</f>
        <v>#REF!</v>
      </c>
      <c r="M150" s="113" t="e">
        <f>IF(AND(ISTEXT('VR-PROP'!#REF!),'VR-PROP'!#REF!=""),"DESCARTADO",'VR-PROP'!#REF!)</f>
        <v>#REF!</v>
      </c>
    </row>
    <row r="151" spans="8:13">
      <c r="H151" s="171">
        <v>149</v>
      </c>
      <c r="I151" s="170" t="e">
        <f>IF(ISTEXT('VR-PROP'!#REF!),"DESCARTADO",'VR-PROP'!#REF!)</f>
        <v>#REF!</v>
      </c>
      <c r="J151" s="170" t="e">
        <f>IF(ISTEXT('VR-PROP'!#REF!),"DESCARTADO",'VR-PROP'!#REF!)</f>
        <v>#REF!</v>
      </c>
      <c r="M151" s="113" t="e">
        <f>IF(AND(ISTEXT('VR-PROP'!#REF!),'VR-PROP'!#REF!=""),"DESCARTADO",'VR-PROP'!#REF!)</f>
        <v>#REF!</v>
      </c>
    </row>
    <row r="152" spans="8:13">
      <c r="H152" s="171">
        <v>150</v>
      </c>
      <c r="I152" s="170" t="e">
        <f>IF(ISTEXT('VR-PROP'!#REF!),"DESCARTADO",'VR-PROP'!#REF!)</f>
        <v>#REF!</v>
      </c>
      <c r="J152" s="170" t="e">
        <f>IF(ISTEXT('VR-PROP'!#REF!),"DESCARTADO",'VR-PROP'!#REF!)</f>
        <v>#REF!</v>
      </c>
      <c r="M152" s="113" t="e">
        <f>IF(AND(ISTEXT('VR-PROP'!#REF!),'VR-PROP'!#REF!=""),"DESCARTADO",'VR-PROP'!#REF!)</f>
        <v>#REF!</v>
      </c>
    </row>
    <row r="153" spans="8:13">
      <c r="H153" s="171">
        <v>151</v>
      </c>
      <c r="I153" s="170" t="e">
        <f>IF(ISTEXT('VR-PROP'!#REF!),"DESCARTADO",'VR-PROP'!#REF!)</f>
        <v>#REF!</v>
      </c>
      <c r="J153" s="170" t="e">
        <f>IF(ISTEXT('VR-PROP'!#REF!),"DESCARTADO",'VR-PROP'!#REF!)</f>
        <v>#REF!</v>
      </c>
      <c r="M153" s="113" t="e">
        <f>IF(AND(ISTEXT('VR-PROP'!#REF!),'VR-PROP'!#REF!=""),"DESCARTADO",'VR-PROP'!#REF!)</f>
        <v>#REF!</v>
      </c>
    </row>
    <row r="154" spans="8:13">
      <c r="H154" s="171">
        <v>152</v>
      </c>
      <c r="I154" s="170" t="e">
        <f>IF(ISTEXT('VR-PROP'!#REF!),"DESCARTADO",'VR-PROP'!#REF!)</f>
        <v>#REF!</v>
      </c>
      <c r="J154" s="170" t="e">
        <f>IF(ISTEXT('VR-PROP'!#REF!),"DESCARTADO",'VR-PROP'!#REF!)</f>
        <v>#REF!</v>
      </c>
      <c r="M154" s="113" t="e">
        <f>IF(AND(ISTEXT('VR-PROP'!#REF!),'VR-PROP'!#REF!=""),"DESCARTADO",'VR-PROP'!#REF!)</f>
        <v>#REF!</v>
      </c>
    </row>
    <row r="155" spans="8:13">
      <c r="H155" s="171">
        <v>153</v>
      </c>
      <c r="I155" s="170" t="e">
        <f>IF(ISTEXT('VR-PROP'!#REF!),"DESCARTADO",'VR-PROP'!#REF!)</f>
        <v>#REF!</v>
      </c>
      <c r="J155" s="170" t="e">
        <f>IF(ISTEXT('VR-PROP'!#REF!),"DESCARTADO",'VR-PROP'!#REF!)</f>
        <v>#REF!</v>
      </c>
      <c r="M155" s="113" t="e">
        <f>IF(AND(ISTEXT('VR-PROP'!#REF!),'VR-PROP'!#REF!=""),"DESCARTADO",'VR-PROP'!#REF!)</f>
        <v>#REF!</v>
      </c>
    </row>
    <row r="156" spans="8:13">
      <c r="H156" s="171">
        <v>154</v>
      </c>
      <c r="I156" s="170" t="e">
        <f>IF(ISTEXT('VR-PROP'!#REF!),"DESCARTADO",'VR-PROP'!#REF!)</f>
        <v>#REF!</v>
      </c>
      <c r="J156" s="170" t="e">
        <f>IF(ISTEXT('VR-PROP'!#REF!),"DESCARTADO",'VR-PROP'!#REF!)</f>
        <v>#REF!</v>
      </c>
      <c r="M156" s="113" t="e">
        <f>IF(AND(ISTEXT('VR-PROP'!#REF!),'VR-PROP'!#REF!=""),"DESCARTADO",'VR-PROP'!#REF!)</f>
        <v>#REF!</v>
      </c>
    </row>
    <row r="157" spans="8:13">
      <c r="H157" s="171">
        <v>155</v>
      </c>
      <c r="I157" s="170" t="e">
        <f>IF(ISTEXT('VR-PROP'!#REF!),"DESCARTADO",'VR-PROP'!#REF!)</f>
        <v>#REF!</v>
      </c>
      <c r="J157" s="170" t="e">
        <f>IF(ISTEXT('VR-PROP'!#REF!),"DESCARTADO",'VR-PROP'!#REF!)</f>
        <v>#REF!</v>
      </c>
      <c r="M157" s="113" t="e">
        <f>IF(AND(ISTEXT('VR-PROP'!#REF!),'VR-PROP'!#REF!=""),"DESCARTADO",'VR-PROP'!#REF!)</f>
        <v>#REF!</v>
      </c>
    </row>
    <row r="158" spans="8:13">
      <c r="H158" s="171">
        <v>156</v>
      </c>
      <c r="I158" s="170" t="e">
        <f>IF(ISTEXT('VR-PROP'!#REF!),"DESCARTADO",'VR-PROP'!#REF!)</f>
        <v>#REF!</v>
      </c>
      <c r="J158" s="170" t="e">
        <f>IF(ISTEXT('VR-PROP'!#REF!),"DESCARTADO",'VR-PROP'!#REF!)</f>
        <v>#REF!</v>
      </c>
      <c r="M158" s="113" t="e">
        <f>IF(AND(ISTEXT('VR-PROP'!#REF!),'VR-PROP'!#REF!=""),"DESCARTADO",'VR-PROP'!#REF!)</f>
        <v>#REF!</v>
      </c>
    </row>
    <row r="159" spans="8:13">
      <c r="H159" s="171">
        <v>157</v>
      </c>
      <c r="I159" s="170" t="e">
        <f>IF(ISTEXT('VR-PROP'!#REF!),"DESCARTADO",'VR-PROP'!#REF!)</f>
        <v>#REF!</v>
      </c>
      <c r="J159" s="170" t="e">
        <f>IF(ISTEXT('VR-PROP'!#REF!),"DESCARTADO",'VR-PROP'!#REF!)</f>
        <v>#REF!</v>
      </c>
      <c r="M159" s="113" t="e">
        <f>IF(AND(ISTEXT('VR-PROP'!#REF!),'VR-PROP'!#REF!=""),"DESCARTADO",'VR-PROP'!#REF!)</f>
        <v>#REF!</v>
      </c>
    </row>
    <row r="160" spans="8:13">
      <c r="H160" s="171">
        <v>158</v>
      </c>
      <c r="I160" s="170" t="e">
        <f>IF(ISTEXT('VR-PROP'!#REF!),"DESCARTADO",'VR-PROP'!#REF!)</f>
        <v>#REF!</v>
      </c>
      <c r="J160" s="170" t="e">
        <f>IF(ISTEXT('VR-PROP'!#REF!),"DESCARTADO",'VR-PROP'!#REF!)</f>
        <v>#REF!</v>
      </c>
      <c r="M160" s="113" t="e">
        <f>IF(AND(ISTEXT('VR-PROP'!#REF!),'VR-PROP'!#REF!=""),"DESCARTADO",'VR-PROP'!#REF!)</f>
        <v>#REF!</v>
      </c>
    </row>
    <row r="161" spans="8:13">
      <c r="H161" s="171">
        <v>159</v>
      </c>
      <c r="I161" s="170" t="e">
        <f>IF(ISTEXT('VR-PROP'!#REF!),"DESCARTADO",'VR-PROP'!#REF!)</f>
        <v>#REF!</v>
      </c>
      <c r="J161" s="170" t="e">
        <f>IF(ISTEXT('VR-PROP'!#REF!),"DESCARTADO",'VR-PROP'!#REF!)</f>
        <v>#REF!</v>
      </c>
      <c r="M161" s="113" t="e">
        <f>IF(AND(ISTEXT('VR-PROP'!#REF!),'VR-PROP'!#REF!=""),"DESCARTADO",'VR-PROP'!#REF!)</f>
        <v>#REF!</v>
      </c>
    </row>
    <row r="162" spans="8:13">
      <c r="H162" s="171">
        <v>160</v>
      </c>
      <c r="I162" s="170" t="e">
        <f>IF(ISTEXT('VR-PROP'!#REF!),"DESCARTADO",'VR-PROP'!#REF!)</f>
        <v>#REF!</v>
      </c>
      <c r="J162" s="170" t="e">
        <f>IF(ISTEXT('VR-PROP'!#REF!),"DESCARTADO",'VR-PROP'!#REF!)</f>
        <v>#REF!</v>
      </c>
      <c r="M162" s="113" t="e">
        <f>IF(AND(ISTEXT('VR-PROP'!#REF!),'VR-PROP'!#REF!=""),"DESCARTADO",'VR-PROP'!#REF!)</f>
        <v>#REF!</v>
      </c>
    </row>
    <row r="163" spans="8:13">
      <c r="H163" s="171">
        <v>161</v>
      </c>
      <c r="I163" s="170" t="e">
        <f>IF(ISTEXT('VR-PROP'!#REF!),"DESCARTADO",'VR-PROP'!#REF!)</f>
        <v>#REF!</v>
      </c>
      <c r="J163" s="170" t="e">
        <f>IF(ISTEXT('VR-PROP'!#REF!),"DESCARTADO",'VR-PROP'!#REF!)</f>
        <v>#REF!</v>
      </c>
      <c r="M163" s="113" t="e">
        <f>IF(AND(ISTEXT('VR-PROP'!#REF!),'VR-PROP'!#REF!=""),"DESCARTADO",'VR-PROP'!#REF!)</f>
        <v>#REF!</v>
      </c>
    </row>
    <row r="164" spans="8:13">
      <c r="H164" s="171">
        <v>162</v>
      </c>
      <c r="I164" s="170" t="e">
        <f>IF(ISTEXT('VR-PROP'!#REF!),"DESCARTADO",'VR-PROP'!#REF!)</f>
        <v>#REF!</v>
      </c>
      <c r="J164" s="170" t="e">
        <f>IF(ISTEXT('VR-PROP'!#REF!),"DESCARTADO",'VR-PROP'!#REF!)</f>
        <v>#REF!</v>
      </c>
      <c r="M164" s="113" t="e">
        <f>IF(AND(ISTEXT('VR-PROP'!#REF!),'VR-PROP'!#REF!=""),"DESCARTADO",'VR-PROP'!#REF!)</f>
        <v>#REF!</v>
      </c>
    </row>
    <row r="165" spans="8:13">
      <c r="H165" s="171">
        <v>163</v>
      </c>
      <c r="I165" s="170" t="e">
        <f>IF(ISTEXT('VR-PROP'!#REF!),"DESCARTADO",'VR-PROP'!#REF!)</f>
        <v>#REF!</v>
      </c>
      <c r="J165" s="170" t="e">
        <f>IF(ISTEXT('VR-PROP'!#REF!),"DESCARTADO",'VR-PROP'!#REF!)</f>
        <v>#REF!</v>
      </c>
      <c r="M165" s="113" t="e">
        <f>IF(AND(ISTEXT('VR-PROP'!#REF!),'VR-PROP'!#REF!=""),"DESCARTADO",'VR-PROP'!#REF!)</f>
        <v>#REF!</v>
      </c>
    </row>
    <row r="166" spans="8:13">
      <c r="H166" s="171">
        <v>164</v>
      </c>
      <c r="I166" s="170" t="e">
        <f>IF(ISTEXT('VR-PROP'!#REF!),"DESCARTADO",'VR-PROP'!#REF!)</f>
        <v>#REF!</v>
      </c>
      <c r="J166" s="170" t="e">
        <f>IF(ISTEXT('VR-PROP'!#REF!),"DESCARTADO",'VR-PROP'!#REF!)</f>
        <v>#REF!</v>
      </c>
      <c r="M166" s="113" t="e">
        <f>IF(AND(ISTEXT('VR-PROP'!#REF!),'VR-PROP'!#REF!=""),"DESCARTADO",'VR-PROP'!#REF!)</f>
        <v>#REF!</v>
      </c>
    </row>
    <row r="167" spans="8:13">
      <c r="H167" s="171">
        <v>165</v>
      </c>
      <c r="I167" s="170" t="e">
        <f>IF(ISTEXT('VR-PROP'!#REF!),"DESCARTADO",'VR-PROP'!#REF!)</f>
        <v>#REF!</v>
      </c>
      <c r="J167" s="170" t="e">
        <f>IF(ISTEXT('VR-PROP'!#REF!),"DESCARTADO",'VR-PROP'!#REF!)</f>
        <v>#REF!</v>
      </c>
      <c r="M167" s="113" t="e">
        <f>IF(AND(ISTEXT('VR-PROP'!#REF!),'VR-PROP'!#REF!=""),"DESCARTADO",'VR-PROP'!#REF!)</f>
        <v>#REF!</v>
      </c>
    </row>
    <row r="168" spans="8:13">
      <c r="H168" s="171">
        <v>166</v>
      </c>
      <c r="I168" s="170" t="e">
        <f>IF(ISTEXT('VR-PROP'!#REF!),"DESCARTADO",'VR-PROP'!#REF!)</f>
        <v>#REF!</v>
      </c>
      <c r="J168" s="170" t="e">
        <f>IF(ISTEXT('VR-PROP'!#REF!),"DESCARTADO",'VR-PROP'!#REF!)</f>
        <v>#REF!</v>
      </c>
      <c r="M168" s="113" t="e">
        <f>IF(AND(ISTEXT('VR-PROP'!#REF!),'VR-PROP'!#REF!=""),"DESCARTADO",'VR-PROP'!#REF!)</f>
        <v>#REF!</v>
      </c>
    </row>
    <row r="169" spans="8:13">
      <c r="H169" s="171">
        <v>167</v>
      </c>
      <c r="I169" s="170" t="e">
        <f>IF(ISTEXT('VR-PROP'!#REF!),"DESCARTADO",'VR-PROP'!#REF!)</f>
        <v>#REF!</v>
      </c>
      <c r="J169" s="170" t="e">
        <f>IF(ISTEXT('VR-PROP'!#REF!),"DESCARTADO",'VR-PROP'!#REF!)</f>
        <v>#REF!</v>
      </c>
      <c r="M169" s="113" t="e">
        <f>IF(AND(ISTEXT('VR-PROP'!#REF!),'VR-PROP'!#REF!=""),"DESCARTADO",'VR-PROP'!#REF!)</f>
        <v>#REF!</v>
      </c>
    </row>
    <row r="170" spans="8:13">
      <c r="H170" s="171">
        <v>168</v>
      </c>
      <c r="I170" s="170" t="e">
        <f>IF(ISTEXT('VR-PROP'!#REF!),"DESCARTADO",'VR-PROP'!#REF!)</f>
        <v>#REF!</v>
      </c>
      <c r="J170" s="170" t="e">
        <f>IF(ISTEXT('VR-PROP'!#REF!),"DESCARTADO",'VR-PROP'!#REF!)</f>
        <v>#REF!</v>
      </c>
      <c r="M170" s="113" t="e">
        <f>IF(AND(ISTEXT('VR-PROP'!#REF!),'VR-PROP'!#REF!=""),"DESCARTADO",'VR-PROP'!#REF!)</f>
        <v>#REF!</v>
      </c>
    </row>
    <row r="171" spans="8:13">
      <c r="H171" s="171">
        <v>169</v>
      </c>
      <c r="I171" s="170" t="e">
        <f>IF(ISTEXT('VR-PROP'!#REF!),"DESCARTADO",'VR-PROP'!#REF!)</f>
        <v>#REF!</v>
      </c>
      <c r="J171" s="170" t="e">
        <f>IF(ISTEXT('VR-PROP'!#REF!),"DESCARTADO",'VR-PROP'!#REF!)</f>
        <v>#REF!</v>
      </c>
      <c r="M171" s="113" t="e">
        <f>IF(AND(ISTEXT('VR-PROP'!#REF!),'VR-PROP'!#REF!=""),"DESCARTADO",'VR-PROP'!#REF!)</f>
        <v>#REF!</v>
      </c>
    </row>
    <row r="172" spans="8:13">
      <c r="H172" s="171">
        <v>170</v>
      </c>
      <c r="I172" s="170" t="e">
        <f>IF(ISTEXT('VR-PROP'!#REF!),"DESCARTADO",'VR-PROP'!#REF!)</f>
        <v>#REF!</v>
      </c>
      <c r="J172" s="170" t="e">
        <f>IF(ISTEXT('VR-PROP'!#REF!),"DESCARTADO",'VR-PROP'!#REF!)</f>
        <v>#REF!</v>
      </c>
      <c r="M172" s="113" t="e">
        <f>IF(AND(ISTEXT('VR-PROP'!#REF!),'VR-PROP'!#REF!=""),"DESCARTADO",'VR-PROP'!#REF!)</f>
        <v>#REF!</v>
      </c>
    </row>
    <row r="173" spans="8:13">
      <c r="H173" s="171">
        <v>171</v>
      </c>
      <c r="I173" s="170" t="e">
        <f>IF(ISTEXT('VR-PROP'!#REF!),"DESCARTADO",'VR-PROP'!#REF!)</f>
        <v>#REF!</v>
      </c>
      <c r="J173" s="170" t="e">
        <f>IF(ISTEXT('VR-PROP'!#REF!),"DESCARTADO",'VR-PROP'!#REF!)</f>
        <v>#REF!</v>
      </c>
      <c r="M173" s="113" t="e">
        <f>IF(AND(ISTEXT('VR-PROP'!#REF!),'VR-PROP'!#REF!=""),"DESCARTADO",'VR-PROP'!#REF!)</f>
        <v>#REF!</v>
      </c>
    </row>
    <row r="174" spans="8:13">
      <c r="H174" s="171">
        <v>172</v>
      </c>
      <c r="I174" s="170" t="e">
        <f>IF(ISTEXT('VR-PROP'!#REF!),"DESCARTADO",'VR-PROP'!#REF!)</f>
        <v>#REF!</v>
      </c>
      <c r="J174" s="170" t="e">
        <f>IF(ISTEXT('VR-PROP'!#REF!),"DESCARTADO",'VR-PROP'!#REF!)</f>
        <v>#REF!</v>
      </c>
      <c r="M174" s="113" t="e">
        <f>IF(AND(ISTEXT('VR-PROP'!#REF!),'VR-PROP'!#REF!=""),"DESCARTADO",'VR-PROP'!#REF!)</f>
        <v>#REF!</v>
      </c>
    </row>
    <row r="175" spans="8:13">
      <c r="H175" s="171">
        <v>173</v>
      </c>
      <c r="I175" s="170" t="e">
        <f>IF(ISTEXT('VR-PROP'!#REF!),"DESCARTADO",'VR-PROP'!#REF!)</f>
        <v>#REF!</v>
      </c>
      <c r="J175" s="170" t="e">
        <f>IF(ISTEXT('VR-PROP'!#REF!),"DESCARTADO",'VR-PROP'!#REF!)</f>
        <v>#REF!</v>
      </c>
      <c r="M175" s="113" t="e">
        <f>IF(AND(ISTEXT('VR-PROP'!#REF!),'VR-PROP'!#REF!=""),"DESCARTADO",'VR-PROP'!#REF!)</f>
        <v>#REF!</v>
      </c>
    </row>
    <row r="176" spans="8:13">
      <c r="H176" s="171">
        <v>174</v>
      </c>
      <c r="I176" s="170" t="e">
        <f>IF(ISTEXT('VR-PROP'!#REF!),"DESCARTADO",'VR-PROP'!#REF!)</f>
        <v>#REF!</v>
      </c>
      <c r="J176" s="170" t="e">
        <f>IF(ISTEXT('VR-PROP'!#REF!),"DESCARTADO",'VR-PROP'!#REF!)</f>
        <v>#REF!</v>
      </c>
      <c r="M176" s="113" t="e">
        <f>IF(AND(ISTEXT('VR-PROP'!#REF!),'VR-PROP'!#REF!=""),"DESCARTADO",'VR-PROP'!#REF!)</f>
        <v>#REF!</v>
      </c>
    </row>
    <row r="177" spans="8:13">
      <c r="H177" s="171">
        <v>175</v>
      </c>
      <c r="I177" s="170" t="e">
        <f>IF(ISTEXT('VR-PROP'!#REF!),"DESCARTADO",'VR-PROP'!#REF!)</f>
        <v>#REF!</v>
      </c>
      <c r="J177" s="170" t="e">
        <f>IF(ISTEXT('VR-PROP'!#REF!),"DESCARTADO",'VR-PROP'!#REF!)</f>
        <v>#REF!</v>
      </c>
      <c r="M177" s="113" t="e">
        <f>IF(AND(ISTEXT('VR-PROP'!#REF!),'VR-PROP'!#REF!=""),"DESCARTADO",'VR-PROP'!#REF!)</f>
        <v>#REF!</v>
      </c>
    </row>
    <row r="178" spans="8:13">
      <c r="H178" s="171">
        <v>176</v>
      </c>
      <c r="I178" s="170" t="e">
        <f>IF(ISTEXT('VR-PROP'!#REF!),"DESCARTADO",'VR-PROP'!#REF!)</f>
        <v>#REF!</v>
      </c>
      <c r="J178" s="170" t="e">
        <f>IF(ISTEXT('VR-PROP'!#REF!),"DESCARTADO",'VR-PROP'!#REF!)</f>
        <v>#REF!</v>
      </c>
      <c r="M178" s="113" t="e">
        <f>IF(AND(ISTEXT('VR-PROP'!#REF!),'VR-PROP'!#REF!=""),"DESCARTADO",'VR-PROP'!#REF!)</f>
        <v>#REF!</v>
      </c>
    </row>
    <row r="179" spans="8:13">
      <c r="H179" s="171">
        <v>177</v>
      </c>
      <c r="I179" s="170" t="e">
        <f>IF(ISTEXT('VR-PROP'!#REF!),"DESCARTADO",'VR-PROP'!#REF!)</f>
        <v>#REF!</v>
      </c>
      <c r="J179" s="170" t="e">
        <f>IF(ISTEXT('VR-PROP'!#REF!),"DESCARTADO",'VR-PROP'!#REF!)</f>
        <v>#REF!</v>
      </c>
      <c r="M179" s="113" t="e">
        <f>IF(AND(ISTEXT('VR-PROP'!#REF!),'VR-PROP'!#REF!=""),"DESCARTADO",'VR-PROP'!#REF!)</f>
        <v>#REF!</v>
      </c>
    </row>
    <row r="180" spans="8:13">
      <c r="H180" s="171">
        <v>178</v>
      </c>
      <c r="I180" s="170" t="e">
        <f>IF(ISTEXT('VR-PROP'!#REF!),"DESCARTADO",'VR-PROP'!#REF!)</f>
        <v>#REF!</v>
      </c>
      <c r="J180" s="170" t="e">
        <f>IF(ISTEXT('VR-PROP'!#REF!),"DESCARTADO",'VR-PROP'!#REF!)</f>
        <v>#REF!</v>
      </c>
      <c r="M180" s="113" t="e">
        <f>IF(AND(ISTEXT('VR-PROP'!#REF!),'VR-PROP'!#REF!=""),"DESCARTADO",'VR-PROP'!#REF!)</f>
        <v>#REF!</v>
      </c>
    </row>
    <row r="181" spans="8:13">
      <c r="H181" s="171">
        <v>179</v>
      </c>
      <c r="I181" s="170" t="e">
        <f>IF(ISTEXT('VR-PROP'!#REF!),"DESCARTADO",'VR-PROP'!#REF!)</f>
        <v>#REF!</v>
      </c>
      <c r="J181" s="170" t="e">
        <f>IF(ISTEXT('VR-PROP'!#REF!),"DESCARTADO",'VR-PROP'!#REF!)</f>
        <v>#REF!</v>
      </c>
      <c r="M181" s="113" t="e">
        <f>IF(AND(ISTEXT('VR-PROP'!#REF!),'VR-PROP'!#REF!=""),"DESCARTADO",'VR-PROP'!#REF!)</f>
        <v>#REF!</v>
      </c>
    </row>
    <row r="182" spans="8:13">
      <c r="H182" s="171">
        <v>180</v>
      </c>
      <c r="I182" s="170" t="e">
        <f>IF(ISTEXT('VR-PROP'!#REF!),"DESCARTADO",'VR-PROP'!#REF!)</f>
        <v>#REF!</v>
      </c>
      <c r="J182" s="170" t="e">
        <f>IF(ISTEXT('VR-PROP'!#REF!),"DESCARTADO",'VR-PROP'!#REF!)</f>
        <v>#REF!</v>
      </c>
      <c r="M182" s="113" t="e">
        <f>IF(AND(ISTEXT('VR-PROP'!#REF!),'VR-PROP'!#REF!=""),"DESCARTADO",'VR-PROP'!#REF!)</f>
        <v>#REF!</v>
      </c>
    </row>
    <row r="183" spans="8:13">
      <c r="H183" s="171">
        <v>181</v>
      </c>
      <c r="I183" s="170" t="e">
        <f>IF(ISTEXT('VR-PROP'!#REF!),"DESCARTADO",'VR-PROP'!#REF!)</f>
        <v>#REF!</v>
      </c>
      <c r="J183" s="170" t="e">
        <f>IF(ISTEXT('VR-PROP'!#REF!),"DESCARTADO",'VR-PROP'!#REF!)</f>
        <v>#REF!</v>
      </c>
      <c r="M183" s="113" t="e">
        <f>IF(AND(ISTEXT('VR-PROP'!#REF!),'VR-PROP'!#REF!=""),"DESCARTADO",'VR-PROP'!#REF!)</f>
        <v>#REF!</v>
      </c>
    </row>
    <row r="184" spans="8:13">
      <c r="H184" s="171">
        <v>182</v>
      </c>
      <c r="I184" s="170" t="e">
        <f>IF(ISTEXT('VR-PROP'!#REF!),"DESCARTADO",'VR-PROP'!#REF!)</f>
        <v>#REF!</v>
      </c>
      <c r="J184" s="170" t="e">
        <f>IF(ISTEXT('VR-PROP'!#REF!),"DESCARTADO",'VR-PROP'!#REF!)</f>
        <v>#REF!</v>
      </c>
      <c r="M184" s="113" t="e">
        <f>IF(AND(ISTEXT('VR-PROP'!#REF!),'VR-PROP'!#REF!=""),"DESCARTADO",'VR-PROP'!#REF!)</f>
        <v>#REF!</v>
      </c>
    </row>
    <row r="185" spans="8:13">
      <c r="H185" s="171">
        <v>183</v>
      </c>
      <c r="I185" s="170" t="e">
        <f>IF(ISTEXT('VR-PROP'!#REF!),"DESCARTADO",'VR-PROP'!#REF!)</f>
        <v>#REF!</v>
      </c>
      <c r="J185" s="170" t="e">
        <f>IF(ISTEXT('VR-PROP'!#REF!),"DESCARTADO",'VR-PROP'!#REF!)</f>
        <v>#REF!</v>
      </c>
      <c r="M185" s="113" t="e">
        <f>IF(AND(ISTEXT('VR-PROP'!#REF!),'VR-PROP'!#REF!=""),"DESCARTADO",'VR-PROP'!#REF!)</f>
        <v>#REF!</v>
      </c>
    </row>
    <row r="186" spans="8:13">
      <c r="H186" s="171">
        <v>184</v>
      </c>
      <c r="I186" s="170" t="e">
        <f>IF(ISTEXT('VR-PROP'!#REF!),"DESCARTADO",'VR-PROP'!#REF!)</f>
        <v>#REF!</v>
      </c>
      <c r="J186" s="170" t="e">
        <f>IF(ISTEXT('VR-PROP'!#REF!),"DESCARTADO",'VR-PROP'!#REF!)</f>
        <v>#REF!</v>
      </c>
      <c r="M186" s="113" t="e">
        <f>IF(AND(ISTEXT('VR-PROP'!#REF!),'VR-PROP'!#REF!=""),"DESCARTADO",'VR-PROP'!#REF!)</f>
        <v>#REF!</v>
      </c>
    </row>
    <row r="187" spans="8:13">
      <c r="H187" s="171">
        <v>185</v>
      </c>
      <c r="I187" s="170" t="e">
        <f>IF(ISTEXT('VR-PROP'!#REF!),"DESCARTADO",'VR-PROP'!#REF!)</f>
        <v>#REF!</v>
      </c>
      <c r="J187" s="170" t="e">
        <f>IF(ISTEXT('VR-PROP'!#REF!),"DESCARTADO",'VR-PROP'!#REF!)</f>
        <v>#REF!</v>
      </c>
      <c r="M187" s="113" t="e">
        <f>IF(AND(ISTEXT('VR-PROP'!#REF!),'VR-PROP'!#REF!=""),"DESCARTADO",'VR-PROP'!#REF!)</f>
        <v>#REF!</v>
      </c>
    </row>
    <row r="188" spans="8:13">
      <c r="H188" s="171">
        <v>186</v>
      </c>
      <c r="I188" s="170" t="e">
        <f>IF(ISTEXT('VR-PROP'!#REF!),"DESCARTADO",'VR-PROP'!#REF!)</f>
        <v>#REF!</v>
      </c>
      <c r="J188" s="170" t="e">
        <f>IF(ISTEXT('VR-PROP'!#REF!),"DESCARTADO",'VR-PROP'!#REF!)</f>
        <v>#REF!</v>
      </c>
      <c r="M188" s="113" t="e">
        <f>IF(AND(ISTEXT('VR-PROP'!#REF!),'VR-PROP'!#REF!=""),"DESCARTADO",'VR-PROP'!#REF!)</f>
        <v>#REF!</v>
      </c>
    </row>
    <row r="189" spans="8:13">
      <c r="H189" s="171">
        <v>187</v>
      </c>
      <c r="I189" s="170" t="e">
        <f>IF(ISTEXT('VR-PROP'!#REF!),"DESCARTADO",'VR-PROP'!#REF!)</f>
        <v>#REF!</v>
      </c>
      <c r="J189" s="170" t="e">
        <f>IF(ISTEXT('VR-PROP'!#REF!),"DESCARTADO",'VR-PROP'!#REF!)</f>
        <v>#REF!</v>
      </c>
      <c r="M189" s="113" t="e">
        <f>IF(AND(ISTEXT('VR-PROP'!#REF!),'VR-PROP'!#REF!=""),"DESCARTADO",'VR-PROP'!#REF!)</f>
        <v>#REF!</v>
      </c>
    </row>
    <row r="190" spans="8:13">
      <c r="H190" s="171">
        <v>188</v>
      </c>
      <c r="I190" s="170" t="e">
        <f>IF(ISTEXT('VR-PROP'!#REF!),"DESCARTADO",'VR-PROP'!#REF!)</f>
        <v>#REF!</v>
      </c>
      <c r="J190" s="170" t="e">
        <f>IF(ISTEXT('VR-PROP'!#REF!),"DESCARTADO",'VR-PROP'!#REF!)</f>
        <v>#REF!</v>
      </c>
      <c r="M190" s="113" t="e">
        <f>IF(AND(ISTEXT('VR-PROP'!#REF!),'VR-PROP'!#REF!=""),"DESCARTADO",'VR-PROP'!#REF!)</f>
        <v>#REF!</v>
      </c>
    </row>
    <row r="191" spans="8:13">
      <c r="H191" s="171">
        <v>189</v>
      </c>
      <c r="I191" s="170" t="e">
        <f>IF(ISTEXT('VR-PROP'!#REF!),"DESCARTADO",'VR-PROP'!#REF!)</f>
        <v>#REF!</v>
      </c>
      <c r="J191" s="170" t="e">
        <f>IF(ISTEXT('VR-PROP'!#REF!),"DESCARTADO",'VR-PROP'!#REF!)</f>
        <v>#REF!</v>
      </c>
      <c r="M191" s="113" t="e">
        <f>IF(AND(ISTEXT('VR-PROP'!#REF!),'VR-PROP'!#REF!=""),"DESCARTADO",'VR-PROP'!#REF!)</f>
        <v>#REF!</v>
      </c>
    </row>
    <row r="192" spans="8:13">
      <c r="H192" s="171">
        <v>190</v>
      </c>
      <c r="I192" s="170" t="e">
        <f>IF(ISTEXT('VR-PROP'!#REF!),"DESCARTADO",'VR-PROP'!#REF!)</f>
        <v>#REF!</v>
      </c>
      <c r="J192" s="170" t="e">
        <f>IF(ISTEXT('VR-PROP'!#REF!),"DESCARTADO",'VR-PROP'!#REF!)</f>
        <v>#REF!</v>
      </c>
      <c r="M192" s="113" t="e">
        <f>IF(AND(ISTEXT('VR-PROP'!#REF!),'VR-PROP'!#REF!=""),"DESCARTADO",'VR-PROP'!#REF!)</f>
        <v>#REF!</v>
      </c>
    </row>
    <row r="193" spans="8:13">
      <c r="H193" s="171">
        <v>191</v>
      </c>
      <c r="I193" s="170" t="e">
        <f>IF(ISTEXT('VR-PROP'!#REF!),"DESCARTADO",'VR-PROP'!#REF!)</f>
        <v>#REF!</v>
      </c>
      <c r="J193" s="170" t="e">
        <f>IF(ISTEXT('VR-PROP'!#REF!),"DESCARTADO",'VR-PROP'!#REF!)</f>
        <v>#REF!</v>
      </c>
      <c r="M193" s="113" t="e">
        <f>IF(AND(ISTEXT('VR-PROP'!#REF!),'VR-PROP'!#REF!=""),"DESCARTADO",'VR-PROP'!#REF!)</f>
        <v>#REF!</v>
      </c>
    </row>
    <row r="194" spans="8:13">
      <c r="H194" s="171">
        <v>192</v>
      </c>
      <c r="I194" s="170" t="e">
        <f>IF(ISTEXT('VR-PROP'!#REF!),"DESCARTADO",'VR-PROP'!#REF!)</f>
        <v>#REF!</v>
      </c>
      <c r="J194" s="170" t="e">
        <f>IF(ISTEXT('VR-PROP'!#REF!),"DESCARTADO",'VR-PROP'!#REF!)</f>
        <v>#REF!</v>
      </c>
      <c r="M194" s="113" t="e">
        <f>IF(AND(ISTEXT('VR-PROP'!#REF!),'VR-PROP'!#REF!=""),"DESCARTADO",'VR-PROP'!#REF!)</f>
        <v>#REF!</v>
      </c>
    </row>
    <row r="195" spans="8:13">
      <c r="H195" s="171">
        <v>193</v>
      </c>
      <c r="I195" s="170" t="e">
        <f>IF(ISTEXT('VR-PROP'!#REF!),"DESCARTADO",'VR-PROP'!#REF!)</f>
        <v>#REF!</v>
      </c>
      <c r="J195" s="170" t="e">
        <f>IF(ISTEXT('VR-PROP'!#REF!),"DESCARTADO",'VR-PROP'!#REF!)</f>
        <v>#REF!</v>
      </c>
      <c r="M195" s="113" t="e">
        <f>IF(AND(ISTEXT('VR-PROP'!#REF!),'VR-PROP'!#REF!=""),"DESCARTADO",'VR-PROP'!#REF!)</f>
        <v>#REF!</v>
      </c>
    </row>
    <row r="196" spans="8:13">
      <c r="H196" s="171">
        <v>194</v>
      </c>
      <c r="I196" s="170" t="e">
        <f>IF(ISTEXT('VR-PROP'!#REF!),"DESCARTADO",'VR-PROP'!#REF!)</f>
        <v>#REF!</v>
      </c>
      <c r="J196" s="170" t="e">
        <f>IF(ISTEXT('VR-PROP'!#REF!),"DESCARTADO",'VR-PROP'!#REF!)</f>
        <v>#REF!</v>
      </c>
      <c r="M196" s="113" t="e">
        <f>IF(AND(ISTEXT('VR-PROP'!#REF!),'VR-PROP'!#REF!=""),"DESCARTADO",'VR-PROP'!#REF!)</f>
        <v>#REF!</v>
      </c>
    </row>
    <row r="197" spans="8:13">
      <c r="H197" s="171">
        <v>195</v>
      </c>
      <c r="I197" s="170" t="e">
        <f>IF(ISTEXT('VR-PROP'!#REF!),"DESCARTADO",'VR-PROP'!#REF!)</f>
        <v>#REF!</v>
      </c>
      <c r="J197" s="170" t="e">
        <f>IF(ISTEXT('VR-PROP'!#REF!),"DESCARTADO",'VR-PROP'!#REF!)</f>
        <v>#REF!</v>
      </c>
      <c r="M197" s="113" t="e">
        <f>IF(AND(ISTEXT('VR-PROP'!#REF!),'VR-PROP'!#REF!=""),"DESCARTADO",'VR-PROP'!#REF!)</f>
        <v>#REF!</v>
      </c>
    </row>
    <row r="198" spans="8:13">
      <c r="H198" s="171">
        <v>196</v>
      </c>
      <c r="I198" s="170" t="e">
        <f>IF(ISTEXT('VR-PROP'!#REF!),"DESCARTADO",'VR-PROP'!#REF!)</f>
        <v>#REF!</v>
      </c>
      <c r="J198" s="170" t="e">
        <f>IF(ISTEXT('VR-PROP'!#REF!),"DESCARTADO",'VR-PROP'!#REF!)</f>
        <v>#REF!</v>
      </c>
      <c r="M198" s="113" t="e">
        <f>IF(AND(ISTEXT('VR-PROP'!#REF!),'VR-PROP'!#REF!=""),"DESCARTADO",'VR-PROP'!#REF!)</f>
        <v>#REF!</v>
      </c>
    </row>
    <row r="199" spans="8:13">
      <c r="H199" s="171">
        <v>197</v>
      </c>
      <c r="I199" s="170" t="e">
        <f>IF(ISTEXT('VR-PROP'!#REF!),"DESCARTADO",'VR-PROP'!#REF!)</f>
        <v>#REF!</v>
      </c>
      <c r="J199" s="170" t="e">
        <f>IF(ISTEXT('VR-PROP'!#REF!),"DESCARTADO",'VR-PROP'!#REF!)</f>
        <v>#REF!</v>
      </c>
      <c r="M199" s="113" t="e">
        <f>IF(AND(ISTEXT('VR-PROP'!#REF!),'VR-PROP'!#REF!=""),"DESCARTADO",'VR-PROP'!#REF!)</f>
        <v>#REF!</v>
      </c>
    </row>
    <row r="200" spans="8:13">
      <c r="H200" s="171">
        <v>198</v>
      </c>
      <c r="I200" s="170" t="e">
        <f>IF(ISTEXT('VR-PROP'!#REF!),"DESCARTADO",'VR-PROP'!#REF!)</f>
        <v>#REF!</v>
      </c>
      <c r="J200" s="170" t="e">
        <f>IF(ISTEXT('VR-PROP'!#REF!),"DESCARTADO",'VR-PROP'!#REF!)</f>
        <v>#REF!</v>
      </c>
      <c r="M200" s="113" t="e">
        <f>IF(AND(ISTEXT('VR-PROP'!#REF!),'VR-PROP'!#REF!=""),"DESCARTADO",'VR-PROP'!#REF!)</f>
        <v>#REF!</v>
      </c>
    </row>
    <row r="201" spans="8:13">
      <c r="H201" s="171">
        <v>199</v>
      </c>
      <c r="I201" s="170" t="e">
        <f>IF(ISTEXT('VR-PROP'!#REF!),"DESCARTADO",'VR-PROP'!#REF!)</f>
        <v>#REF!</v>
      </c>
      <c r="J201" s="170" t="e">
        <f>IF(ISTEXT('VR-PROP'!#REF!),"DESCARTADO",'VR-PROP'!#REF!)</f>
        <v>#REF!</v>
      </c>
      <c r="M201" s="113" t="e">
        <f>IF(AND(ISTEXT('VR-PROP'!#REF!),'VR-PROP'!#REF!=""),"DESCARTADO",'VR-PROP'!#REF!)</f>
        <v>#REF!</v>
      </c>
    </row>
    <row r="202" spans="8:13">
      <c r="H202" s="171">
        <v>200</v>
      </c>
      <c r="I202" s="170" t="e">
        <f>IF(ISTEXT('VR-PROP'!#REF!),"DESCARTADO",'VR-PROP'!#REF!)</f>
        <v>#REF!</v>
      </c>
      <c r="J202" s="170" t="e">
        <f>IF(ISTEXT('VR-PROP'!#REF!),"DESCARTADO",'VR-PROP'!#REF!)</f>
        <v>#REF!</v>
      </c>
      <c r="M202" s="113" t="e">
        <f>IF(AND(ISTEXT('VR-PROP'!#REF!),'VR-PROP'!#REF!=""),"DESCARTADO",'VR-PROP'!#REF!)</f>
        <v>#REF!</v>
      </c>
    </row>
    <row r="203" spans="8:13">
      <c r="H203" s="171">
        <v>201</v>
      </c>
      <c r="I203" s="170" t="e">
        <f>IF(ISTEXT('VR-PROP'!#REF!),"DESCARTADO",'VR-PROP'!#REF!)</f>
        <v>#REF!</v>
      </c>
      <c r="J203" s="170" t="e">
        <f>IF(ISTEXT('VR-PROP'!#REF!),"DESCARTADO",'VR-PROP'!#REF!)</f>
        <v>#REF!</v>
      </c>
      <c r="M203" s="113" t="e">
        <f>IF(AND(ISTEXT('VR-PROP'!#REF!),'VR-PROP'!#REF!=""),"DESCARTADO",'VR-PROP'!#REF!)</f>
        <v>#REF!</v>
      </c>
    </row>
    <row r="204" spans="8:13">
      <c r="H204" s="171">
        <v>202</v>
      </c>
      <c r="I204" s="170" t="e">
        <f>IF(ISTEXT('VR-PROP'!#REF!),"DESCARTADO",'VR-PROP'!#REF!)</f>
        <v>#REF!</v>
      </c>
      <c r="J204" s="170" t="e">
        <f>IF(ISTEXT('VR-PROP'!#REF!),"DESCARTADO",'VR-PROP'!#REF!)</f>
        <v>#REF!</v>
      </c>
      <c r="M204" s="113" t="e">
        <f>IF(AND(ISTEXT('VR-PROP'!#REF!),'VR-PROP'!#REF!=""),"DESCARTADO",'VR-PROP'!#REF!)</f>
        <v>#REF!</v>
      </c>
    </row>
    <row r="205" spans="8:13">
      <c r="H205" s="171">
        <v>203</v>
      </c>
      <c r="I205" s="170" t="e">
        <f>IF(ISTEXT('VR-PROP'!#REF!),"DESCARTADO",'VR-PROP'!#REF!)</f>
        <v>#REF!</v>
      </c>
      <c r="J205" s="170" t="e">
        <f>IF(ISTEXT('VR-PROP'!#REF!),"DESCARTADO",'VR-PROP'!#REF!)</f>
        <v>#REF!</v>
      </c>
      <c r="M205" s="113" t="e">
        <f>IF(AND(ISTEXT('VR-PROP'!#REF!),'VR-PROP'!#REF!=""),"DESCARTADO",'VR-PROP'!#REF!)</f>
        <v>#REF!</v>
      </c>
    </row>
    <row r="206" spans="8:13">
      <c r="H206" s="171">
        <v>204</v>
      </c>
      <c r="I206" s="170" t="e">
        <f>IF(ISTEXT('VR-PROP'!#REF!),"DESCARTADO",'VR-PROP'!#REF!)</f>
        <v>#REF!</v>
      </c>
      <c r="J206" s="170" t="e">
        <f>IF(ISTEXT('VR-PROP'!#REF!),"DESCARTADO",'VR-PROP'!#REF!)</f>
        <v>#REF!</v>
      </c>
      <c r="M206" s="113" t="e">
        <f>IF(AND(ISTEXT('VR-PROP'!#REF!),'VR-PROP'!#REF!=""),"DESCARTADO",'VR-PROP'!#REF!)</f>
        <v>#REF!</v>
      </c>
    </row>
    <row r="207" spans="8:13">
      <c r="H207" s="171">
        <v>205</v>
      </c>
      <c r="I207" s="170" t="e">
        <f>IF(ISTEXT('VR-PROP'!#REF!),"DESCARTADO",'VR-PROP'!#REF!)</f>
        <v>#REF!</v>
      </c>
      <c r="J207" s="170" t="e">
        <f>IF(ISTEXT('VR-PROP'!#REF!),"DESCARTADO",'VR-PROP'!#REF!)</f>
        <v>#REF!</v>
      </c>
      <c r="M207" s="113" t="e">
        <f>IF(AND(ISTEXT('VR-PROP'!#REF!),'VR-PROP'!#REF!=""),"DESCARTADO",'VR-PROP'!#REF!)</f>
        <v>#REF!</v>
      </c>
    </row>
    <row r="208" spans="8:13">
      <c r="H208" s="171">
        <v>206</v>
      </c>
      <c r="I208" s="170" t="e">
        <f>IF(ISTEXT('VR-PROP'!#REF!),"DESCARTADO",'VR-PROP'!#REF!)</f>
        <v>#REF!</v>
      </c>
      <c r="J208" s="170" t="e">
        <f>IF(ISTEXT('VR-PROP'!#REF!),"DESCARTADO",'VR-PROP'!#REF!)</f>
        <v>#REF!</v>
      </c>
      <c r="M208" s="113" t="e">
        <f>IF(AND(ISTEXT('VR-PROP'!#REF!),'VR-PROP'!#REF!=""),"DESCARTADO",'VR-PROP'!#REF!)</f>
        <v>#REF!</v>
      </c>
    </row>
    <row r="209" spans="8:13">
      <c r="H209" s="171">
        <v>207</v>
      </c>
      <c r="I209" s="170" t="e">
        <f>IF(ISTEXT('VR-PROP'!#REF!),"DESCARTADO",'VR-PROP'!#REF!)</f>
        <v>#REF!</v>
      </c>
      <c r="J209" s="170" t="e">
        <f>IF(ISTEXT('VR-PROP'!#REF!),"DESCARTADO",'VR-PROP'!#REF!)</f>
        <v>#REF!</v>
      </c>
      <c r="M209" s="113" t="e">
        <f>IF(AND(ISTEXT('VR-PROP'!#REF!),'VR-PROP'!#REF!=""),"DESCARTADO",'VR-PROP'!#REF!)</f>
        <v>#REF!</v>
      </c>
    </row>
    <row r="210" spans="8:13">
      <c r="H210" s="171">
        <v>208</v>
      </c>
      <c r="I210" s="170" t="e">
        <f>IF(ISTEXT('VR-PROP'!#REF!),"DESCARTADO",'VR-PROP'!#REF!)</f>
        <v>#REF!</v>
      </c>
      <c r="J210" s="170" t="e">
        <f>IF(ISTEXT('VR-PROP'!#REF!),"DESCARTADO",'VR-PROP'!#REF!)</f>
        <v>#REF!</v>
      </c>
      <c r="M210" s="113" t="e">
        <f>IF(AND(ISTEXT('VR-PROP'!#REF!),'VR-PROP'!#REF!=""),"DESCARTADO",'VR-PROP'!#REF!)</f>
        <v>#REF!</v>
      </c>
    </row>
    <row r="211" spans="8:13">
      <c r="H211" s="171">
        <v>209</v>
      </c>
      <c r="I211" s="170" t="e">
        <f>IF(ISTEXT('VR-PROP'!#REF!),"DESCARTADO",'VR-PROP'!#REF!)</f>
        <v>#REF!</v>
      </c>
      <c r="J211" s="170" t="e">
        <f>IF(ISTEXT('VR-PROP'!#REF!),"DESCARTADO",'VR-PROP'!#REF!)</f>
        <v>#REF!</v>
      </c>
      <c r="M211" s="113" t="e">
        <f>IF(AND(ISTEXT('VR-PROP'!#REF!),'VR-PROP'!#REF!=""),"DESCARTADO",'VR-PROP'!#REF!)</f>
        <v>#REF!</v>
      </c>
    </row>
    <row r="212" spans="8:13">
      <c r="H212" s="171">
        <v>210</v>
      </c>
      <c r="I212" s="170" t="e">
        <f>IF(ISTEXT('VR-PROP'!#REF!),"DESCARTADO",'VR-PROP'!#REF!)</f>
        <v>#REF!</v>
      </c>
      <c r="J212" s="170" t="e">
        <f>IF(ISTEXT('VR-PROP'!#REF!),"DESCARTADO",'VR-PROP'!#REF!)</f>
        <v>#REF!</v>
      </c>
      <c r="M212" s="113" t="e">
        <f>IF(AND(ISTEXT('VR-PROP'!#REF!),'VR-PROP'!#REF!=""),"DESCARTADO",'VR-PROP'!#REF!)</f>
        <v>#REF!</v>
      </c>
    </row>
    <row r="213" spans="8:13">
      <c r="H213" s="171">
        <v>211</v>
      </c>
      <c r="I213" s="170" t="e">
        <f>IF(ISTEXT('VR-PROP'!#REF!),"DESCARTADO",'VR-PROP'!#REF!)</f>
        <v>#REF!</v>
      </c>
      <c r="J213" s="170" t="e">
        <f>IF(ISTEXT('VR-PROP'!#REF!),"DESCARTADO",'VR-PROP'!#REF!)</f>
        <v>#REF!</v>
      </c>
      <c r="M213" s="113" t="e">
        <f>IF(AND(ISTEXT('VR-PROP'!#REF!),'VR-PROP'!#REF!=""),"DESCARTADO",'VR-PROP'!#REF!)</f>
        <v>#REF!</v>
      </c>
    </row>
    <row r="214" spans="8:13">
      <c r="H214" s="171">
        <v>212</v>
      </c>
      <c r="I214" s="170" t="e">
        <f>IF(ISTEXT('VR-PROP'!#REF!),"DESCARTADO",'VR-PROP'!#REF!)</f>
        <v>#REF!</v>
      </c>
      <c r="J214" s="170" t="e">
        <f>IF(ISTEXT('VR-PROP'!#REF!),"DESCARTADO",'VR-PROP'!#REF!)</f>
        <v>#REF!</v>
      </c>
      <c r="M214" s="113" t="e">
        <f>IF(AND(ISTEXT('VR-PROP'!#REF!),'VR-PROP'!#REF!=""),"DESCARTADO",'VR-PROP'!#REF!)</f>
        <v>#REF!</v>
      </c>
    </row>
    <row r="215" spans="8:13">
      <c r="H215" s="171">
        <v>213</v>
      </c>
      <c r="I215" s="170" t="e">
        <f>IF(ISTEXT('VR-PROP'!#REF!),"DESCARTADO",'VR-PROP'!#REF!)</f>
        <v>#REF!</v>
      </c>
      <c r="J215" s="170" t="e">
        <f>IF(ISTEXT('VR-PROP'!#REF!),"DESCARTADO",'VR-PROP'!#REF!)</f>
        <v>#REF!</v>
      </c>
      <c r="M215" s="113" t="e">
        <f>IF(AND(ISTEXT('VR-PROP'!#REF!),'VR-PROP'!#REF!=""),"DESCARTADO",'VR-PROP'!#REF!)</f>
        <v>#REF!</v>
      </c>
    </row>
    <row r="216" spans="8:13">
      <c r="H216" s="171">
        <v>214</v>
      </c>
      <c r="I216" s="170" t="e">
        <f>IF(ISTEXT('VR-PROP'!#REF!),"DESCARTADO",'VR-PROP'!#REF!)</f>
        <v>#REF!</v>
      </c>
      <c r="J216" s="170" t="e">
        <f>IF(ISTEXT('VR-PROP'!#REF!),"DESCARTADO",'VR-PROP'!#REF!)</f>
        <v>#REF!</v>
      </c>
      <c r="M216" s="113" t="e">
        <f>IF(AND(ISTEXT('VR-PROP'!#REF!),'VR-PROP'!#REF!=""),"DESCARTADO",'VR-PROP'!#REF!)</f>
        <v>#REF!</v>
      </c>
    </row>
    <row r="217" spans="8:13">
      <c r="H217" s="171">
        <v>215</v>
      </c>
      <c r="I217" s="170" t="e">
        <f>IF(ISTEXT('VR-PROP'!#REF!),"DESCARTADO",'VR-PROP'!#REF!)</f>
        <v>#REF!</v>
      </c>
      <c r="J217" s="170" t="e">
        <f>IF(ISTEXT('VR-PROP'!#REF!),"DESCARTADO",'VR-PROP'!#REF!)</f>
        <v>#REF!</v>
      </c>
      <c r="M217" s="113" t="e">
        <f>IF(AND(ISTEXT('VR-PROP'!#REF!),'VR-PROP'!#REF!=""),"DESCARTADO",'VR-PROP'!#REF!)</f>
        <v>#REF!</v>
      </c>
    </row>
    <row r="218" spans="8:13">
      <c r="H218" s="171">
        <v>216</v>
      </c>
      <c r="I218" s="170" t="e">
        <f>IF(ISTEXT('VR-PROP'!#REF!),"DESCARTADO",'VR-PROP'!#REF!)</f>
        <v>#REF!</v>
      </c>
      <c r="J218" s="170" t="e">
        <f>IF(ISTEXT('VR-PROP'!#REF!),"DESCARTADO",'VR-PROP'!#REF!)</f>
        <v>#REF!</v>
      </c>
      <c r="M218" s="113" t="e">
        <f>IF(AND(ISTEXT('VR-PROP'!#REF!),'VR-PROP'!#REF!=""),"DESCARTADO",'VR-PROP'!#REF!)</f>
        <v>#REF!</v>
      </c>
    </row>
    <row r="219" spans="8:13">
      <c r="H219" s="171">
        <v>217</v>
      </c>
      <c r="I219" s="170" t="e">
        <f>IF(ISTEXT('VR-PROP'!#REF!),"DESCARTADO",'VR-PROP'!#REF!)</f>
        <v>#REF!</v>
      </c>
      <c r="J219" s="170" t="e">
        <f>IF(ISTEXT('VR-PROP'!#REF!),"DESCARTADO",'VR-PROP'!#REF!)</f>
        <v>#REF!</v>
      </c>
      <c r="M219" s="113" t="e">
        <f>IF(AND(ISTEXT('VR-PROP'!#REF!),'VR-PROP'!#REF!=""),"DESCARTADO",'VR-PROP'!#REF!)</f>
        <v>#REF!</v>
      </c>
    </row>
    <row r="220" spans="8:13">
      <c r="H220" s="171">
        <v>218</v>
      </c>
      <c r="I220" s="170" t="e">
        <f>IF(ISTEXT('VR-PROP'!#REF!),"DESCARTADO",'VR-PROP'!#REF!)</f>
        <v>#REF!</v>
      </c>
      <c r="J220" s="170" t="e">
        <f>IF(ISTEXT('VR-PROP'!#REF!),"DESCARTADO",'VR-PROP'!#REF!)</f>
        <v>#REF!</v>
      </c>
      <c r="M220" s="113" t="e">
        <f>IF(AND(ISTEXT('VR-PROP'!#REF!),'VR-PROP'!#REF!=""),"DESCARTADO",'VR-PROP'!#REF!)</f>
        <v>#REF!</v>
      </c>
    </row>
    <row r="221" spans="8:13">
      <c r="H221" s="171">
        <v>219</v>
      </c>
      <c r="I221" s="170" t="e">
        <f>IF(ISTEXT('VR-PROP'!#REF!),"DESCARTADO",'VR-PROP'!#REF!)</f>
        <v>#REF!</v>
      </c>
      <c r="J221" s="170" t="e">
        <f>IF(ISTEXT('VR-PROP'!#REF!),"DESCARTADO",'VR-PROP'!#REF!)</f>
        <v>#REF!</v>
      </c>
      <c r="M221" s="113" t="e">
        <f>IF(AND(ISTEXT('VR-PROP'!#REF!),'VR-PROP'!#REF!=""),"DESCARTADO",'VR-PROP'!#REF!)</f>
        <v>#REF!</v>
      </c>
    </row>
    <row r="222" spans="8:13">
      <c r="H222" s="171">
        <v>220</v>
      </c>
      <c r="I222" s="170" t="e">
        <f>IF(ISTEXT('VR-PROP'!#REF!),"DESCARTADO",'VR-PROP'!#REF!)</f>
        <v>#REF!</v>
      </c>
      <c r="J222" s="170" t="e">
        <f>IF(ISTEXT('VR-PROP'!#REF!),"DESCARTADO",'VR-PROP'!#REF!)</f>
        <v>#REF!</v>
      </c>
      <c r="M222" s="113" t="e">
        <f>IF(AND(ISTEXT('VR-PROP'!#REF!),'VR-PROP'!#REF!=""),"DESCARTADO",'VR-PROP'!#REF!)</f>
        <v>#REF!</v>
      </c>
    </row>
    <row r="223" spans="8:13">
      <c r="H223" s="171"/>
    </row>
    <row r="224" spans="8:13">
      <c r="H224" s="171"/>
    </row>
    <row r="225" spans="8:8">
      <c r="H225" s="171"/>
    </row>
    <row r="226" spans="8:8">
      <c r="H226" s="171"/>
    </row>
    <row r="227" spans="8:8">
      <c r="H227" s="171"/>
    </row>
    <row r="228" spans="8:8">
      <c r="H228" s="171"/>
    </row>
    <row r="229" spans="8:8">
      <c r="H229" s="171"/>
    </row>
    <row r="230" spans="8:8">
      <c r="H230" s="171"/>
    </row>
  </sheetData>
  <mergeCells count="1">
    <mergeCell ref="H1:J1"/>
  </mergeCells>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RESUMEN</vt:lpstr>
      <vt:lpstr>VR-PROP</vt:lpstr>
      <vt:lpstr>FORMULA</vt:lpstr>
      <vt:lpstr>ELEGIBILIDAD</vt:lpstr>
      <vt:lpstr>GUIA CCE - PAB</vt:lpstr>
      <vt:lpstr>Listas</vt:lpstr>
      <vt:lpstr>DEPENDENCIAS</vt:lpstr>
      <vt:lpstr>METEVA</vt:lpstr>
      <vt:lpstr>RESULTADO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Ruby Mercedes Perez Perez</cp:lastModifiedBy>
  <dcterms:created xsi:type="dcterms:W3CDTF">2021-02-20T04:21:38Z</dcterms:created>
  <dcterms:modified xsi:type="dcterms:W3CDTF">2023-08-22T21:32:17Z</dcterms:modified>
</cp:coreProperties>
</file>