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E:\Convenios Placa Huellas ICCU 2023 - II\Placa Huellas Chasquez Pedregal y Reatova Galpones\"/>
    </mc:Choice>
  </mc:AlternateContent>
  <xr:revisionPtr revIDLastSave="0" documentId="13_ncr:1_{85999486-0DDE-404E-9188-89C1EF05D78B}" xr6:coauthVersionLast="47" xr6:coauthVersionMax="47" xr10:uidLastSave="{00000000-0000-0000-0000-000000000000}"/>
  <bookViews>
    <workbookView xWindow="-120" yWindow="-120" windowWidth="29040" windowHeight="15840" tabRatio="906" activeTab="1" xr2:uid="{00000000-000D-0000-FFFF-FFFF00000000}"/>
  </bookViews>
  <sheets>
    <sheet name="PRESUPUESTO OFICIAL (Entidad)" sheetId="272" r:id="rId1"/>
    <sheet name="Propuesta Económica (Proponente" sheetId="27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(Entidad)'!$I$8:$I$62</definedName>
    <definedName name="_xlnm._FilterDatabase" localSheetId="1" hidden="1">'Propuesta Económica (Proponente'!$I$8:$I$62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(Entidad)'!$A$1:$M$70</definedName>
    <definedName name="_xlnm.Print_Area" localSheetId="1">'Propuesta Económica (Proponente'!$A$1:$M$70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Económica (Proponente'!#REF!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(Entidad)'!$K$66</definedName>
    <definedName name="solver_lhs1" localSheetId="1" hidden="1">'Propuesta Económica (Proponente'!$K$66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(Entidad)'!$K$66</definedName>
    <definedName name="solver_opt" localSheetId="1" hidden="1">'Propuesta Económica (Proponente'!$K$66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(Entidad)'!$K$67</definedName>
    <definedName name="solver_rhs1" localSheetId="1" hidden="1">'Propuesta Económica (Proponente'!$K$67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K68" i="275" l="1"/>
  <c r="G61" i="275"/>
  <c r="G60" i="275"/>
  <c r="G59" i="275"/>
  <c r="H53" i="275"/>
  <c r="H52" i="275"/>
  <c r="H51" i="275"/>
  <c r="H54" i="275" s="1"/>
  <c r="K49" i="275"/>
  <c r="K48" i="275"/>
  <c r="K47" i="275"/>
  <c r="J46" i="275"/>
  <c r="K46" i="275" s="1"/>
  <c r="J45" i="275"/>
  <c r="K45" i="275" s="1"/>
  <c r="J44" i="275"/>
  <c r="K44" i="275" s="1"/>
  <c r="J43" i="275"/>
  <c r="K43" i="275" s="1"/>
  <c r="K42" i="275"/>
  <c r="K41" i="275"/>
  <c r="K40" i="275"/>
  <c r="K39" i="275"/>
  <c r="H33" i="275"/>
  <c r="H32" i="275"/>
  <c r="H31" i="275"/>
  <c r="J29" i="275"/>
  <c r="K29" i="275" s="1"/>
  <c r="J28" i="275"/>
  <c r="K28" i="275" s="1"/>
  <c r="J27" i="275"/>
  <c r="K27" i="275" s="1"/>
  <c r="J26" i="275"/>
  <c r="K26" i="275" s="1"/>
  <c r="J25" i="275"/>
  <c r="K25" i="275" s="1"/>
  <c r="H19" i="275"/>
  <c r="H18" i="275"/>
  <c r="H17" i="275"/>
  <c r="K15" i="275"/>
  <c r="K14" i="275"/>
  <c r="K13" i="275"/>
  <c r="K12" i="275"/>
  <c r="K11" i="275"/>
  <c r="H34" i="275" l="1"/>
  <c r="K16" i="275"/>
  <c r="K18" i="275" s="1"/>
  <c r="H20" i="275"/>
  <c r="K30" i="275"/>
  <c r="K33" i="275" s="1"/>
  <c r="K32" i="275"/>
  <c r="K31" i="275"/>
  <c r="K50" i="275"/>
  <c r="J46" i="272"/>
  <c r="J45" i="272"/>
  <c r="J44" i="272"/>
  <c r="J43" i="272"/>
  <c r="K19" i="275" l="1"/>
  <c r="K17" i="275"/>
  <c r="K20" i="275" s="1"/>
  <c r="K21" i="275" s="1"/>
  <c r="K23" i="275" s="1"/>
  <c r="K59" i="275" s="1"/>
  <c r="K34" i="275"/>
  <c r="K35" i="275" s="1"/>
  <c r="K37" i="275" s="1"/>
  <c r="K60" i="275" s="1"/>
  <c r="K51" i="275"/>
  <c r="K52" i="275"/>
  <c r="K53" i="275"/>
  <c r="K54" i="275" l="1"/>
  <c r="K55" i="275" s="1"/>
  <c r="K57" i="275" s="1"/>
  <c r="K61" i="275" s="1"/>
  <c r="K62" i="275" s="1"/>
  <c r="K43" i="272" l="1"/>
  <c r="G61" i="272"/>
  <c r="G60" i="272"/>
  <c r="G59" i="272"/>
  <c r="J26" i="272"/>
  <c r="K26" i="272" s="1"/>
  <c r="J27" i="272"/>
  <c r="K27" i="272" s="1"/>
  <c r="J28" i="272"/>
  <c r="K28" i="272" s="1"/>
  <c r="J29" i="272"/>
  <c r="K29" i="272" s="1"/>
  <c r="J25" i="272"/>
  <c r="K25" i="272" s="1"/>
  <c r="H33" i="272"/>
  <c r="H32" i="272"/>
  <c r="H31" i="272"/>
  <c r="K68" i="272"/>
  <c r="H53" i="272"/>
  <c r="H52" i="272"/>
  <c r="H51" i="272"/>
  <c r="K44" i="272"/>
  <c r="K49" i="272"/>
  <c r="K45" i="272"/>
  <c r="K40" i="272"/>
  <c r="K39" i="272"/>
  <c r="K48" i="272"/>
  <c r="K47" i="272"/>
  <c r="H19" i="272"/>
  <c r="H18" i="272"/>
  <c r="H17" i="272"/>
  <c r="K15" i="272"/>
  <c r="K14" i="272"/>
  <c r="K13" i="272"/>
  <c r="K12" i="272"/>
  <c r="K11" i="272"/>
  <c r="H34" i="272" l="1"/>
  <c r="K30" i="272"/>
  <c r="K33" i="272" s="1"/>
  <c r="K16" i="272"/>
  <c r="K18" i="272" s="1"/>
  <c r="H54" i="272"/>
  <c r="K42" i="272"/>
  <c r="K41" i="272"/>
  <c r="K46" i="272"/>
  <c r="H20" i="272"/>
  <c r="K50" i="272" l="1"/>
  <c r="K53" i="272" s="1"/>
  <c r="K31" i="272"/>
  <c r="K32" i="272"/>
  <c r="K19" i="272"/>
  <c r="K17" i="272"/>
  <c r="K34" i="272" l="1"/>
  <c r="K35" i="272" s="1"/>
  <c r="K37" i="272" s="1"/>
  <c r="K60" i="272" s="1"/>
  <c r="K20" i="272"/>
  <c r="K21" i="272" s="1"/>
  <c r="K23" i="272" s="1"/>
  <c r="K59" i="272" s="1"/>
  <c r="K51" i="272"/>
  <c r="K52" i="272"/>
  <c r="K54" i="272" l="1"/>
  <c r="K55" i="272" s="1"/>
  <c r="K57" i="272" s="1"/>
  <c r="K61" i="272" s="1"/>
  <c r="K62" i="272" s="1"/>
</calcChain>
</file>

<file path=xl/sharedStrings.xml><?xml version="1.0" encoding="utf-8"?>
<sst xmlns="http://schemas.openxmlformats.org/spreadsheetml/2006/main" count="282" uniqueCount="85">
  <si>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</si>
  <si>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</si>
  <si>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</si>
  <si>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</si>
  <si>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</si>
  <si>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</si>
  <si>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</si>
  <si>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</si>
  <si>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</si>
  <si>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</si>
  <si>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</si>
  <si>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</si>
  <si>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</si>
  <si>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</si>
  <si>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</si>
  <si>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</si>
  <si>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</si>
  <si>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</si>
  <si>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</si>
  <si>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</si>
  <si>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</si>
  <si>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</si>
  <si>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</si>
  <si>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</si>
  <si>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</si>
  <si>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</si>
  <si>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</si>
  <si>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</si>
  <si>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t>EXCAVACIONES VARIAS EN MATERIAL COMÚN SECO A MANO (INCLUYE RETIRO DE SOBRANTES A UNA DISTANCIA MENOR DE 5 KM)</t>
  </si>
  <si>
    <t>600.4 P</t>
  </si>
  <si>
    <t>M3</t>
  </si>
  <si>
    <t>630.4</t>
  </si>
  <si>
    <t>CONCRETOS CLASE D, f´c =3000 psi (bases)</t>
  </si>
  <si>
    <t>2.13.V</t>
  </si>
  <si>
    <t>4.6.V</t>
  </si>
  <si>
    <t>CONCRETO CICLÓPEO CLASE G, 2000 PSI 40% RAJÓN PARA BASES</t>
  </si>
  <si>
    <t>630.7</t>
  </si>
  <si>
    <t>4.25.V</t>
  </si>
  <si>
    <t>CUNETA DE CONCRETO CLASE E, 2500 PSI FUNDIDA EN EL LUGAR</t>
  </si>
  <si>
    <t>671.1</t>
  </si>
  <si>
    <t>4.21.V</t>
  </si>
  <si>
    <t>SUMINISTRO FIGURADO Y ARMADO DE ACERO DE REFUERZO 60000 PSI</t>
  </si>
  <si>
    <t>640.1</t>
  </si>
  <si>
    <t>4.52.V</t>
  </si>
  <si>
    <t>KG</t>
  </si>
  <si>
    <t>COSTOS DIRECTOS</t>
  </si>
  <si>
    <t>AIU</t>
  </si>
  <si>
    <t>SUBTOTAL</t>
  </si>
  <si>
    <t>AJUSTE AL PESO</t>
  </si>
  <si>
    <t>ADMINISTRACIÓN (A)</t>
  </si>
  <si>
    <t>IMPREVISTOS (I)</t>
  </si>
  <si>
    <t>UTILIDAD (U)</t>
  </si>
  <si>
    <t>APORTE MUNICIPIO DE VILLAPINZÓN</t>
  </si>
  <si>
    <t>CONFORMACIÓN DE LA CALZADA EXISTENTE</t>
  </si>
  <si>
    <t>310.1</t>
  </si>
  <si>
    <t>6.1.V.</t>
  </si>
  <si>
    <t>M2</t>
  </si>
  <si>
    <t>AFIRMADO</t>
  </si>
  <si>
    <t>311.1</t>
  </si>
  <si>
    <t>3.15.V</t>
  </si>
  <si>
    <t>EXCAVACIONES VARIAS SIN CLASIFICAR (INCLUYE RETIRO DE SOBRANTES A UNA DISTANCIA MENOR DE 5 KM)</t>
  </si>
  <si>
    <t>600.1</t>
  </si>
  <si>
    <t>2.9.V</t>
  </si>
  <si>
    <t>SUMINISTRO E INSTALACIÓN DE GEOTEXTIL NT 1800 (ESTABILIZACIÓN, FILTRO Y SEPARACIÓN)</t>
  </si>
  <si>
    <t>MATERIAL GRANULAR FILTRANTE</t>
  </si>
  <si>
    <t>4.22.V</t>
  </si>
  <si>
    <t>673.1</t>
  </si>
  <si>
    <t>RESUMEN</t>
  </si>
  <si>
    <t>4.40.V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</si>
  <si>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</si>
  <si>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Nombre del Proponente</t>
  </si>
  <si>
    <t>Firma del Proponente o Representante Legal</t>
  </si>
  <si>
    <t>DEMOLICIÓN CONCRETO SIMPLE (INCLUYE CARGUE Y RETIRO DE SOBRANTES A UNA DISTANCIA DE 5KM)</t>
  </si>
  <si>
    <t>1.2.V</t>
  </si>
  <si>
    <t>201 P</t>
  </si>
  <si>
    <t>ML</t>
  </si>
  <si>
    <t>TUBERÍA PVC ALCANTARILLADO 8"</t>
  </si>
  <si>
    <t>3.25.U</t>
  </si>
  <si>
    <t>4.27.V</t>
  </si>
  <si>
    <t>630 P</t>
  </si>
  <si>
    <t>CONCRETO CICLÓPEO, 2500 PSI 40% RAJÓN PARA BASES</t>
  </si>
  <si>
    <t>APORTE ICCU (CONVENIO ICCU 747 DE 2023):
VÍA QUE CONDUCE DESDE EL CASCO URBANO HACIA LA VEREDA CHASQUEZ SECTOR EL PEDREGAL</t>
  </si>
  <si>
    <t>TOTAL</t>
  </si>
  <si>
    <t>APORTE ICCU (CONVENIO ICCU 875 DE 2023):
VÍA QUE CONDUCE DESDE LA VEREDA GUANGÜITA HACIA LA VEREDA REATOVA SECTOR LOS GALPONES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</si>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</sst>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&quot;$&quot;\ #,##0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8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2" fontId="6" fillId="0" borderId="31">
      <alignment horizontal="right"/>
    </xf>
    <xf numFmtId="182" fontId="6" fillId="0" borderId="31">
      <alignment horizontal="right"/>
    </xf>
    <xf numFmtId="2" fontId="6" fillId="0" borderId="0"/>
    <xf numFmtId="2" fontId="6" fillId="0" borderId="0"/>
    <xf numFmtId="2" fontId="6" fillId="0" borderId="0"/>
    <xf numFmtId="183" fontId="6" fillId="0" borderId="0"/>
    <xf numFmtId="183" fontId="6" fillId="0" borderId="0"/>
    <xf numFmtId="183" fontId="6" fillId="0" borderId="0"/>
    <xf numFmtId="184" fontId="7" fillId="0" borderId="0"/>
    <xf numFmtId="184" fontId="7" fillId="0" borderId="0"/>
    <xf numFmtId="184" fontId="7" fillId="0" borderId="0"/>
    <xf numFmtId="182" fontId="6" fillId="0" borderId="31">
      <alignment horizontal="right"/>
    </xf>
    <xf numFmtId="185" fontId="4" fillId="0" borderId="0">
      <protection locked="0"/>
    </xf>
    <xf numFmtId="3" fontId="34" fillId="0" borderId="0" applyFont="0" applyFill="0" applyBorder="0" applyAlignment="0" applyProtection="0"/>
    <xf numFmtId="186" fontId="4" fillId="0" borderId="0">
      <protection locked="0"/>
    </xf>
    <xf numFmtId="187" fontId="34" fillId="0" borderId="0" applyFont="0" applyFill="0" applyBorder="0" applyAlignment="0" applyProtection="0"/>
    <xf numFmtId="188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90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6" fillId="3" borderId="0" applyNumberFormat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6" fillId="0" borderId="0" applyFont="0" applyFill="0" applyBorder="0" applyAlignment="0">
      <alignment horizontal="center"/>
    </xf>
    <xf numFmtId="193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17" fillId="22" borderId="0" applyNumberFormat="0" applyBorder="0" applyAlignment="0" applyProtection="0"/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197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1" fontId="4" fillId="0" borderId="33">
      <protection locked="0"/>
    </xf>
  </cellStyleXfs>
  <cellXfs count="10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24" xfId="89" applyFont="1" applyBorder="1"/>
    <xf numFmtId="0" fontId="33" fillId="0" borderId="25" xfId="89" applyFont="1" applyBorder="1"/>
    <xf numFmtId="0" fontId="30" fillId="0" borderId="15" xfId="126" applyFont="1" applyBorder="1" applyAlignment="1">
      <alignment horizontal="center" vertical="center" wrapText="1"/>
    </xf>
    <xf numFmtId="4" fontId="33" fillId="0" borderId="14" xfId="39" applyNumberFormat="1" applyFont="1" applyBorder="1" applyAlignment="1">
      <alignment vertical="center" wrapText="1"/>
    </xf>
    <xf numFmtId="0" fontId="33" fillId="0" borderId="32" xfId="73" applyFont="1" applyBorder="1" applyAlignment="1">
      <alignment horizontal="center" vertical="center"/>
    </xf>
    <xf numFmtId="0" fontId="33" fillId="0" borderId="14" xfId="74" applyFont="1" applyBorder="1" applyAlignment="1">
      <alignment horizontal="center" vertical="center"/>
    </xf>
    <xf numFmtId="0" fontId="33" fillId="0" borderId="14" xfId="74" applyFont="1" applyBorder="1" applyAlignment="1">
      <alignment horizontal="left" vertical="center" wrapText="1"/>
    </xf>
    <xf numFmtId="0" fontId="33" fillId="0" borderId="0" xfId="90" applyFont="1"/>
    <xf numFmtId="0" fontId="33" fillId="0" borderId="24" xfId="90" applyFont="1" applyBorder="1"/>
    <xf numFmtId="0" fontId="33" fillId="0" borderId="25" xfId="90" applyFont="1" applyBorder="1"/>
    <xf numFmtId="179" fontId="33" fillId="0" borderId="25" xfId="90" applyNumberFormat="1" applyFont="1" applyBorder="1"/>
    <xf numFmtId="0" fontId="29" fillId="0" borderId="24" xfId="89" applyFont="1" applyBorder="1"/>
    <xf numFmtId="0" fontId="29" fillId="0" borderId="25" xfId="89" applyFont="1" applyBorder="1"/>
    <xf numFmtId="0" fontId="42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0" fontId="33" fillId="0" borderId="0" xfId="128" applyFont="1"/>
    <xf numFmtId="0" fontId="33" fillId="0" borderId="0" xfId="128" applyFont="1" applyAlignment="1">
      <alignment horizontal="center"/>
    </xf>
    <xf numFmtId="2" fontId="33" fillId="0" borderId="0" xfId="128" applyNumberFormat="1" applyFont="1"/>
    <xf numFmtId="177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41" xfId="90" applyFont="1" applyBorder="1"/>
    <xf numFmtId="0" fontId="33" fillId="0" borderId="42" xfId="89" applyFont="1" applyBorder="1"/>
    <xf numFmtId="0" fontId="33" fillId="0" borderId="42" xfId="89" applyFont="1" applyBorder="1" applyAlignment="1">
      <alignment horizontal="center"/>
    </xf>
    <xf numFmtId="180" fontId="33" fillId="0" borderId="42" xfId="34" applyNumberFormat="1" applyFont="1" applyBorder="1"/>
    <xf numFmtId="0" fontId="33" fillId="0" borderId="43" xfId="89" applyFont="1" applyBorder="1"/>
    <xf numFmtId="0" fontId="42" fillId="0" borderId="44" xfId="0" applyFont="1" applyBorder="1" applyAlignment="1">
      <alignment horizontal="left"/>
    </xf>
    <xf numFmtId="0" fontId="44" fillId="0" borderId="44" xfId="0" applyFont="1" applyBorder="1" applyAlignment="1">
      <alignment horizontal="left"/>
    </xf>
    <xf numFmtId="198" fontId="33" fillId="0" borderId="14" xfId="62" applyNumberFormat="1" applyFont="1" applyBorder="1" applyAlignment="1">
      <alignment horizontal="right" vertical="center" wrapText="1"/>
    </xf>
    <xf numFmtId="0" fontId="30" fillId="0" borderId="14" xfId="74" applyFont="1" applyBorder="1" applyAlignment="1">
      <alignment horizontal="right" vertical="center" wrapText="1"/>
    </xf>
    <xf numFmtId="0" fontId="30" fillId="25" borderId="26" xfId="73" applyFont="1" applyFill="1" applyBorder="1" applyAlignment="1">
      <alignment vertical="center"/>
    </xf>
    <xf numFmtId="0" fontId="30" fillId="25" borderId="28" xfId="73" applyFont="1" applyFill="1" applyBorder="1" applyAlignment="1">
      <alignment vertical="center"/>
    </xf>
    <xf numFmtId="0" fontId="30" fillId="25" borderId="29" xfId="73" applyFont="1" applyFill="1" applyBorder="1" applyAlignment="1">
      <alignment vertical="center"/>
    </xf>
    <xf numFmtId="198" fontId="33" fillId="0" borderId="19" xfId="62" applyNumberFormat="1" applyFont="1" applyBorder="1" applyAlignment="1">
      <alignment horizontal="right" vertical="center" wrapText="1"/>
    </xf>
    <xf numFmtId="0" fontId="46" fillId="0" borderId="34" xfId="0" applyFont="1" applyBorder="1" applyAlignment="1">
      <alignment vertical="center" wrapText="1"/>
    </xf>
    <xf numFmtId="0" fontId="46" fillId="0" borderId="12" xfId="0" applyFont="1" applyBorder="1" applyAlignment="1">
      <alignment vertical="center" wrapText="1"/>
    </xf>
    <xf numFmtId="198" fontId="29" fillId="0" borderId="0" xfId="89" applyNumberFormat="1" applyFont="1"/>
    <xf numFmtId="0" fontId="47" fillId="0" borderId="34" xfId="0" applyFont="1" applyBorder="1" applyAlignment="1">
      <alignment horizontal="center" wrapText="1"/>
    </xf>
    <xf numFmtId="0" fontId="30" fillId="25" borderId="28" xfId="73" applyFont="1" applyFill="1" applyBorder="1" applyAlignment="1">
      <alignment vertical="center" wrapText="1"/>
    </xf>
    <xf numFmtId="181" fontId="30" fillId="0" borderId="23" xfId="60" applyNumberFormat="1" applyFont="1" applyFill="1" applyBorder="1" applyAlignment="1">
      <alignment horizontal="center" vertical="center"/>
    </xf>
    <xf numFmtId="181" fontId="30" fillId="0" borderId="14" xfId="60" applyNumberFormat="1" applyFont="1" applyFill="1" applyBorder="1" applyAlignment="1">
      <alignment horizontal="center" vertical="center"/>
    </xf>
    <xf numFmtId="0" fontId="47" fillId="0" borderId="12" xfId="0" applyFont="1" applyBorder="1" applyAlignment="1">
      <alignment horizontal="center" vertical="top" wrapText="1"/>
    </xf>
    <xf numFmtId="181" fontId="30" fillId="0" borderId="15" xfId="60" applyNumberFormat="1" applyFont="1" applyFill="1" applyBorder="1" applyAlignment="1">
      <alignment horizontal="center" vertical="center"/>
    </xf>
    <xf numFmtId="198" fontId="30" fillId="0" borderId="19" xfId="62" applyNumberFormat="1" applyFont="1" applyBorder="1" applyAlignment="1">
      <alignment horizontal="right" vertical="center" wrapText="1"/>
    </xf>
    <xf numFmtId="0" fontId="30" fillId="25" borderId="37" xfId="73" applyFont="1" applyFill="1" applyBorder="1" applyAlignment="1">
      <alignment vertical="center"/>
    </xf>
    <xf numFmtId="0" fontId="30" fillId="25" borderId="36" xfId="73" applyFont="1" applyFill="1" applyBorder="1" applyAlignment="1">
      <alignment vertical="center"/>
    </xf>
    <xf numFmtId="0" fontId="30" fillId="25" borderId="36" xfId="73" applyFont="1" applyFill="1" applyBorder="1" applyAlignment="1">
      <alignment horizontal="center" vertical="center"/>
    </xf>
    <xf numFmtId="0" fontId="30" fillId="25" borderId="35" xfId="73" applyFont="1" applyFill="1" applyBorder="1" applyAlignment="1">
      <alignment vertical="center"/>
    </xf>
    <xf numFmtId="0" fontId="30" fillId="0" borderId="26" xfId="73" applyFont="1" applyBorder="1" applyAlignment="1">
      <alignment horizontal="center" vertical="center"/>
    </xf>
    <xf numFmtId="0" fontId="30" fillId="0" borderId="28" xfId="74" applyFont="1" applyBorder="1" applyAlignment="1">
      <alignment horizontal="center" vertical="center"/>
    </xf>
    <xf numFmtId="0" fontId="30" fillId="0" borderId="28" xfId="74" applyFont="1" applyBorder="1" applyAlignment="1">
      <alignment horizontal="left" vertical="center" wrapText="1"/>
    </xf>
    <xf numFmtId="4" fontId="30" fillId="0" borderId="28" xfId="39" applyNumberFormat="1" applyFont="1" applyBorder="1" applyAlignment="1">
      <alignment vertical="center" wrapText="1"/>
    </xf>
    <xf numFmtId="198" fontId="30" fillId="0" borderId="28" xfId="62" applyNumberFormat="1" applyFont="1" applyBorder="1" applyAlignment="1">
      <alignment horizontal="right" vertical="center" wrapText="1"/>
    </xf>
    <xf numFmtId="198" fontId="30" fillId="0" borderId="49" xfId="62" applyNumberFormat="1" applyFont="1" applyBorder="1" applyAlignment="1">
      <alignment horizontal="right" vertical="center" wrapText="1"/>
    </xf>
    <xf numFmtId="0" fontId="30" fillId="0" borderId="14" xfId="74" applyFont="1" applyBorder="1" applyAlignment="1">
      <alignment horizontal="center" vertical="center"/>
    </xf>
    <xf numFmtId="4" fontId="30" fillId="0" borderId="14" xfId="39" applyNumberFormat="1" applyFont="1" applyBorder="1" applyAlignment="1">
      <alignment vertical="center" wrapText="1"/>
    </xf>
    <xf numFmtId="198" fontId="30" fillId="0" borderId="14" xfId="62" applyNumberFormat="1" applyFont="1" applyBorder="1" applyAlignment="1">
      <alignment horizontal="right" vertical="center" wrapText="1"/>
    </xf>
    <xf numFmtId="9" fontId="30" fillId="0" borderId="14" xfId="74" applyNumberFormat="1" applyFont="1" applyBorder="1" applyAlignment="1">
      <alignment horizontal="center" vertical="center"/>
    </xf>
    <xf numFmtId="9" fontId="30" fillId="0" borderId="19" xfId="95" applyFont="1" applyFill="1" applyBorder="1" applyAlignment="1">
      <alignment horizontal="center" vertical="center"/>
    </xf>
    <xf numFmtId="9" fontId="30" fillId="0" borderId="27" xfId="95" applyFont="1" applyFill="1" applyBorder="1" applyAlignment="1">
      <alignment horizontal="center" vertical="center"/>
    </xf>
    <xf numFmtId="0" fontId="33" fillId="0" borderId="12" xfId="0" applyFont="1" applyBorder="1" applyAlignment="1">
      <alignment vertical="center" wrapText="1"/>
    </xf>
    <xf numFmtId="0" fontId="30" fillId="0" borderId="17" xfId="0" applyFont="1" applyBorder="1" applyAlignment="1">
      <alignment horizontal="center" vertical="top" wrapText="1"/>
    </xf>
    <xf numFmtId="0" fontId="47" fillId="0" borderId="38" xfId="0" applyFont="1" applyBorder="1" applyAlignment="1">
      <alignment horizontal="center" wrapText="1"/>
    </xf>
    <xf numFmtId="0" fontId="47" fillId="0" borderId="34" xfId="0" applyFont="1" applyBorder="1" applyAlignment="1">
      <alignment horizontal="center" wrapText="1"/>
    </xf>
    <xf numFmtId="3" fontId="30" fillId="0" borderId="14" xfId="130" applyNumberFormat="1" applyFont="1" applyBorder="1" applyAlignment="1">
      <alignment horizontal="center" vertical="center" wrapText="1"/>
    </xf>
    <xf numFmtId="3" fontId="30" fillId="0" borderId="14" xfId="130" applyNumberFormat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top" wrapText="1"/>
    </xf>
    <xf numFmtId="0" fontId="47" fillId="0" borderId="12" xfId="0" applyFont="1" applyBorder="1" applyAlignment="1">
      <alignment horizontal="center" vertical="top" wrapText="1"/>
    </xf>
    <xf numFmtId="3" fontId="30" fillId="0" borderId="15" xfId="130" applyNumberFormat="1" applyFont="1" applyBorder="1" applyAlignment="1">
      <alignment horizontal="center" vertical="center"/>
    </xf>
    <xf numFmtId="0" fontId="33" fillId="0" borderId="21" xfId="130" applyFont="1" applyBorder="1" applyAlignment="1">
      <alignment vertical="center" wrapText="1"/>
    </xf>
    <xf numFmtId="0" fontId="33" fillId="0" borderId="18" xfId="130" applyFont="1" applyBorder="1" applyAlignment="1">
      <alignment vertical="center" wrapText="1"/>
    </xf>
    <xf numFmtId="3" fontId="30" fillId="0" borderId="18" xfId="130" applyNumberFormat="1" applyFont="1" applyBorder="1" applyAlignment="1">
      <alignment horizontal="center" vertical="center" wrapText="1"/>
    </xf>
    <xf numFmtId="0" fontId="33" fillId="0" borderId="22" xfId="130" applyFont="1" applyBorder="1" applyAlignment="1">
      <alignment vertical="center" wrapText="1"/>
    </xf>
    <xf numFmtId="0" fontId="33" fillId="0" borderId="14" xfId="130" applyFont="1" applyBorder="1" applyAlignment="1">
      <alignment vertical="center" wrapText="1"/>
    </xf>
    <xf numFmtId="0" fontId="30" fillId="0" borderId="14" xfId="130" applyFont="1" applyBorder="1" applyAlignment="1">
      <alignment horizontal="center" vertical="center" wrapText="1"/>
    </xf>
    <xf numFmtId="0" fontId="30" fillId="0" borderId="14" xfId="130" applyFont="1" applyBorder="1" applyAlignment="1">
      <alignment horizontal="center" vertical="center"/>
    </xf>
    <xf numFmtId="0" fontId="33" fillId="0" borderId="48" xfId="89" applyFont="1" applyBorder="1" applyAlignment="1">
      <alignment horizontal="center"/>
    </xf>
    <xf numFmtId="0" fontId="33" fillId="0" borderId="39" xfId="89" applyFont="1" applyBorder="1" applyAlignment="1">
      <alignment horizontal="center"/>
    </xf>
    <xf numFmtId="0" fontId="33" fillId="0" borderId="40" xfId="89" applyFont="1" applyBorder="1" applyAlignment="1">
      <alignment horizontal="center"/>
    </xf>
    <xf numFmtId="0" fontId="42" fillId="0" borderId="45" xfId="0" applyFont="1" applyBorder="1" applyAlignment="1">
      <alignment horizontal="center" wrapText="1"/>
    </xf>
    <xf numFmtId="0" fontId="42" fillId="0" borderId="46" xfId="0" applyFont="1" applyBorder="1" applyAlignment="1">
      <alignment horizontal="center" wrapText="1"/>
    </xf>
    <xf numFmtId="0" fontId="42" fillId="0" borderId="47" xfId="0" applyFont="1" applyBorder="1" applyAlignment="1">
      <alignment horizontal="center" wrapText="1"/>
    </xf>
    <xf numFmtId="0" fontId="30" fillId="0" borderId="37" xfId="130" applyFont="1" applyBorder="1" applyAlignment="1">
      <alignment horizontal="center" vertical="center"/>
    </xf>
    <xf numFmtId="0" fontId="30" fillId="0" borderId="36" xfId="130" applyFont="1" applyBorder="1" applyAlignment="1">
      <alignment horizontal="center" vertical="center"/>
    </xf>
    <xf numFmtId="0" fontId="30" fillId="0" borderId="35" xfId="130" applyFont="1" applyBorder="1" applyAlignment="1">
      <alignment horizontal="center" vertical="center"/>
    </xf>
    <xf numFmtId="0" fontId="30" fillId="0" borderId="11" xfId="130" applyFont="1" applyBorder="1" applyAlignment="1">
      <alignment horizontal="center"/>
    </xf>
    <xf numFmtId="0" fontId="30" fillId="0" borderId="12" xfId="130" applyFont="1" applyBorder="1" applyAlignment="1">
      <alignment horizontal="center"/>
    </xf>
    <xf numFmtId="0" fontId="30" fillId="0" borderId="13" xfId="130" applyFont="1" applyBorder="1" applyAlignment="1">
      <alignment horizontal="center"/>
    </xf>
    <xf numFmtId="0" fontId="30" fillId="24" borderId="21" xfId="73" applyFont="1" applyFill="1" applyBorder="1" applyAlignment="1">
      <alignment horizontal="center" vertical="center" wrapText="1"/>
    </xf>
    <xf numFmtId="0" fontId="30" fillId="24" borderId="30" xfId="73" applyFont="1" applyFill="1" applyBorder="1" applyAlignment="1">
      <alignment horizontal="center" vertical="center" wrapText="1"/>
    </xf>
    <xf numFmtId="0" fontId="30" fillId="24" borderId="18" xfId="73" applyFont="1" applyFill="1" applyBorder="1" applyAlignment="1">
      <alignment horizontal="center" vertical="center" wrapText="1"/>
    </xf>
    <xf numFmtId="0" fontId="30" fillId="24" borderId="15" xfId="73" applyFont="1" applyFill="1" applyBorder="1" applyAlignment="1">
      <alignment horizontal="center" vertical="center" wrapText="1"/>
    </xf>
    <xf numFmtId="0" fontId="30" fillId="0" borderId="18" xfId="126" applyFont="1" applyBorder="1" applyAlignment="1">
      <alignment horizontal="center" vertical="center" wrapText="1"/>
    </xf>
    <xf numFmtId="4" fontId="30" fillId="24" borderId="18" xfId="73" applyNumberFormat="1" applyFont="1" applyFill="1" applyBorder="1" applyAlignment="1">
      <alignment horizontal="center" vertical="center" wrapText="1"/>
    </xf>
    <xf numFmtId="4" fontId="30" fillId="24" borderId="15" xfId="73" applyNumberFormat="1" applyFont="1" applyFill="1" applyBorder="1" applyAlignment="1">
      <alignment horizontal="center" vertical="center" wrapText="1"/>
    </xf>
    <xf numFmtId="4" fontId="30" fillId="24" borderId="23" xfId="73" applyNumberFormat="1" applyFont="1" applyFill="1" applyBorder="1" applyAlignment="1">
      <alignment horizontal="center" vertical="center" wrapText="1"/>
    </xf>
    <xf numFmtId="4" fontId="30" fillId="24" borderId="27" xfId="73" applyNumberFormat="1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top" wrapText="1"/>
    </xf>
    <xf numFmtId="0" fontId="30" fillId="0" borderId="20" xfId="0" applyFont="1" applyBorder="1" applyAlignment="1">
      <alignment horizontal="center" vertical="top" wrapText="1"/>
    </xf>
  </cellXfs>
  <cellStyles count="254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9474E-B96D-4F26-BDF6-E33EF0A3F572}">
  <sheetPr>
    <pageSetUpPr fitToPage="1"/>
  </sheetPr>
  <dimension ref="A1:N70"/>
  <sheetViews>
    <sheetView showGridLines="0" view="pageBreakPreview" topLeftCell="A55" zoomScale="85" zoomScaleNormal="55" zoomScaleSheetLayoutView="85" zoomScalePageLayoutView="70" workbookViewId="0">
      <selection activeCell="O64" sqref="O64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1:13" ht="17.25" thickBot="1" x14ac:dyDescent="0.35">
      <c r="A1" s="5"/>
      <c r="B1" s="20"/>
      <c r="C1" s="21"/>
      <c r="D1" s="20"/>
      <c r="E1" s="21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82"/>
      <c r="C2" s="83"/>
      <c r="D2" s="83"/>
      <c r="E2" s="83"/>
      <c r="F2" s="83"/>
      <c r="G2" s="83"/>
      <c r="H2" s="83"/>
      <c r="I2" s="83"/>
      <c r="J2" s="83"/>
      <c r="K2" s="83"/>
      <c r="L2" s="84"/>
      <c r="M2" s="5"/>
    </row>
    <row r="3" spans="1:13" ht="30.75" customHeight="1" x14ac:dyDescent="0.3">
      <c r="A3" s="5"/>
      <c r="B3" s="7"/>
      <c r="C3" s="85" t="s">
        <v>27</v>
      </c>
      <c r="D3" s="86"/>
      <c r="E3" s="86"/>
      <c r="F3" s="87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32" t="s">
        <v>0</v>
      </c>
      <c r="D4" s="33" t="s">
        <v>1</v>
      </c>
      <c r="E4" s="32" t="s">
        <v>2</v>
      </c>
      <c r="F4" s="3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20"/>
      <c r="D5" s="21"/>
      <c r="E5" s="20"/>
      <c r="F5" s="21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88" t="s">
        <v>3</v>
      </c>
      <c r="D6" s="89"/>
      <c r="E6" s="89"/>
      <c r="F6" s="89"/>
      <c r="G6" s="89"/>
      <c r="H6" s="89"/>
      <c r="I6" s="89"/>
      <c r="J6" s="89"/>
      <c r="K6" s="90"/>
      <c r="L6" s="8"/>
      <c r="M6" s="5"/>
    </row>
    <row r="7" spans="1:13" ht="17.25" thickBot="1" x14ac:dyDescent="0.35">
      <c r="A7" s="5"/>
      <c r="B7" s="7"/>
      <c r="C7" s="91" t="s">
        <v>4</v>
      </c>
      <c r="D7" s="92"/>
      <c r="E7" s="92"/>
      <c r="F7" s="92"/>
      <c r="G7" s="92"/>
      <c r="H7" s="92"/>
      <c r="I7" s="92"/>
      <c r="J7" s="92"/>
      <c r="K7" s="93"/>
      <c r="L7" s="8"/>
      <c r="M7" s="5"/>
    </row>
    <row r="8" spans="1:13" ht="30" customHeight="1" x14ac:dyDescent="0.3">
      <c r="A8" s="5"/>
      <c r="B8" s="7"/>
      <c r="C8" s="94" t="s">
        <v>5</v>
      </c>
      <c r="D8" s="96" t="s">
        <v>6</v>
      </c>
      <c r="E8" s="98" t="s">
        <v>7</v>
      </c>
      <c r="F8" s="98"/>
      <c r="G8" s="94" t="s">
        <v>8</v>
      </c>
      <c r="H8" s="96" t="s">
        <v>9</v>
      </c>
      <c r="I8" s="96" t="s">
        <v>10</v>
      </c>
      <c r="J8" s="99" t="s">
        <v>11</v>
      </c>
      <c r="K8" s="101" t="s">
        <v>12</v>
      </c>
      <c r="L8" s="8"/>
      <c r="M8" s="5"/>
    </row>
    <row r="9" spans="1:13" ht="30" customHeight="1" thickBot="1" x14ac:dyDescent="0.35">
      <c r="A9" s="5"/>
      <c r="B9" s="7"/>
      <c r="C9" s="95"/>
      <c r="D9" s="97"/>
      <c r="E9" s="9" t="s">
        <v>13</v>
      </c>
      <c r="F9" s="9" t="s">
        <v>14</v>
      </c>
      <c r="G9" s="95"/>
      <c r="H9" s="97"/>
      <c r="I9" s="97"/>
      <c r="J9" s="100"/>
      <c r="K9" s="102"/>
      <c r="L9" s="8"/>
      <c r="M9" s="5"/>
    </row>
    <row r="10" spans="1:13" ht="57.75" customHeight="1" thickBot="1" x14ac:dyDescent="0.35">
      <c r="A10" s="5"/>
      <c r="B10" s="7"/>
      <c r="C10" s="36"/>
      <c r="D10" s="37"/>
      <c r="E10" s="37"/>
      <c r="F10" s="37"/>
      <c r="G10" s="44" t="s">
        <v>81</v>
      </c>
      <c r="H10" s="37"/>
      <c r="I10" s="37"/>
      <c r="J10" s="37"/>
      <c r="K10" s="38"/>
      <c r="L10" s="8"/>
      <c r="M10" s="5"/>
    </row>
    <row r="11" spans="1:13" ht="39" customHeight="1" x14ac:dyDescent="0.3">
      <c r="A11" s="5"/>
      <c r="B11" s="7"/>
      <c r="C11" s="11">
        <v>1</v>
      </c>
      <c r="D11" s="12" t="s">
        <v>33</v>
      </c>
      <c r="E11" s="12" t="s">
        <v>29</v>
      </c>
      <c r="F11" s="12"/>
      <c r="G11" s="13" t="s">
        <v>28</v>
      </c>
      <c r="H11" s="12" t="s">
        <v>30</v>
      </c>
      <c r="I11" s="10">
        <v>9.64</v>
      </c>
      <c r="J11" s="34">
        <v>55065</v>
      </c>
      <c r="K11" s="39">
        <f>+ROUND(I11*J11,0)</f>
        <v>530827</v>
      </c>
      <c r="L11" s="8"/>
      <c r="M11" s="5"/>
    </row>
    <row r="12" spans="1:13" ht="30" customHeight="1" x14ac:dyDescent="0.3">
      <c r="A12" s="5"/>
      <c r="B12" s="7"/>
      <c r="C12" s="11">
        <v>2</v>
      </c>
      <c r="D12" s="12" t="s">
        <v>34</v>
      </c>
      <c r="E12" s="12" t="s">
        <v>31</v>
      </c>
      <c r="F12" s="12"/>
      <c r="G12" s="13" t="s">
        <v>32</v>
      </c>
      <c r="H12" s="12" t="s">
        <v>30</v>
      </c>
      <c r="I12" s="10">
        <v>34.68</v>
      </c>
      <c r="J12" s="34">
        <v>668778</v>
      </c>
      <c r="K12" s="39">
        <f t="shared" ref="K12:K15" si="0">+ROUND(I12*J12,0)</f>
        <v>23193221</v>
      </c>
      <c r="L12" s="8"/>
      <c r="M12" s="5"/>
    </row>
    <row r="13" spans="1:13" s="5" customFormat="1" ht="30" customHeight="1" x14ac:dyDescent="0.25">
      <c r="B13" s="7"/>
      <c r="C13" s="11">
        <v>3</v>
      </c>
      <c r="D13" s="12" t="s">
        <v>37</v>
      </c>
      <c r="E13" s="12" t="s">
        <v>36</v>
      </c>
      <c r="F13" s="12"/>
      <c r="G13" s="13" t="s">
        <v>35</v>
      </c>
      <c r="H13" s="12" t="s">
        <v>30</v>
      </c>
      <c r="I13" s="10">
        <v>30.78</v>
      </c>
      <c r="J13" s="34">
        <v>470444</v>
      </c>
      <c r="K13" s="39">
        <f t="shared" si="0"/>
        <v>14480266</v>
      </c>
      <c r="L13" s="8"/>
    </row>
    <row r="14" spans="1:13" s="5" customFormat="1" ht="30" customHeight="1" x14ac:dyDescent="0.25">
      <c r="B14" s="7"/>
      <c r="C14" s="11">
        <v>4</v>
      </c>
      <c r="D14" s="12" t="s">
        <v>40</v>
      </c>
      <c r="E14" s="12" t="s">
        <v>39</v>
      </c>
      <c r="F14" s="12"/>
      <c r="G14" s="13" t="s">
        <v>38</v>
      </c>
      <c r="H14" s="12" t="s">
        <v>30</v>
      </c>
      <c r="I14" s="10">
        <v>20.67</v>
      </c>
      <c r="J14" s="34">
        <v>545727</v>
      </c>
      <c r="K14" s="39">
        <f t="shared" si="0"/>
        <v>11280177</v>
      </c>
      <c r="L14" s="8"/>
    </row>
    <row r="15" spans="1:13" s="5" customFormat="1" ht="30" customHeight="1" x14ac:dyDescent="0.25">
      <c r="B15" s="7"/>
      <c r="C15" s="11">
        <v>5</v>
      </c>
      <c r="D15" s="12" t="s">
        <v>43</v>
      </c>
      <c r="E15" s="12" t="s">
        <v>42</v>
      </c>
      <c r="F15" s="12"/>
      <c r="G15" s="13" t="s">
        <v>41</v>
      </c>
      <c r="H15" s="12" t="s">
        <v>44</v>
      </c>
      <c r="I15" s="10">
        <v>3598.43</v>
      </c>
      <c r="J15" s="34">
        <v>7143</v>
      </c>
      <c r="K15" s="39">
        <f t="shared" si="0"/>
        <v>25703585</v>
      </c>
      <c r="L15" s="8"/>
    </row>
    <row r="16" spans="1:13" s="5" customFormat="1" ht="30" customHeight="1" x14ac:dyDescent="0.25">
      <c r="B16" s="7"/>
      <c r="C16" s="11"/>
      <c r="D16" s="12"/>
      <c r="E16" s="12"/>
      <c r="F16" s="12"/>
      <c r="G16" s="35" t="s">
        <v>45</v>
      </c>
      <c r="H16" s="60"/>
      <c r="I16" s="61"/>
      <c r="J16" s="62"/>
      <c r="K16" s="49">
        <f>+SUM(K11:K15)</f>
        <v>75188076</v>
      </c>
      <c r="L16" s="8"/>
    </row>
    <row r="17" spans="2:12" s="5" customFormat="1" ht="30" customHeight="1" x14ac:dyDescent="0.25">
      <c r="B17" s="7"/>
      <c r="C17" s="11"/>
      <c r="D17" s="12"/>
      <c r="E17" s="12"/>
      <c r="F17" s="12"/>
      <c r="G17" s="35" t="s">
        <v>49</v>
      </c>
      <c r="H17" s="63">
        <f>+K65</f>
        <v>0.23</v>
      </c>
      <c r="I17" s="61"/>
      <c r="J17" s="62"/>
      <c r="K17" s="49">
        <f>+ROUND(K16*H17,0)</f>
        <v>17293257</v>
      </c>
      <c r="L17" s="8"/>
    </row>
    <row r="18" spans="2:12" s="5" customFormat="1" ht="30" customHeight="1" x14ac:dyDescent="0.25">
      <c r="B18" s="7"/>
      <c r="C18" s="11"/>
      <c r="D18" s="12"/>
      <c r="E18" s="12"/>
      <c r="F18" s="12"/>
      <c r="G18" s="35" t="s">
        <v>50</v>
      </c>
      <c r="H18" s="63">
        <f t="shared" ref="H18:H19" si="1">+K66</f>
        <v>0.05</v>
      </c>
      <c r="I18" s="61"/>
      <c r="J18" s="62"/>
      <c r="K18" s="49">
        <f>+ROUND(K16*H18,0)</f>
        <v>3759404</v>
      </c>
      <c r="L18" s="8"/>
    </row>
    <row r="19" spans="2:12" s="5" customFormat="1" ht="30" customHeight="1" x14ac:dyDescent="0.25">
      <c r="B19" s="7"/>
      <c r="C19" s="11"/>
      <c r="D19" s="12"/>
      <c r="E19" s="12"/>
      <c r="F19" s="12"/>
      <c r="G19" s="35" t="s">
        <v>51</v>
      </c>
      <c r="H19" s="63">
        <f t="shared" si="1"/>
        <v>0.05</v>
      </c>
      <c r="I19" s="61"/>
      <c r="J19" s="62"/>
      <c r="K19" s="49">
        <f>+ROUND(K16*H19,0)</f>
        <v>3759404</v>
      </c>
      <c r="L19" s="8"/>
    </row>
    <row r="20" spans="2:12" s="5" customFormat="1" ht="30" customHeight="1" x14ac:dyDescent="0.25">
      <c r="B20" s="7"/>
      <c r="C20" s="11"/>
      <c r="D20" s="12"/>
      <c r="E20" s="12"/>
      <c r="F20" s="12"/>
      <c r="G20" s="35" t="s">
        <v>46</v>
      </c>
      <c r="H20" s="63">
        <f>+SUM(H17:H19)</f>
        <v>0.33</v>
      </c>
      <c r="I20" s="61"/>
      <c r="J20" s="62"/>
      <c r="K20" s="49">
        <f>+SUM(K17:K19)</f>
        <v>24812065</v>
      </c>
      <c r="L20" s="8"/>
    </row>
    <row r="21" spans="2:12" ht="30" customHeight="1" x14ac:dyDescent="0.3">
      <c r="B21" s="18"/>
      <c r="C21" s="11"/>
      <c r="D21" s="12"/>
      <c r="E21" s="12"/>
      <c r="F21" s="12"/>
      <c r="G21" s="35" t="s">
        <v>47</v>
      </c>
      <c r="H21" s="60"/>
      <c r="I21" s="61"/>
      <c r="J21" s="62"/>
      <c r="K21" s="49">
        <f>+K16+K20</f>
        <v>100000141</v>
      </c>
      <c r="L21" s="19"/>
    </row>
    <row r="22" spans="2:12" ht="30" customHeight="1" x14ac:dyDescent="0.3">
      <c r="B22" s="18"/>
      <c r="C22" s="11"/>
      <c r="D22" s="12"/>
      <c r="E22" s="12"/>
      <c r="F22" s="12"/>
      <c r="G22" s="35" t="s">
        <v>48</v>
      </c>
      <c r="H22" s="60"/>
      <c r="I22" s="61"/>
      <c r="J22" s="62"/>
      <c r="K22" s="49">
        <v>-141</v>
      </c>
      <c r="L22" s="19"/>
    </row>
    <row r="23" spans="2:12" ht="30" customHeight="1" thickBot="1" x14ac:dyDescent="0.35">
      <c r="B23" s="18"/>
      <c r="C23" s="11"/>
      <c r="D23" s="12"/>
      <c r="E23" s="12"/>
      <c r="F23" s="12"/>
      <c r="G23" s="35" t="s">
        <v>82</v>
      </c>
      <c r="H23" s="60"/>
      <c r="I23" s="61"/>
      <c r="J23" s="62"/>
      <c r="K23" s="49">
        <f>+SUM(K21:K22)</f>
        <v>100000000</v>
      </c>
      <c r="L23" s="19"/>
    </row>
    <row r="24" spans="2:12" ht="66" customHeight="1" thickBot="1" x14ac:dyDescent="0.35">
      <c r="B24" s="18"/>
      <c r="C24" s="36"/>
      <c r="D24" s="37"/>
      <c r="E24" s="37"/>
      <c r="F24" s="37"/>
      <c r="G24" s="44" t="s">
        <v>83</v>
      </c>
      <c r="H24" s="37"/>
      <c r="I24" s="37"/>
      <c r="J24" s="37"/>
      <c r="K24" s="38"/>
      <c r="L24" s="19"/>
    </row>
    <row r="25" spans="2:12" ht="30" customHeight="1" x14ac:dyDescent="0.3">
      <c r="B25" s="18"/>
      <c r="C25" s="11">
        <v>6</v>
      </c>
      <c r="D25" s="12" t="s">
        <v>33</v>
      </c>
      <c r="E25" s="12" t="s">
        <v>29</v>
      </c>
      <c r="F25" s="12"/>
      <c r="G25" s="13" t="s">
        <v>28</v>
      </c>
      <c r="H25" s="12" t="s">
        <v>30</v>
      </c>
      <c r="I25" s="10">
        <v>9.93</v>
      </c>
      <c r="J25" s="34">
        <f>+J11</f>
        <v>55065</v>
      </c>
      <c r="K25" s="39">
        <f>+ROUND(I25*J25,0)</f>
        <v>546795</v>
      </c>
      <c r="L25" s="19"/>
    </row>
    <row r="26" spans="2:12" ht="30" customHeight="1" x14ac:dyDescent="0.3">
      <c r="B26" s="18"/>
      <c r="C26" s="11">
        <v>7</v>
      </c>
      <c r="D26" s="12" t="s">
        <v>34</v>
      </c>
      <c r="E26" s="12" t="s">
        <v>31</v>
      </c>
      <c r="F26" s="12"/>
      <c r="G26" s="13" t="s">
        <v>32</v>
      </c>
      <c r="H26" s="12" t="s">
        <v>30</v>
      </c>
      <c r="I26" s="10">
        <v>36.450000000000003</v>
      </c>
      <c r="J26" s="34">
        <f t="shared" ref="J26:J29" si="2">+J12</f>
        <v>668778</v>
      </c>
      <c r="K26" s="39">
        <f t="shared" ref="K26:K29" si="3">+ROUND(I26*J26,0)</f>
        <v>24376958</v>
      </c>
      <c r="L26" s="19"/>
    </row>
    <row r="27" spans="2:12" ht="30" customHeight="1" x14ac:dyDescent="0.3">
      <c r="B27" s="18"/>
      <c r="C27" s="11">
        <v>8</v>
      </c>
      <c r="D27" s="12" t="s">
        <v>37</v>
      </c>
      <c r="E27" s="12" t="s">
        <v>36</v>
      </c>
      <c r="F27" s="12"/>
      <c r="G27" s="13" t="s">
        <v>35</v>
      </c>
      <c r="H27" s="12" t="s">
        <v>30</v>
      </c>
      <c r="I27" s="10">
        <v>25.01</v>
      </c>
      <c r="J27" s="34">
        <f t="shared" si="2"/>
        <v>470444</v>
      </c>
      <c r="K27" s="39">
        <f t="shared" si="3"/>
        <v>11765804</v>
      </c>
      <c r="L27" s="19"/>
    </row>
    <row r="28" spans="2:12" ht="30" customHeight="1" x14ac:dyDescent="0.3">
      <c r="B28" s="18"/>
      <c r="C28" s="11">
        <v>9</v>
      </c>
      <c r="D28" s="12" t="s">
        <v>40</v>
      </c>
      <c r="E28" s="12" t="s">
        <v>39</v>
      </c>
      <c r="F28" s="12"/>
      <c r="G28" s="13" t="s">
        <v>38</v>
      </c>
      <c r="H28" s="12" t="s">
        <v>30</v>
      </c>
      <c r="I28" s="10">
        <v>22.35</v>
      </c>
      <c r="J28" s="34">
        <f t="shared" si="2"/>
        <v>545727</v>
      </c>
      <c r="K28" s="39">
        <f t="shared" si="3"/>
        <v>12196998</v>
      </c>
      <c r="L28" s="19"/>
    </row>
    <row r="29" spans="2:12" ht="30" customHeight="1" x14ac:dyDescent="0.3">
      <c r="B29" s="18"/>
      <c r="C29" s="11">
        <v>10</v>
      </c>
      <c r="D29" s="12" t="s">
        <v>43</v>
      </c>
      <c r="E29" s="12" t="s">
        <v>42</v>
      </c>
      <c r="F29" s="12"/>
      <c r="G29" s="13" t="s">
        <v>41</v>
      </c>
      <c r="H29" s="12" t="s">
        <v>44</v>
      </c>
      <c r="I29" s="10">
        <v>3682.13</v>
      </c>
      <c r="J29" s="34">
        <f t="shared" si="2"/>
        <v>7143</v>
      </c>
      <c r="K29" s="39">
        <f t="shared" si="3"/>
        <v>26301455</v>
      </c>
      <c r="L29" s="19"/>
    </row>
    <row r="30" spans="2:12" ht="30" customHeight="1" x14ac:dyDescent="0.3">
      <c r="B30" s="18"/>
      <c r="C30" s="11"/>
      <c r="D30" s="12"/>
      <c r="E30" s="12"/>
      <c r="F30" s="12"/>
      <c r="G30" s="35" t="s">
        <v>45</v>
      </c>
      <c r="H30" s="60"/>
      <c r="I30" s="61"/>
      <c r="J30" s="62"/>
      <c r="K30" s="49">
        <f>+SUM(K25:K29)</f>
        <v>75188010</v>
      </c>
      <c r="L30" s="19"/>
    </row>
    <row r="31" spans="2:12" ht="30" customHeight="1" x14ac:dyDescent="0.3">
      <c r="B31" s="18"/>
      <c r="C31" s="11"/>
      <c r="D31" s="12"/>
      <c r="E31" s="12"/>
      <c r="F31" s="12"/>
      <c r="G31" s="35" t="s">
        <v>49</v>
      </c>
      <c r="H31" s="63">
        <f>+K65</f>
        <v>0.23</v>
      </c>
      <c r="I31" s="61"/>
      <c r="J31" s="62"/>
      <c r="K31" s="49">
        <f>+ROUND(K30*H31,0)</f>
        <v>17293242</v>
      </c>
      <c r="L31" s="19"/>
    </row>
    <row r="32" spans="2:12" ht="30" customHeight="1" x14ac:dyDescent="0.3">
      <c r="B32" s="18"/>
      <c r="C32" s="11"/>
      <c r="D32" s="12"/>
      <c r="E32" s="12"/>
      <c r="F32" s="12"/>
      <c r="G32" s="35" t="s">
        <v>50</v>
      </c>
      <c r="H32" s="63">
        <f>+K66</f>
        <v>0.05</v>
      </c>
      <c r="I32" s="61"/>
      <c r="J32" s="62"/>
      <c r="K32" s="49">
        <f>+ROUND(K30*H32,0)</f>
        <v>3759401</v>
      </c>
      <c r="L32" s="19"/>
    </row>
    <row r="33" spans="1:13" ht="30" customHeight="1" x14ac:dyDescent="0.3">
      <c r="B33" s="18"/>
      <c r="C33" s="11"/>
      <c r="D33" s="12"/>
      <c r="E33" s="12"/>
      <c r="F33" s="12"/>
      <c r="G33" s="35" t="s">
        <v>51</v>
      </c>
      <c r="H33" s="63">
        <f>+K67</f>
        <v>0.05</v>
      </c>
      <c r="I33" s="61"/>
      <c r="J33" s="62"/>
      <c r="K33" s="49">
        <f>+ROUND(K30*H33,0)</f>
        <v>3759401</v>
      </c>
      <c r="L33" s="19"/>
    </row>
    <row r="34" spans="1:13" ht="30" customHeight="1" x14ac:dyDescent="0.3">
      <c r="B34" s="18"/>
      <c r="C34" s="11"/>
      <c r="D34" s="12"/>
      <c r="E34" s="12"/>
      <c r="F34" s="12"/>
      <c r="G34" s="35" t="s">
        <v>46</v>
      </c>
      <c r="H34" s="63">
        <f>+SUM(H31:H33)</f>
        <v>0.33</v>
      </c>
      <c r="I34" s="61"/>
      <c r="J34" s="62"/>
      <c r="K34" s="49">
        <f>+SUM(K31:K33)</f>
        <v>24812044</v>
      </c>
      <c r="L34" s="19"/>
    </row>
    <row r="35" spans="1:13" ht="30" customHeight="1" x14ac:dyDescent="0.3">
      <c r="B35" s="18"/>
      <c r="C35" s="11"/>
      <c r="D35" s="12"/>
      <c r="E35" s="12"/>
      <c r="F35" s="12"/>
      <c r="G35" s="35" t="s">
        <v>47</v>
      </c>
      <c r="H35" s="60"/>
      <c r="I35" s="61"/>
      <c r="J35" s="62"/>
      <c r="K35" s="49">
        <f>+K30+K34</f>
        <v>100000054</v>
      </c>
      <c r="L35" s="19"/>
    </row>
    <row r="36" spans="1:13" ht="30" customHeight="1" x14ac:dyDescent="0.3">
      <c r="B36" s="18"/>
      <c r="C36" s="11"/>
      <c r="D36" s="12"/>
      <c r="E36" s="12"/>
      <c r="F36" s="12"/>
      <c r="G36" s="35" t="s">
        <v>48</v>
      </c>
      <c r="H36" s="60"/>
      <c r="I36" s="61"/>
      <c r="J36" s="62"/>
      <c r="K36" s="49">
        <v>-54</v>
      </c>
      <c r="L36" s="19"/>
    </row>
    <row r="37" spans="1:13" ht="30" customHeight="1" thickBot="1" x14ac:dyDescent="0.35">
      <c r="B37" s="18"/>
      <c r="C37" s="11"/>
      <c r="D37" s="12"/>
      <c r="E37" s="12"/>
      <c r="F37" s="12"/>
      <c r="G37" s="35" t="s">
        <v>82</v>
      </c>
      <c r="H37" s="60"/>
      <c r="I37" s="61"/>
      <c r="J37" s="62"/>
      <c r="K37" s="49">
        <f>+SUM(K35:K36)</f>
        <v>100000000</v>
      </c>
      <c r="L37" s="19"/>
    </row>
    <row r="38" spans="1:13" ht="30" customHeight="1" thickBot="1" x14ac:dyDescent="0.35">
      <c r="A38" s="5"/>
      <c r="B38" s="7"/>
      <c r="C38" s="36"/>
      <c r="D38" s="37"/>
      <c r="E38" s="37"/>
      <c r="F38" s="37"/>
      <c r="G38" s="37" t="s">
        <v>52</v>
      </c>
      <c r="H38" s="37"/>
      <c r="I38" s="37"/>
      <c r="J38" s="37"/>
      <c r="K38" s="38"/>
      <c r="L38" s="8"/>
      <c r="M38" s="5"/>
    </row>
    <row r="39" spans="1:13" ht="30" customHeight="1" x14ac:dyDescent="0.3">
      <c r="A39" s="5"/>
      <c r="B39" s="7"/>
      <c r="C39" s="11">
        <v>11</v>
      </c>
      <c r="D39" s="12" t="s">
        <v>73</v>
      </c>
      <c r="E39" s="12" t="s">
        <v>74</v>
      </c>
      <c r="F39" s="12"/>
      <c r="G39" s="13" t="s">
        <v>72</v>
      </c>
      <c r="H39" s="12" t="s">
        <v>30</v>
      </c>
      <c r="I39" s="10">
        <v>0.1</v>
      </c>
      <c r="J39" s="34">
        <v>67207</v>
      </c>
      <c r="K39" s="39">
        <f t="shared" ref="K39:K46" si="4">+ROUND(I39*J39,0)</f>
        <v>6721</v>
      </c>
      <c r="L39" s="8"/>
      <c r="M39" s="5"/>
    </row>
    <row r="40" spans="1:13" ht="30" customHeight="1" x14ac:dyDescent="0.3">
      <c r="A40" s="5"/>
      <c r="B40" s="7"/>
      <c r="C40" s="11">
        <v>12</v>
      </c>
      <c r="D40" s="12" t="s">
        <v>68</v>
      </c>
      <c r="E40" s="12"/>
      <c r="F40" s="12"/>
      <c r="G40" s="13" t="s">
        <v>63</v>
      </c>
      <c r="H40" s="12" t="s">
        <v>56</v>
      </c>
      <c r="I40" s="10">
        <v>2.0499999999999998</v>
      </c>
      <c r="J40" s="34">
        <v>9182</v>
      </c>
      <c r="K40" s="39">
        <f t="shared" si="4"/>
        <v>18823</v>
      </c>
      <c r="L40" s="8"/>
      <c r="M40" s="5"/>
    </row>
    <row r="41" spans="1:13" ht="30" customHeight="1" x14ac:dyDescent="0.3">
      <c r="A41" s="5"/>
      <c r="B41" s="7"/>
      <c r="C41" s="11">
        <v>13</v>
      </c>
      <c r="D41" s="12" t="s">
        <v>65</v>
      </c>
      <c r="E41" s="12" t="s">
        <v>66</v>
      </c>
      <c r="F41" s="12"/>
      <c r="G41" s="13" t="s">
        <v>64</v>
      </c>
      <c r="H41" s="12" t="s">
        <v>30</v>
      </c>
      <c r="I41" s="10">
        <v>0.35</v>
      </c>
      <c r="J41" s="34">
        <v>141248</v>
      </c>
      <c r="K41" s="39">
        <f t="shared" si="4"/>
        <v>49437</v>
      </c>
      <c r="L41" s="8"/>
      <c r="M41" s="5"/>
    </row>
    <row r="42" spans="1:13" ht="30" customHeight="1" x14ac:dyDescent="0.3">
      <c r="A42" s="5"/>
      <c r="B42" s="7"/>
      <c r="C42" s="11">
        <v>14</v>
      </c>
      <c r="D42" s="12" t="s">
        <v>62</v>
      </c>
      <c r="E42" s="12" t="s">
        <v>61</v>
      </c>
      <c r="F42" s="12"/>
      <c r="G42" s="13" t="s">
        <v>60</v>
      </c>
      <c r="H42" s="12" t="s">
        <v>30</v>
      </c>
      <c r="I42" s="10">
        <v>1</v>
      </c>
      <c r="J42" s="34">
        <v>25581</v>
      </c>
      <c r="K42" s="39">
        <f t="shared" si="4"/>
        <v>25581</v>
      </c>
      <c r="L42" s="8"/>
      <c r="M42" s="5"/>
    </row>
    <row r="43" spans="1:13" ht="30" customHeight="1" x14ac:dyDescent="0.3">
      <c r="A43" s="5"/>
      <c r="B43" s="7"/>
      <c r="C43" s="11">
        <v>15</v>
      </c>
      <c r="D43" s="12" t="s">
        <v>33</v>
      </c>
      <c r="E43" s="12" t="s">
        <v>29</v>
      </c>
      <c r="F43" s="12"/>
      <c r="G43" s="13" t="s">
        <v>28</v>
      </c>
      <c r="H43" s="12" t="s">
        <v>30</v>
      </c>
      <c r="I43" s="10">
        <v>1</v>
      </c>
      <c r="J43" s="34">
        <f>+J11</f>
        <v>55065</v>
      </c>
      <c r="K43" s="39">
        <f t="shared" si="4"/>
        <v>55065</v>
      </c>
      <c r="L43" s="8"/>
      <c r="M43" s="5"/>
    </row>
    <row r="44" spans="1:13" ht="30" customHeight="1" x14ac:dyDescent="0.3">
      <c r="A44" s="5"/>
      <c r="B44" s="7"/>
      <c r="C44" s="11">
        <v>16</v>
      </c>
      <c r="D44" s="12" t="s">
        <v>34</v>
      </c>
      <c r="E44" s="12" t="s">
        <v>31</v>
      </c>
      <c r="F44" s="12"/>
      <c r="G44" s="13" t="s">
        <v>32</v>
      </c>
      <c r="H44" s="12" t="s">
        <v>30</v>
      </c>
      <c r="I44" s="10">
        <v>0.1</v>
      </c>
      <c r="J44" s="34">
        <f>+J12</f>
        <v>668778</v>
      </c>
      <c r="K44" s="39">
        <f t="shared" si="4"/>
        <v>66878</v>
      </c>
      <c r="L44" s="8"/>
      <c r="M44" s="5"/>
    </row>
    <row r="45" spans="1:13" ht="30" customHeight="1" x14ac:dyDescent="0.3">
      <c r="A45" s="5"/>
      <c r="B45" s="7"/>
      <c r="C45" s="11">
        <v>17</v>
      </c>
      <c r="D45" s="12" t="s">
        <v>78</v>
      </c>
      <c r="E45" s="12" t="s">
        <v>79</v>
      </c>
      <c r="F45" s="12"/>
      <c r="G45" s="13" t="s">
        <v>80</v>
      </c>
      <c r="H45" s="12" t="s">
        <v>30</v>
      </c>
      <c r="I45" s="10">
        <v>0.2</v>
      </c>
      <c r="J45" s="34">
        <f>+J13</f>
        <v>470444</v>
      </c>
      <c r="K45" s="39">
        <f t="shared" si="4"/>
        <v>94089</v>
      </c>
      <c r="L45" s="8"/>
      <c r="M45" s="5"/>
    </row>
    <row r="46" spans="1:13" ht="30" customHeight="1" x14ac:dyDescent="0.3">
      <c r="A46" s="5"/>
      <c r="B46" s="7"/>
      <c r="C46" s="11">
        <v>18</v>
      </c>
      <c r="D46" s="12" t="s">
        <v>43</v>
      </c>
      <c r="E46" s="12" t="s">
        <v>42</v>
      </c>
      <c r="F46" s="12"/>
      <c r="G46" s="13" t="s">
        <v>41</v>
      </c>
      <c r="H46" s="12" t="s">
        <v>44</v>
      </c>
      <c r="I46" s="10">
        <v>10</v>
      </c>
      <c r="J46" s="34">
        <f>+J15</f>
        <v>7143</v>
      </c>
      <c r="K46" s="39">
        <f t="shared" si="4"/>
        <v>71430</v>
      </c>
      <c r="L46" s="8"/>
      <c r="M46" s="5"/>
    </row>
    <row r="47" spans="1:13" ht="30" customHeight="1" x14ac:dyDescent="0.3">
      <c r="A47" s="5"/>
      <c r="B47" s="7"/>
      <c r="C47" s="11">
        <v>19</v>
      </c>
      <c r="D47" s="12" t="s">
        <v>55</v>
      </c>
      <c r="E47" s="12" t="s">
        <v>54</v>
      </c>
      <c r="F47" s="12"/>
      <c r="G47" s="13" t="s">
        <v>53</v>
      </c>
      <c r="H47" s="12" t="s">
        <v>56</v>
      </c>
      <c r="I47" s="10">
        <v>1096.43</v>
      </c>
      <c r="J47" s="34">
        <v>1033</v>
      </c>
      <c r="K47" s="39">
        <f t="shared" ref="K47:K49" si="5">+ROUND(I47*J47,0)</f>
        <v>1132612</v>
      </c>
      <c r="L47" s="8"/>
      <c r="M47" s="5"/>
    </row>
    <row r="48" spans="1:13" ht="30" customHeight="1" x14ac:dyDescent="0.3">
      <c r="A48" s="5"/>
      <c r="B48" s="7"/>
      <c r="C48" s="11">
        <v>20</v>
      </c>
      <c r="D48" s="12" t="s">
        <v>59</v>
      </c>
      <c r="E48" s="12" t="s">
        <v>58</v>
      </c>
      <c r="F48" s="12"/>
      <c r="G48" s="13" t="s">
        <v>57</v>
      </c>
      <c r="H48" s="12" t="s">
        <v>30</v>
      </c>
      <c r="I48" s="10">
        <v>34</v>
      </c>
      <c r="J48" s="34">
        <v>89104</v>
      </c>
      <c r="K48" s="39">
        <f t="shared" si="5"/>
        <v>3029536</v>
      </c>
      <c r="L48" s="8"/>
      <c r="M48" s="5"/>
    </row>
    <row r="49" spans="1:14" ht="30" customHeight="1" x14ac:dyDescent="0.3">
      <c r="A49" s="5"/>
      <c r="B49" s="7"/>
      <c r="C49" s="11">
        <v>21</v>
      </c>
      <c r="D49" s="12" t="s">
        <v>77</v>
      </c>
      <c r="E49" s="12"/>
      <c r="F49" s="12"/>
      <c r="G49" s="13" t="s">
        <v>76</v>
      </c>
      <c r="H49" s="12" t="s">
        <v>75</v>
      </c>
      <c r="I49" s="10">
        <v>0.5</v>
      </c>
      <c r="J49" s="34">
        <v>61436</v>
      </c>
      <c r="K49" s="39">
        <f t="shared" si="5"/>
        <v>30718</v>
      </c>
      <c r="L49" s="8"/>
      <c r="M49" s="5"/>
    </row>
    <row r="50" spans="1:14" ht="30" customHeight="1" x14ac:dyDescent="0.3">
      <c r="A50" s="5"/>
      <c r="B50" s="7"/>
      <c r="C50" s="11"/>
      <c r="D50" s="12"/>
      <c r="E50" s="12"/>
      <c r="F50" s="12"/>
      <c r="G50" s="35" t="s">
        <v>45</v>
      </c>
      <c r="H50" s="60"/>
      <c r="I50" s="61"/>
      <c r="J50" s="62"/>
      <c r="K50" s="49">
        <f>+SUM(K39:K49)</f>
        <v>4580890</v>
      </c>
      <c r="L50" s="8"/>
      <c r="M50" s="5"/>
    </row>
    <row r="51" spans="1:14" ht="30" customHeight="1" x14ac:dyDescent="0.3">
      <c r="A51" s="5"/>
      <c r="B51" s="7"/>
      <c r="C51" s="11"/>
      <c r="D51" s="12"/>
      <c r="E51" s="12"/>
      <c r="F51" s="12"/>
      <c r="G51" s="35" t="s">
        <v>49</v>
      </c>
      <c r="H51" s="63">
        <f>+K65</f>
        <v>0.23</v>
      </c>
      <c r="I51" s="61"/>
      <c r="J51" s="62"/>
      <c r="K51" s="49">
        <f>+ROUND(K50*H51,0)</f>
        <v>1053605</v>
      </c>
      <c r="L51" s="8"/>
      <c r="M51" s="5"/>
    </row>
    <row r="52" spans="1:14" ht="30" customHeight="1" x14ac:dyDescent="0.3">
      <c r="A52" s="5"/>
      <c r="B52" s="7"/>
      <c r="C52" s="11"/>
      <c r="D52" s="12"/>
      <c r="E52" s="12"/>
      <c r="F52" s="12"/>
      <c r="G52" s="35" t="s">
        <v>50</v>
      </c>
      <c r="H52" s="63">
        <f t="shared" ref="H52:H53" si="6">+K66</f>
        <v>0.05</v>
      </c>
      <c r="I52" s="61"/>
      <c r="J52" s="62"/>
      <c r="K52" s="49">
        <f>+ROUND(K50*H52,0)</f>
        <v>229045</v>
      </c>
      <c r="L52" s="8"/>
      <c r="M52" s="5"/>
    </row>
    <row r="53" spans="1:14" ht="30" customHeight="1" x14ac:dyDescent="0.3">
      <c r="A53" s="5"/>
      <c r="B53" s="7"/>
      <c r="C53" s="11"/>
      <c r="D53" s="12"/>
      <c r="E53" s="12"/>
      <c r="F53" s="12"/>
      <c r="G53" s="35" t="s">
        <v>51</v>
      </c>
      <c r="H53" s="63">
        <f t="shared" si="6"/>
        <v>0.05</v>
      </c>
      <c r="I53" s="61"/>
      <c r="J53" s="62"/>
      <c r="K53" s="49">
        <f>+ROUND(K50*H53,0)</f>
        <v>229045</v>
      </c>
      <c r="L53" s="8"/>
      <c r="M53" s="5"/>
    </row>
    <row r="54" spans="1:14" ht="30" customHeight="1" x14ac:dyDescent="0.3">
      <c r="A54" s="5"/>
      <c r="B54" s="7"/>
      <c r="C54" s="11"/>
      <c r="D54" s="12"/>
      <c r="E54" s="12"/>
      <c r="F54" s="12"/>
      <c r="G54" s="35" t="s">
        <v>46</v>
      </c>
      <c r="H54" s="63">
        <f>+SUM(H51:H53)</f>
        <v>0.33</v>
      </c>
      <c r="I54" s="61"/>
      <c r="J54" s="62"/>
      <c r="K54" s="49">
        <f>+SUM(K51:K53)</f>
        <v>1511695</v>
      </c>
      <c r="L54" s="8"/>
      <c r="M54" s="5"/>
    </row>
    <row r="55" spans="1:14" ht="30" customHeight="1" x14ac:dyDescent="0.3">
      <c r="A55" s="5"/>
      <c r="B55" s="7"/>
      <c r="C55" s="11"/>
      <c r="D55" s="12"/>
      <c r="E55" s="12"/>
      <c r="F55" s="12"/>
      <c r="G55" s="35" t="s">
        <v>47</v>
      </c>
      <c r="H55" s="60"/>
      <c r="I55" s="61"/>
      <c r="J55" s="62"/>
      <c r="K55" s="49">
        <f>+K50+K54</f>
        <v>6092585</v>
      </c>
      <c r="L55" s="8"/>
      <c r="M55" s="5"/>
    </row>
    <row r="56" spans="1:14" ht="30" customHeight="1" x14ac:dyDescent="0.3">
      <c r="A56" s="5"/>
      <c r="B56" s="7"/>
      <c r="C56" s="11"/>
      <c r="D56" s="12"/>
      <c r="E56" s="12"/>
      <c r="F56" s="12"/>
      <c r="G56" s="35" t="s">
        <v>48</v>
      </c>
      <c r="H56" s="60"/>
      <c r="I56" s="61"/>
      <c r="J56" s="62"/>
      <c r="K56" s="49">
        <v>0</v>
      </c>
      <c r="L56" s="8"/>
      <c r="M56" s="5"/>
    </row>
    <row r="57" spans="1:14" ht="30" customHeight="1" thickBot="1" x14ac:dyDescent="0.35">
      <c r="A57" s="5"/>
      <c r="B57" s="7"/>
      <c r="C57" s="11"/>
      <c r="D57" s="12"/>
      <c r="E57" s="12"/>
      <c r="F57" s="12"/>
      <c r="G57" s="35" t="s">
        <v>82</v>
      </c>
      <c r="H57" s="60"/>
      <c r="I57" s="61"/>
      <c r="J57" s="62"/>
      <c r="K57" s="49">
        <f>+SUM(K55:K56)</f>
        <v>6092585</v>
      </c>
      <c r="L57" s="8"/>
      <c r="M57" s="5"/>
      <c r="N57" s="42"/>
    </row>
    <row r="58" spans="1:14" ht="30" customHeight="1" thickBot="1" x14ac:dyDescent="0.35">
      <c r="A58" s="5"/>
      <c r="B58" s="7"/>
      <c r="C58" s="50"/>
      <c r="D58" s="51"/>
      <c r="E58" s="51"/>
      <c r="F58" s="51"/>
      <c r="G58" s="52" t="s">
        <v>67</v>
      </c>
      <c r="H58" s="51"/>
      <c r="I58" s="51"/>
      <c r="J58" s="51"/>
      <c r="K58" s="53"/>
      <c r="L58" s="8"/>
      <c r="M58" s="5"/>
    </row>
    <row r="59" spans="1:14" ht="52.5" customHeight="1" thickBot="1" x14ac:dyDescent="0.35">
      <c r="A59" s="5"/>
      <c r="B59" s="7"/>
      <c r="C59" s="54"/>
      <c r="D59" s="55"/>
      <c r="E59" s="55"/>
      <c r="F59" s="55"/>
      <c r="G59" s="56" t="str">
        <f>+G10</f>
        <v>APORTE ICCU (CONVENIO ICCU 747 DE 2023):
VÍA QUE CONDUCE DESDE EL CASCO URBANO HACIA LA VEREDA CHASQUEZ SECTOR EL PEDREGAL</v>
      </c>
      <c r="H59" s="55"/>
      <c r="I59" s="57"/>
      <c r="J59" s="58"/>
      <c r="K59" s="59">
        <f>+K23</f>
        <v>100000000</v>
      </c>
      <c r="L59" s="8"/>
      <c r="M59" s="5"/>
    </row>
    <row r="60" spans="1:14" ht="52.5" customHeight="1" thickBot="1" x14ac:dyDescent="0.35">
      <c r="A60" s="5"/>
      <c r="B60" s="7"/>
      <c r="C60" s="54"/>
      <c r="D60" s="55"/>
      <c r="E60" s="55"/>
      <c r="F60" s="55"/>
      <c r="G60" s="56" t="str">
        <f>+G24</f>
        <v>APORTE ICCU (CONVENIO ICCU 875 DE 2023):
VÍA QUE CONDUCE DESDE LA VEREDA GUANGÜITA HACIA LA VEREDA REATOVA SECTOR LOS GALPONES</v>
      </c>
      <c r="H60" s="55"/>
      <c r="I60" s="57"/>
      <c r="J60" s="58"/>
      <c r="K60" s="59">
        <f>+K37</f>
        <v>100000000</v>
      </c>
      <c r="L60" s="8"/>
      <c r="M60" s="5"/>
    </row>
    <row r="61" spans="1:14" ht="39.75" customHeight="1" thickBot="1" x14ac:dyDescent="0.35">
      <c r="A61" s="5"/>
      <c r="B61" s="7"/>
      <c r="C61" s="54"/>
      <c r="D61" s="55"/>
      <c r="E61" s="55"/>
      <c r="F61" s="55"/>
      <c r="G61" s="56" t="str">
        <f>+G38</f>
        <v>APORTE MUNICIPIO DE VILLAPINZÓN</v>
      </c>
      <c r="H61" s="55"/>
      <c r="I61" s="57"/>
      <c r="J61" s="58"/>
      <c r="K61" s="59">
        <f>+K57</f>
        <v>6092585</v>
      </c>
      <c r="L61" s="8"/>
      <c r="M61" s="5"/>
    </row>
    <row r="62" spans="1:14" s="5" customFormat="1" ht="39.75" customHeight="1" thickBot="1" x14ac:dyDescent="0.3">
      <c r="B62" s="7"/>
      <c r="C62" s="54"/>
      <c r="D62" s="55"/>
      <c r="E62" s="55"/>
      <c r="F62" s="55"/>
      <c r="G62" s="56" t="s">
        <v>15</v>
      </c>
      <c r="H62" s="55"/>
      <c r="I62" s="57"/>
      <c r="J62" s="58"/>
      <c r="K62" s="59">
        <f>+SUM(K59:K61)</f>
        <v>206092585</v>
      </c>
      <c r="L62" s="8"/>
    </row>
    <row r="63" spans="1:14" s="3" customFormat="1" thickBot="1" x14ac:dyDescent="0.3">
      <c r="A63" s="14"/>
      <c r="B63" s="15"/>
      <c r="C63" s="22"/>
      <c r="D63" s="23"/>
      <c r="E63" s="23"/>
      <c r="F63" s="23"/>
      <c r="G63" s="22"/>
      <c r="H63" s="22"/>
      <c r="I63" s="24"/>
      <c r="J63" s="25"/>
      <c r="K63" s="26"/>
      <c r="L63" s="16"/>
      <c r="M63" s="14"/>
    </row>
    <row r="64" spans="1:14" s="3" customFormat="1" ht="46.5" customHeight="1" x14ac:dyDescent="0.25">
      <c r="A64" s="14"/>
      <c r="B64" s="15"/>
      <c r="C64" s="75" t="s">
        <v>69</v>
      </c>
      <c r="D64" s="76"/>
      <c r="E64" s="76"/>
      <c r="F64" s="76"/>
      <c r="G64" s="76"/>
      <c r="H64" s="77" t="s">
        <v>8</v>
      </c>
      <c r="I64" s="77"/>
      <c r="J64" s="77"/>
      <c r="K64" s="45" t="s">
        <v>16</v>
      </c>
      <c r="L64" s="17"/>
      <c r="M64" s="14"/>
    </row>
    <row r="65" spans="1:13" s="3" customFormat="1" ht="32.25" customHeight="1" x14ac:dyDescent="0.25">
      <c r="A65" s="14"/>
      <c r="B65" s="15"/>
      <c r="C65" s="78" t="s">
        <v>17</v>
      </c>
      <c r="D65" s="79"/>
      <c r="E65" s="79"/>
      <c r="F65" s="79"/>
      <c r="G65" s="79"/>
      <c r="H65" s="71" t="s">
        <v>18</v>
      </c>
      <c r="I65" s="71"/>
      <c r="J65" s="46" t="s">
        <v>19</v>
      </c>
      <c r="K65" s="64">
        <v>0.23</v>
      </c>
      <c r="L65" s="17"/>
      <c r="M65" s="14"/>
    </row>
    <row r="66" spans="1:13" s="3" customFormat="1" ht="30" customHeight="1" x14ac:dyDescent="0.25">
      <c r="A66" s="14"/>
      <c r="B66" s="15"/>
      <c r="C66" s="78" t="s">
        <v>20</v>
      </c>
      <c r="D66" s="79"/>
      <c r="E66" s="79"/>
      <c r="F66" s="79"/>
      <c r="G66" s="79"/>
      <c r="H66" s="80" t="s">
        <v>21</v>
      </c>
      <c r="I66" s="81"/>
      <c r="J66" s="46" t="s">
        <v>22</v>
      </c>
      <c r="K66" s="64">
        <v>0.05</v>
      </c>
      <c r="L66" s="17"/>
      <c r="M66" s="14"/>
    </row>
    <row r="67" spans="1:13" s="4" customFormat="1" ht="81" customHeight="1" x14ac:dyDescent="0.25">
      <c r="A67" s="14"/>
      <c r="B67" s="15"/>
      <c r="C67" s="68"/>
      <c r="D67" s="69"/>
      <c r="E67" s="69"/>
      <c r="F67" s="40"/>
      <c r="G67" s="43"/>
      <c r="H67" s="70" t="s">
        <v>23</v>
      </c>
      <c r="I67" s="71"/>
      <c r="J67" s="46" t="s">
        <v>24</v>
      </c>
      <c r="K67" s="64">
        <v>0.05</v>
      </c>
      <c r="L67" s="16"/>
      <c r="M67" s="14"/>
    </row>
    <row r="68" spans="1:13" ht="54.75" customHeight="1" thickBot="1" x14ac:dyDescent="0.35">
      <c r="A68" s="5"/>
      <c r="B68" s="7"/>
      <c r="C68" s="72"/>
      <c r="D68" s="73"/>
      <c r="E68" s="73"/>
      <c r="F68" s="41"/>
      <c r="G68" s="47"/>
      <c r="H68" s="74" t="s">
        <v>25</v>
      </c>
      <c r="I68" s="74"/>
      <c r="J68" s="48" t="s">
        <v>26</v>
      </c>
      <c r="K68" s="65">
        <f>+SUM(K65:K67)</f>
        <v>0.33</v>
      </c>
      <c r="L68" s="8"/>
      <c r="M68" s="5"/>
    </row>
    <row r="69" spans="1:13" ht="17.25" thickBot="1" x14ac:dyDescent="0.35">
      <c r="A69" s="5"/>
      <c r="B69" s="27"/>
      <c r="C69" s="28"/>
      <c r="D69" s="28"/>
      <c r="E69" s="29"/>
      <c r="F69" s="28"/>
      <c r="G69" s="30"/>
      <c r="H69" s="28"/>
      <c r="I69" s="28"/>
      <c r="J69" s="28"/>
      <c r="K69" s="28"/>
      <c r="L69" s="31"/>
      <c r="M69" s="5"/>
    </row>
    <row r="70" spans="1:13" ht="17.25" thickTop="1" x14ac:dyDescent="0.3">
      <c r="A70" s="5"/>
      <c r="B70" s="5"/>
      <c r="C70" s="5"/>
      <c r="D70" s="5"/>
      <c r="E70" s="6"/>
      <c r="F70" s="5"/>
      <c r="G70" s="5"/>
      <c r="H70" s="5"/>
      <c r="I70" s="5"/>
      <c r="J70" s="5"/>
      <c r="K70" s="5"/>
      <c r="L70" s="5"/>
      <c r="M70" s="5"/>
    </row>
  </sheetData>
  <mergeCells count="22"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67:E67"/>
    <mergeCell ref="H67:I67"/>
    <mergeCell ref="C68:E68"/>
    <mergeCell ref="H68:I68"/>
    <mergeCell ref="C64:G64"/>
    <mergeCell ref="H64:J64"/>
    <mergeCell ref="C65:G65"/>
    <mergeCell ref="H65:I65"/>
    <mergeCell ref="C66:G66"/>
    <mergeCell ref="H66:I66"/>
  </mergeCells>
  <pageMargins left="0.7" right="0.7" top="0.75" bottom="0.75" header="0.3" footer="0.3"/>
  <pageSetup scale="3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FE63-C72F-46FA-B628-743E36EECABA}">
  <sheetPr>
    <pageSetUpPr fitToPage="1"/>
  </sheetPr>
  <dimension ref="A1:M70"/>
  <sheetViews>
    <sheetView showGridLines="0" tabSelected="1" view="pageBreakPreview" topLeftCell="A58" zoomScaleNormal="55" zoomScaleSheetLayoutView="100" zoomScalePageLayoutView="70" workbookViewId="0">
      <selection activeCell="N71" sqref="N71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6384" width="11.42578125" style="1"/>
  </cols>
  <sheetData>
    <row r="1" spans="1:13" ht="17.25" thickBot="1" x14ac:dyDescent="0.35">
      <c r="A1" s="5"/>
      <c r="B1" s="20"/>
      <c r="C1" s="21"/>
      <c r="D1" s="20"/>
      <c r="E1" s="21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82"/>
      <c r="C2" s="83"/>
      <c r="D2" s="83"/>
      <c r="E2" s="83"/>
      <c r="F2" s="83"/>
      <c r="G2" s="83"/>
      <c r="H2" s="83"/>
      <c r="I2" s="83"/>
      <c r="J2" s="83"/>
      <c r="K2" s="83"/>
      <c r="L2" s="84"/>
      <c r="M2" s="5"/>
    </row>
    <row r="3" spans="1:13" ht="30.75" customHeight="1" x14ac:dyDescent="0.3">
      <c r="A3" s="5"/>
      <c r="B3" s="7"/>
      <c r="C3" s="85" t="s">
        <v>27</v>
      </c>
      <c r="D3" s="86"/>
      <c r="E3" s="86"/>
      <c r="F3" s="87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32" t="s">
        <v>0</v>
      </c>
      <c r="D4" s="33" t="s">
        <v>1</v>
      </c>
      <c r="E4" s="32" t="s">
        <v>2</v>
      </c>
      <c r="F4" s="3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20"/>
      <c r="D5" s="21"/>
      <c r="E5" s="20"/>
      <c r="F5" s="21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88" t="s">
        <v>3</v>
      </c>
      <c r="D6" s="89"/>
      <c r="E6" s="89"/>
      <c r="F6" s="89"/>
      <c r="G6" s="89"/>
      <c r="H6" s="89"/>
      <c r="I6" s="89"/>
      <c r="J6" s="89"/>
      <c r="K6" s="90"/>
      <c r="L6" s="8"/>
      <c r="M6" s="5"/>
    </row>
    <row r="7" spans="1:13" ht="17.25" thickBot="1" x14ac:dyDescent="0.35">
      <c r="A7" s="5"/>
      <c r="B7" s="7"/>
      <c r="C7" s="91" t="s">
        <v>84</v>
      </c>
      <c r="D7" s="92"/>
      <c r="E7" s="92"/>
      <c r="F7" s="92"/>
      <c r="G7" s="92"/>
      <c r="H7" s="92"/>
      <c r="I7" s="92"/>
      <c r="J7" s="92"/>
      <c r="K7" s="93"/>
      <c r="L7" s="8"/>
      <c r="M7" s="5"/>
    </row>
    <row r="8" spans="1:13" ht="30" customHeight="1" x14ac:dyDescent="0.3">
      <c r="A8" s="5"/>
      <c r="B8" s="7"/>
      <c r="C8" s="94" t="s">
        <v>5</v>
      </c>
      <c r="D8" s="96" t="s">
        <v>6</v>
      </c>
      <c r="E8" s="98" t="s">
        <v>7</v>
      </c>
      <c r="F8" s="98"/>
      <c r="G8" s="94" t="s">
        <v>8</v>
      </c>
      <c r="H8" s="96" t="s">
        <v>9</v>
      </c>
      <c r="I8" s="96" t="s">
        <v>10</v>
      </c>
      <c r="J8" s="99" t="s">
        <v>11</v>
      </c>
      <c r="K8" s="101" t="s">
        <v>12</v>
      </c>
      <c r="L8" s="8"/>
      <c r="M8" s="5"/>
    </row>
    <row r="9" spans="1:13" ht="30" customHeight="1" thickBot="1" x14ac:dyDescent="0.35">
      <c r="A9" s="5"/>
      <c r="B9" s="7"/>
      <c r="C9" s="95"/>
      <c r="D9" s="97"/>
      <c r="E9" s="9" t="s">
        <v>13</v>
      </c>
      <c r="F9" s="9" t="s">
        <v>14</v>
      </c>
      <c r="G9" s="95"/>
      <c r="H9" s="97"/>
      <c r="I9" s="97"/>
      <c r="J9" s="100"/>
      <c r="K9" s="102"/>
      <c r="L9" s="8"/>
      <c r="M9" s="5"/>
    </row>
    <row r="10" spans="1:13" ht="57.75" customHeight="1" thickBot="1" x14ac:dyDescent="0.35">
      <c r="A10" s="5"/>
      <c r="B10" s="7"/>
      <c r="C10" s="36"/>
      <c r="D10" s="37"/>
      <c r="E10" s="37"/>
      <c r="F10" s="37"/>
      <c r="G10" s="44" t="s">
        <v>81</v>
      </c>
      <c r="H10" s="37"/>
      <c r="I10" s="37"/>
      <c r="J10" s="37"/>
      <c r="K10" s="38"/>
      <c r="L10" s="8"/>
      <c r="M10" s="5"/>
    </row>
    <row r="11" spans="1:13" ht="39" customHeight="1" x14ac:dyDescent="0.3">
      <c r="A11" s="5"/>
      <c r="B11" s="7"/>
      <c r="C11" s="11">
        <v>1</v>
      </c>
      <c r="D11" s="12" t="s">
        <v>33</v>
      </c>
      <c r="E11" s="12" t="s">
        <v>29</v>
      </c>
      <c r="F11" s="12"/>
      <c r="G11" s="13" t="s">
        <v>28</v>
      </c>
      <c r="H11" s="12" t="s">
        <v>30</v>
      </c>
      <c r="I11" s="10">
        <v>9.64</v>
      </c>
      <c r="J11" s="34">
        <v>55065</v>
      </c>
      <c r="K11" s="39">
        <f>+ROUND(I11*J11,0)</f>
        <v>530827</v>
      </c>
      <c r="L11" s="8"/>
      <c r="M11" s="5"/>
    </row>
    <row r="12" spans="1:13" ht="30" customHeight="1" x14ac:dyDescent="0.3">
      <c r="A12" s="5"/>
      <c r="B12" s="7"/>
      <c r="C12" s="11">
        <v>2</v>
      </c>
      <c r="D12" s="12" t="s">
        <v>34</v>
      </c>
      <c r="E12" s="12" t="s">
        <v>31</v>
      </c>
      <c r="F12" s="12"/>
      <c r="G12" s="13" t="s">
        <v>32</v>
      </c>
      <c r="H12" s="12" t="s">
        <v>30</v>
      </c>
      <c r="I12" s="10">
        <v>34.68</v>
      </c>
      <c r="J12" s="34">
        <v>668778</v>
      </c>
      <c r="K12" s="39">
        <f t="shared" ref="K12:K15" si="0">+ROUND(I12*J12,0)</f>
        <v>23193221</v>
      </c>
      <c r="L12" s="8"/>
      <c r="M12" s="5"/>
    </row>
    <row r="13" spans="1:13" s="5" customFormat="1" ht="30" customHeight="1" x14ac:dyDescent="0.25">
      <c r="B13" s="7"/>
      <c r="C13" s="11">
        <v>3</v>
      </c>
      <c r="D13" s="12" t="s">
        <v>37</v>
      </c>
      <c r="E13" s="12" t="s">
        <v>36</v>
      </c>
      <c r="F13" s="12"/>
      <c r="G13" s="13" t="s">
        <v>35</v>
      </c>
      <c r="H13" s="12" t="s">
        <v>30</v>
      </c>
      <c r="I13" s="10">
        <v>30.78</v>
      </c>
      <c r="J13" s="34">
        <v>470444</v>
      </c>
      <c r="K13" s="39">
        <f t="shared" si="0"/>
        <v>14480266</v>
      </c>
      <c r="L13" s="8"/>
    </row>
    <row r="14" spans="1:13" s="5" customFormat="1" ht="30" customHeight="1" x14ac:dyDescent="0.25">
      <c r="B14" s="7"/>
      <c r="C14" s="11">
        <v>4</v>
      </c>
      <c r="D14" s="12" t="s">
        <v>40</v>
      </c>
      <c r="E14" s="12" t="s">
        <v>39</v>
      </c>
      <c r="F14" s="12"/>
      <c r="G14" s="13" t="s">
        <v>38</v>
      </c>
      <c r="H14" s="12" t="s">
        <v>30</v>
      </c>
      <c r="I14" s="10">
        <v>20.67</v>
      </c>
      <c r="J14" s="34">
        <v>545727</v>
      </c>
      <c r="K14" s="39">
        <f t="shared" si="0"/>
        <v>11280177</v>
      </c>
      <c r="L14" s="8"/>
    </row>
    <row r="15" spans="1:13" s="5" customFormat="1" ht="30" customHeight="1" x14ac:dyDescent="0.25">
      <c r="B15" s="7"/>
      <c r="C15" s="11">
        <v>5</v>
      </c>
      <c r="D15" s="12" t="s">
        <v>43</v>
      </c>
      <c r="E15" s="12" t="s">
        <v>42</v>
      </c>
      <c r="F15" s="12"/>
      <c r="G15" s="13" t="s">
        <v>41</v>
      </c>
      <c r="H15" s="12" t="s">
        <v>44</v>
      </c>
      <c r="I15" s="10">
        <v>3598.43</v>
      </c>
      <c r="J15" s="34">
        <v>7143</v>
      </c>
      <c r="K15" s="39">
        <f t="shared" si="0"/>
        <v>25703585</v>
      </c>
      <c r="L15" s="8"/>
    </row>
    <row r="16" spans="1:13" s="5" customFormat="1" ht="30" customHeight="1" x14ac:dyDescent="0.25">
      <c r="B16" s="7"/>
      <c r="C16" s="11"/>
      <c r="D16" s="12"/>
      <c r="E16" s="12"/>
      <c r="F16" s="12"/>
      <c r="G16" s="35" t="s">
        <v>45</v>
      </c>
      <c r="H16" s="60"/>
      <c r="I16" s="61"/>
      <c r="J16" s="62"/>
      <c r="K16" s="49">
        <f>+SUM(K11:K15)</f>
        <v>75188076</v>
      </c>
      <c r="L16" s="8"/>
    </row>
    <row r="17" spans="2:12" s="5" customFormat="1" ht="30" customHeight="1" x14ac:dyDescent="0.25">
      <c r="B17" s="7"/>
      <c r="C17" s="11"/>
      <c r="D17" s="12"/>
      <c r="E17" s="12"/>
      <c r="F17" s="12"/>
      <c r="G17" s="35" t="s">
        <v>49</v>
      </c>
      <c r="H17" s="63">
        <f>+K65</f>
        <v>0.23</v>
      </c>
      <c r="I17" s="61"/>
      <c r="J17" s="62"/>
      <c r="K17" s="49">
        <f>+ROUND(K16*H17,0)</f>
        <v>17293257</v>
      </c>
      <c r="L17" s="8"/>
    </row>
    <row r="18" spans="2:12" s="5" customFormat="1" ht="30" customHeight="1" x14ac:dyDescent="0.25">
      <c r="B18" s="7"/>
      <c r="C18" s="11"/>
      <c r="D18" s="12"/>
      <c r="E18" s="12"/>
      <c r="F18" s="12"/>
      <c r="G18" s="35" t="s">
        <v>50</v>
      </c>
      <c r="H18" s="63">
        <f t="shared" ref="H18:H19" si="1">+K66</f>
        <v>0.05</v>
      </c>
      <c r="I18" s="61"/>
      <c r="J18" s="62"/>
      <c r="K18" s="49">
        <f>+ROUND(K16*H18,0)</f>
        <v>3759404</v>
      </c>
      <c r="L18" s="8"/>
    </row>
    <row r="19" spans="2:12" s="5" customFormat="1" ht="30" customHeight="1" x14ac:dyDescent="0.25">
      <c r="B19" s="7"/>
      <c r="C19" s="11"/>
      <c r="D19" s="12"/>
      <c r="E19" s="12"/>
      <c r="F19" s="12"/>
      <c r="G19" s="35" t="s">
        <v>51</v>
      </c>
      <c r="H19" s="63">
        <f t="shared" si="1"/>
        <v>0.05</v>
      </c>
      <c r="I19" s="61"/>
      <c r="J19" s="62"/>
      <c r="K19" s="49">
        <f>+ROUND(K16*H19,0)</f>
        <v>3759404</v>
      </c>
      <c r="L19" s="8"/>
    </row>
    <row r="20" spans="2:12" s="5" customFormat="1" ht="30" customHeight="1" x14ac:dyDescent="0.25">
      <c r="B20" s="7"/>
      <c r="C20" s="11"/>
      <c r="D20" s="12"/>
      <c r="E20" s="12"/>
      <c r="F20" s="12"/>
      <c r="G20" s="35" t="s">
        <v>46</v>
      </c>
      <c r="H20" s="63">
        <f>+SUM(H17:H19)</f>
        <v>0.33</v>
      </c>
      <c r="I20" s="61"/>
      <c r="J20" s="62"/>
      <c r="K20" s="49">
        <f>+SUM(K17:K19)</f>
        <v>24812065</v>
      </c>
      <c r="L20" s="8"/>
    </row>
    <row r="21" spans="2:12" ht="30" customHeight="1" x14ac:dyDescent="0.3">
      <c r="B21" s="18"/>
      <c r="C21" s="11"/>
      <c r="D21" s="12"/>
      <c r="E21" s="12"/>
      <c r="F21" s="12"/>
      <c r="G21" s="35" t="s">
        <v>47</v>
      </c>
      <c r="H21" s="60"/>
      <c r="I21" s="61"/>
      <c r="J21" s="62"/>
      <c r="K21" s="49">
        <f>+K16+K20</f>
        <v>100000141</v>
      </c>
      <c r="L21" s="19"/>
    </row>
    <row r="22" spans="2:12" ht="30" customHeight="1" x14ac:dyDescent="0.3">
      <c r="B22" s="18"/>
      <c r="C22" s="11"/>
      <c r="D22" s="12"/>
      <c r="E22" s="12"/>
      <c r="F22" s="12"/>
      <c r="G22" s="35" t="s">
        <v>48</v>
      </c>
      <c r="H22" s="60"/>
      <c r="I22" s="61"/>
      <c r="J22" s="62"/>
      <c r="K22" s="49">
        <v>-141</v>
      </c>
      <c r="L22" s="19"/>
    </row>
    <row r="23" spans="2:12" ht="30" customHeight="1" thickBot="1" x14ac:dyDescent="0.35">
      <c r="B23" s="18"/>
      <c r="C23" s="11"/>
      <c r="D23" s="12"/>
      <c r="E23" s="12"/>
      <c r="F23" s="12"/>
      <c r="G23" s="35" t="s">
        <v>82</v>
      </c>
      <c r="H23" s="60"/>
      <c r="I23" s="61"/>
      <c r="J23" s="62"/>
      <c r="K23" s="49">
        <f>+SUM(K21:K22)</f>
        <v>100000000</v>
      </c>
      <c r="L23" s="19"/>
    </row>
    <row r="24" spans="2:12" ht="66" customHeight="1" thickBot="1" x14ac:dyDescent="0.35">
      <c r="B24" s="18"/>
      <c r="C24" s="36"/>
      <c r="D24" s="37"/>
      <c r="E24" s="37"/>
      <c r="F24" s="37"/>
      <c r="G24" s="44" t="s">
        <v>83</v>
      </c>
      <c r="H24" s="37"/>
      <c r="I24" s="37"/>
      <c r="J24" s="37"/>
      <c r="K24" s="38"/>
      <c r="L24" s="19"/>
    </row>
    <row r="25" spans="2:12" ht="30" customHeight="1" x14ac:dyDescent="0.3">
      <c r="B25" s="18"/>
      <c r="C25" s="11">
        <v>6</v>
      </c>
      <c r="D25" s="12" t="s">
        <v>33</v>
      </c>
      <c r="E25" s="12" t="s">
        <v>29</v>
      </c>
      <c r="F25" s="12"/>
      <c r="G25" s="13" t="s">
        <v>28</v>
      </c>
      <c r="H25" s="12" t="s">
        <v>30</v>
      </c>
      <c r="I25" s="10">
        <v>9.93</v>
      </c>
      <c r="J25" s="34">
        <f>+J11</f>
        <v>55065</v>
      </c>
      <c r="K25" s="39">
        <f>+ROUND(I25*J25,0)</f>
        <v>546795</v>
      </c>
      <c r="L25" s="19"/>
    </row>
    <row r="26" spans="2:12" ht="30" customHeight="1" x14ac:dyDescent="0.3">
      <c r="B26" s="18"/>
      <c r="C26" s="11">
        <v>7</v>
      </c>
      <c r="D26" s="12" t="s">
        <v>34</v>
      </c>
      <c r="E26" s="12" t="s">
        <v>31</v>
      </c>
      <c r="F26" s="12"/>
      <c r="G26" s="13" t="s">
        <v>32</v>
      </c>
      <c r="H26" s="12" t="s">
        <v>30</v>
      </c>
      <c r="I26" s="10">
        <v>36.450000000000003</v>
      </c>
      <c r="J26" s="34">
        <f t="shared" ref="J26:J29" si="2">+J12</f>
        <v>668778</v>
      </c>
      <c r="K26" s="39">
        <f t="shared" ref="K26:K29" si="3">+ROUND(I26*J26,0)</f>
        <v>24376958</v>
      </c>
      <c r="L26" s="19"/>
    </row>
    <row r="27" spans="2:12" ht="30" customHeight="1" x14ac:dyDescent="0.3">
      <c r="B27" s="18"/>
      <c r="C27" s="11">
        <v>8</v>
      </c>
      <c r="D27" s="12" t="s">
        <v>37</v>
      </c>
      <c r="E27" s="12" t="s">
        <v>36</v>
      </c>
      <c r="F27" s="12"/>
      <c r="G27" s="13" t="s">
        <v>35</v>
      </c>
      <c r="H27" s="12" t="s">
        <v>30</v>
      </c>
      <c r="I27" s="10">
        <v>25.01</v>
      </c>
      <c r="J27" s="34">
        <f t="shared" si="2"/>
        <v>470444</v>
      </c>
      <c r="K27" s="39">
        <f t="shared" si="3"/>
        <v>11765804</v>
      </c>
      <c r="L27" s="19"/>
    </row>
    <row r="28" spans="2:12" ht="30" customHeight="1" x14ac:dyDescent="0.3">
      <c r="B28" s="18"/>
      <c r="C28" s="11">
        <v>9</v>
      </c>
      <c r="D28" s="12" t="s">
        <v>40</v>
      </c>
      <c r="E28" s="12" t="s">
        <v>39</v>
      </c>
      <c r="F28" s="12"/>
      <c r="G28" s="13" t="s">
        <v>38</v>
      </c>
      <c r="H28" s="12" t="s">
        <v>30</v>
      </c>
      <c r="I28" s="10">
        <v>22.35</v>
      </c>
      <c r="J28" s="34">
        <f t="shared" si="2"/>
        <v>545727</v>
      </c>
      <c r="K28" s="39">
        <f t="shared" si="3"/>
        <v>12196998</v>
      </c>
      <c r="L28" s="19"/>
    </row>
    <row r="29" spans="2:12" ht="30" customHeight="1" x14ac:dyDescent="0.3">
      <c r="B29" s="18"/>
      <c r="C29" s="11">
        <v>10</v>
      </c>
      <c r="D29" s="12" t="s">
        <v>43</v>
      </c>
      <c r="E29" s="12" t="s">
        <v>42</v>
      </c>
      <c r="F29" s="12"/>
      <c r="G29" s="13" t="s">
        <v>41</v>
      </c>
      <c r="H29" s="12" t="s">
        <v>44</v>
      </c>
      <c r="I29" s="10">
        <v>3682.13</v>
      </c>
      <c r="J29" s="34">
        <f t="shared" si="2"/>
        <v>7143</v>
      </c>
      <c r="K29" s="39">
        <f t="shared" si="3"/>
        <v>26301455</v>
      </c>
      <c r="L29" s="19"/>
    </row>
    <row r="30" spans="2:12" ht="30" customHeight="1" x14ac:dyDescent="0.3">
      <c r="B30" s="18"/>
      <c r="C30" s="11"/>
      <c r="D30" s="12"/>
      <c r="E30" s="12"/>
      <c r="F30" s="12"/>
      <c r="G30" s="35" t="s">
        <v>45</v>
      </c>
      <c r="H30" s="60"/>
      <c r="I30" s="61"/>
      <c r="J30" s="62"/>
      <c r="K30" s="49">
        <f>+SUM(K25:K29)</f>
        <v>75188010</v>
      </c>
      <c r="L30" s="19"/>
    </row>
    <row r="31" spans="2:12" ht="30" customHeight="1" x14ac:dyDescent="0.3">
      <c r="B31" s="18"/>
      <c r="C31" s="11"/>
      <c r="D31" s="12"/>
      <c r="E31" s="12"/>
      <c r="F31" s="12"/>
      <c r="G31" s="35" t="s">
        <v>49</v>
      </c>
      <c r="H31" s="63">
        <f>+K65</f>
        <v>0.23</v>
      </c>
      <c r="I31" s="61"/>
      <c r="J31" s="62"/>
      <c r="K31" s="49">
        <f>+ROUND(K30*H31,0)</f>
        <v>17293242</v>
      </c>
      <c r="L31" s="19"/>
    </row>
    <row r="32" spans="2:12" ht="30" customHeight="1" x14ac:dyDescent="0.3">
      <c r="B32" s="18"/>
      <c r="C32" s="11"/>
      <c r="D32" s="12"/>
      <c r="E32" s="12"/>
      <c r="F32" s="12"/>
      <c r="G32" s="35" t="s">
        <v>50</v>
      </c>
      <c r="H32" s="63">
        <f>+K66</f>
        <v>0.05</v>
      </c>
      <c r="I32" s="61"/>
      <c r="J32" s="62"/>
      <c r="K32" s="49">
        <f>+ROUND(K30*H32,0)</f>
        <v>3759401</v>
      </c>
      <c r="L32" s="19"/>
    </row>
    <row r="33" spans="1:13" ht="30" customHeight="1" x14ac:dyDescent="0.3">
      <c r="B33" s="18"/>
      <c r="C33" s="11"/>
      <c r="D33" s="12"/>
      <c r="E33" s="12"/>
      <c r="F33" s="12"/>
      <c r="G33" s="35" t="s">
        <v>51</v>
      </c>
      <c r="H33" s="63">
        <f>+K67</f>
        <v>0.05</v>
      </c>
      <c r="I33" s="61"/>
      <c r="J33" s="62"/>
      <c r="K33" s="49">
        <f>+ROUND(K30*H33,0)</f>
        <v>3759401</v>
      </c>
      <c r="L33" s="19"/>
    </row>
    <row r="34" spans="1:13" ht="30" customHeight="1" x14ac:dyDescent="0.3">
      <c r="B34" s="18"/>
      <c r="C34" s="11"/>
      <c r="D34" s="12"/>
      <c r="E34" s="12"/>
      <c r="F34" s="12"/>
      <c r="G34" s="35" t="s">
        <v>46</v>
      </c>
      <c r="H34" s="63">
        <f>+SUM(H31:H33)</f>
        <v>0.33</v>
      </c>
      <c r="I34" s="61"/>
      <c r="J34" s="62"/>
      <c r="K34" s="49">
        <f>+SUM(K31:K33)</f>
        <v>24812044</v>
      </c>
      <c r="L34" s="19"/>
    </row>
    <row r="35" spans="1:13" ht="30" customHeight="1" x14ac:dyDescent="0.3">
      <c r="B35" s="18"/>
      <c r="C35" s="11"/>
      <c r="D35" s="12"/>
      <c r="E35" s="12"/>
      <c r="F35" s="12"/>
      <c r="G35" s="35" t="s">
        <v>47</v>
      </c>
      <c r="H35" s="60"/>
      <c r="I35" s="61"/>
      <c r="J35" s="62"/>
      <c r="K35" s="49">
        <f>+K30+K34</f>
        <v>100000054</v>
      </c>
      <c r="L35" s="19"/>
    </row>
    <row r="36" spans="1:13" ht="30" customHeight="1" x14ac:dyDescent="0.3">
      <c r="B36" s="18"/>
      <c r="C36" s="11"/>
      <c r="D36" s="12"/>
      <c r="E36" s="12"/>
      <c r="F36" s="12"/>
      <c r="G36" s="35" t="s">
        <v>48</v>
      </c>
      <c r="H36" s="60"/>
      <c r="I36" s="61"/>
      <c r="J36" s="62"/>
      <c r="K36" s="49">
        <v>-54</v>
      </c>
      <c r="L36" s="19"/>
    </row>
    <row r="37" spans="1:13" ht="30" customHeight="1" thickBot="1" x14ac:dyDescent="0.35">
      <c r="B37" s="18"/>
      <c r="C37" s="11"/>
      <c r="D37" s="12"/>
      <c r="E37" s="12"/>
      <c r="F37" s="12"/>
      <c r="G37" s="35" t="s">
        <v>82</v>
      </c>
      <c r="H37" s="60"/>
      <c r="I37" s="61"/>
      <c r="J37" s="62"/>
      <c r="K37" s="49">
        <f>+SUM(K35:K36)</f>
        <v>100000000</v>
      </c>
      <c r="L37" s="19"/>
    </row>
    <row r="38" spans="1:13" ht="30" customHeight="1" thickBot="1" x14ac:dyDescent="0.35">
      <c r="A38" s="5"/>
      <c r="B38" s="7"/>
      <c r="C38" s="36"/>
      <c r="D38" s="37"/>
      <c r="E38" s="37"/>
      <c r="F38" s="37"/>
      <c r="G38" s="37" t="s">
        <v>52</v>
      </c>
      <c r="H38" s="37"/>
      <c r="I38" s="37"/>
      <c r="J38" s="37"/>
      <c r="K38" s="38"/>
      <c r="L38" s="8"/>
      <c r="M38" s="5"/>
    </row>
    <row r="39" spans="1:13" ht="30" customHeight="1" x14ac:dyDescent="0.3">
      <c r="A39" s="5"/>
      <c r="B39" s="7"/>
      <c r="C39" s="11">
        <v>11</v>
      </c>
      <c r="D39" s="12" t="s">
        <v>73</v>
      </c>
      <c r="E39" s="12" t="s">
        <v>74</v>
      </c>
      <c r="F39" s="12"/>
      <c r="G39" s="13" t="s">
        <v>72</v>
      </c>
      <c r="H39" s="12" t="s">
        <v>30</v>
      </c>
      <c r="I39" s="10">
        <v>0.1</v>
      </c>
      <c r="J39" s="34">
        <v>67207</v>
      </c>
      <c r="K39" s="39">
        <f t="shared" ref="K39:K49" si="4">+ROUND(I39*J39,0)</f>
        <v>6721</v>
      </c>
      <c r="L39" s="8"/>
      <c r="M39" s="5"/>
    </row>
    <row r="40" spans="1:13" ht="30" customHeight="1" x14ac:dyDescent="0.3">
      <c r="A40" s="5"/>
      <c r="B40" s="7"/>
      <c r="C40" s="11">
        <v>12</v>
      </c>
      <c r="D40" s="12" t="s">
        <v>68</v>
      </c>
      <c r="E40" s="12"/>
      <c r="F40" s="12"/>
      <c r="G40" s="13" t="s">
        <v>63</v>
      </c>
      <c r="H40" s="12" t="s">
        <v>56</v>
      </c>
      <c r="I40" s="10">
        <v>2.0499999999999998</v>
      </c>
      <c r="J40" s="34">
        <v>9182</v>
      </c>
      <c r="K40" s="39">
        <f t="shared" si="4"/>
        <v>18823</v>
      </c>
      <c r="L40" s="8"/>
      <c r="M40" s="5"/>
    </row>
    <row r="41" spans="1:13" ht="30" customHeight="1" x14ac:dyDescent="0.3">
      <c r="A41" s="5"/>
      <c r="B41" s="7"/>
      <c r="C41" s="11">
        <v>13</v>
      </c>
      <c r="D41" s="12" t="s">
        <v>65</v>
      </c>
      <c r="E41" s="12" t="s">
        <v>66</v>
      </c>
      <c r="F41" s="12"/>
      <c r="G41" s="13" t="s">
        <v>64</v>
      </c>
      <c r="H41" s="12" t="s">
        <v>30</v>
      </c>
      <c r="I41" s="10">
        <v>0.35</v>
      </c>
      <c r="J41" s="34">
        <v>141248</v>
      </c>
      <c r="K41" s="39">
        <f t="shared" si="4"/>
        <v>49437</v>
      </c>
      <c r="L41" s="8"/>
      <c r="M41" s="5"/>
    </row>
    <row r="42" spans="1:13" ht="30" customHeight="1" x14ac:dyDescent="0.3">
      <c r="A42" s="5"/>
      <c r="B42" s="7"/>
      <c r="C42" s="11">
        <v>14</v>
      </c>
      <c r="D42" s="12" t="s">
        <v>62</v>
      </c>
      <c r="E42" s="12" t="s">
        <v>61</v>
      </c>
      <c r="F42" s="12"/>
      <c r="G42" s="13" t="s">
        <v>60</v>
      </c>
      <c r="H42" s="12" t="s">
        <v>30</v>
      </c>
      <c r="I42" s="10">
        <v>1</v>
      </c>
      <c r="J42" s="34">
        <v>25581</v>
      </c>
      <c r="K42" s="39">
        <f t="shared" si="4"/>
        <v>25581</v>
      </c>
      <c r="L42" s="8"/>
      <c r="M42" s="5"/>
    </row>
    <row r="43" spans="1:13" ht="30" customHeight="1" x14ac:dyDescent="0.3">
      <c r="A43" s="5"/>
      <c r="B43" s="7"/>
      <c r="C43" s="11">
        <v>15</v>
      </c>
      <c r="D43" s="12" t="s">
        <v>33</v>
      </c>
      <c r="E43" s="12" t="s">
        <v>29</v>
      </c>
      <c r="F43" s="12"/>
      <c r="G43" s="13" t="s">
        <v>28</v>
      </c>
      <c r="H43" s="12" t="s">
        <v>30</v>
      </c>
      <c r="I43" s="10">
        <v>1</v>
      </c>
      <c r="J43" s="34">
        <f>+J11</f>
        <v>55065</v>
      </c>
      <c r="K43" s="39">
        <f t="shared" si="4"/>
        <v>55065</v>
      </c>
      <c r="L43" s="8"/>
      <c r="M43" s="5"/>
    </row>
    <row r="44" spans="1:13" ht="30" customHeight="1" x14ac:dyDescent="0.3">
      <c r="A44" s="5"/>
      <c r="B44" s="7"/>
      <c r="C44" s="11">
        <v>16</v>
      </c>
      <c r="D44" s="12" t="s">
        <v>34</v>
      </c>
      <c r="E44" s="12" t="s">
        <v>31</v>
      </c>
      <c r="F44" s="12"/>
      <c r="G44" s="13" t="s">
        <v>32</v>
      </c>
      <c r="H44" s="12" t="s">
        <v>30</v>
      </c>
      <c r="I44" s="10">
        <v>0.1</v>
      </c>
      <c r="J44" s="34">
        <f>+J12</f>
        <v>668778</v>
      </c>
      <c r="K44" s="39">
        <f t="shared" si="4"/>
        <v>66878</v>
      </c>
      <c r="L44" s="8"/>
      <c r="M44" s="5"/>
    </row>
    <row r="45" spans="1:13" ht="30" customHeight="1" x14ac:dyDescent="0.3">
      <c r="A45" s="5"/>
      <c r="B45" s="7"/>
      <c r="C45" s="11">
        <v>17</v>
      </c>
      <c r="D45" s="12" t="s">
        <v>78</v>
      </c>
      <c r="E45" s="12" t="s">
        <v>79</v>
      </c>
      <c r="F45" s="12"/>
      <c r="G45" s="13" t="s">
        <v>80</v>
      </c>
      <c r="H45" s="12" t="s">
        <v>30</v>
      </c>
      <c r="I45" s="10">
        <v>0.2</v>
      </c>
      <c r="J45" s="34">
        <f>+J13</f>
        <v>470444</v>
      </c>
      <c r="K45" s="39">
        <f t="shared" si="4"/>
        <v>94089</v>
      </c>
      <c r="L45" s="8"/>
      <c r="M45" s="5"/>
    </row>
    <row r="46" spans="1:13" ht="30" customHeight="1" x14ac:dyDescent="0.3">
      <c r="A46" s="5"/>
      <c r="B46" s="7"/>
      <c r="C46" s="11">
        <v>18</v>
      </c>
      <c r="D46" s="12" t="s">
        <v>43</v>
      </c>
      <c r="E46" s="12" t="s">
        <v>42</v>
      </c>
      <c r="F46" s="12"/>
      <c r="G46" s="13" t="s">
        <v>41</v>
      </c>
      <c r="H46" s="12" t="s">
        <v>44</v>
      </c>
      <c r="I46" s="10">
        <v>10</v>
      </c>
      <c r="J46" s="34">
        <f>+J15</f>
        <v>7143</v>
      </c>
      <c r="K46" s="39">
        <f t="shared" si="4"/>
        <v>71430</v>
      </c>
      <c r="L46" s="8"/>
      <c r="M46" s="5"/>
    </row>
    <row r="47" spans="1:13" ht="30" customHeight="1" x14ac:dyDescent="0.3">
      <c r="A47" s="5"/>
      <c r="B47" s="7"/>
      <c r="C47" s="11">
        <v>19</v>
      </c>
      <c r="D47" s="12" t="s">
        <v>55</v>
      </c>
      <c r="E47" s="12" t="s">
        <v>54</v>
      </c>
      <c r="F47" s="12"/>
      <c r="G47" s="13" t="s">
        <v>53</v>
      </c>
      <c r="H47" s="12" t="s">
        <v>56</v>
      </c>
      <c r="I47" s="10">
        <v>1096.43</v>
      </c>
      <c r="J47" s="34">
        <v>1033</v>
      </c>
      <c r="K47" s="39">
        <f t="shared" si="4"/>
        <v>1132612</v>
      </c>
      <c r="L47" s="8"/>
      <c r="M47" s="5"/>
    </row>
    <row r="48" spans="1:13" ht="30" customHeight="1" x14ac:dyDescent="0.3">
      <c r="A48" s="5"/>
      <c r="B48" s="7"/>
      <c r="C48" s="11">
        <v>20</v>
      </c>
      <c r="D48" s="12" t="s">
        <v>59</v>
      </c>
      <c r="E48" s="12" t="s">
        <v>58</v>
      </c>
      <c r="F48" s="12"/>
      <c r="G48" s="13" t="s">
        <v>57</v>
      </c>
      <c r="H48" s="12" t="s">
        <v>30</v>
      </c>
      <c r="I48" s="10">
        <v>34</v>
      </c>
      <c r="J48" s="34">
        <v>89104</v>
      </c>
      <c r="K48" s="39">
        <f t="shared" si="4"/>
        <v>3029536</v>
      </c>
      <c r="L48" s="8"/>
      <c r="M48" s="5"/>
    </row>
    <row r="49" spans="1:13" ht="30" customHeight="1" x14ac:dyDescent="0.3">
      <c r="A49" s="5"/>
      <c r="B49" s="7"/>
      <c r="C49" s="11">
        <v>21</v>
      </c>
      <c r="D49" s="12" t="s">
        <v>77</v>
      </c>
      <c r="E49" s="12"/>
      <c r="F49" s="12"/>
      <c r="G49" s="13" t="s">
        <v>76</v>
      </c>
      <c r="H49" s="12" t="s">
        <v>75</v>
      </c>
      <c r="I49" s="10">
        <v>0.5</v>
      </c>
      <c r="J49" s="34">
        <v>61436</v>
      </c>
      <c r="K49" s="39">
        <f t="shared" si="4"/>
        <v>30718</v>
      </c>
      <c r="L49" s="8"/>
      <c r="M49" s="5"/>
    </row>
    <row r="50" spans="1:13" ht="30" customHeight="1" x14ac:dyDescent="0.3">
      <c r="A50" s="5"/>
      <c r="B50" s="7"/>
      <c r="C50" s="11"/>
      <c r="D50" s="12"/>
      <c r="E50" s="12"/>
      <c r="F50" s="12"/>
      <c r="G50" s="35" t="s">
        <v>45</v>
      </c>
      <c r="H50" s="60"/>
      <c r="I50" s="61"/>
      <c r="J50" s="62"/>
      <c r="K50" s="49">
        <f>+SUM(K39:K49)</f>
        <v>4580890</v>
      </c>
      <c r="L50" s="8"/>
      <c r="M50" s="5"/>
    </row>
    <row r="51" spans="1:13" ht="30" customHeight="1" x14ac:dyDescent="0.3">
      <c r="A51" s="5"/>
      <c r="B51" s="7"/>
      <c r="C51" s="11"/>
      <c r="D51" s="12"/>
      <c r="E51" s="12"/>
      <c r="F51" s="12"/>
      <c r="G51" s="35" t="s">
        <v>49</v>
      </c>
      <c r="H51" s="63">
        <f>+K65</f>
        <v>0.23</v>
      </c>
      <c r="I51" s="61"/>
      <c r="J51" s="62"/>
      <c r="K51" s="49">
        <f>+ROUND(K50*H51,0)</f>
        <v>1053605</v>
      </c>
      <c r="L51" s="8"/>
      <c r="M51" s="5"/>
    </row>
    <row r="52" spans="1:13" ht="30" customHeight="1" x14ac:dyDescent="0.3">
      <c r="A52" s="5"/>
      <c r="B52" s="7"/>
      <c r="C52" s="11"/>
      <c r="D52" s="12"/>
      <c r="E52" s="12"/>
      <c r="F52" s="12"/>
      <c r="G52" s="35" t="s">
        <v>50</v>
      </c>
      <c r="H52" s="63">
        <f t="shared" ref="H52:H53" si="5">+K66</f>
        <v>0.05</v>
      </c>
      <c r="I52" s="61"/>
      <c r="J52" s="62"/>
      <c r="K52" s="49">
        <f>+ROUND(K50*H52,0)</f>
        <v>229045</v>
      </c>
      <c r="L52" s="8"/>
      <c r="M52" s="5"/>
    </row>
    <row r="53" spans="1:13" ht="30" customHeight="1" x14ac:dyDescent="0.3">
      <c r="A53" s="5"/>
      <c r="B53" s="7"/>
      <c r="C53" s="11"/>
      <c r="D53" s="12"/>
      <c r="E53" s="12"/>
      <c r="F53" s="12"/>
      <c r="G53" s="35" t="s">
        <v>51</v>
      </c>
      <c r="H53" s="63">
        <f t="shared" si="5"/>
        <v>0.05</v>
      </c>
      <c r="I53" s="61"/>
      <c r="J53" s="62"/>
      <c r="K53" s="49">
        <f>+ROUND(K50*H53,0)</f>
        <v>229045</v>
      </c>
      <c r="L53" s="8"/>
      <c r="M53" s="5"/>
    </row>
    <row r="54" spans="1:13" ht="30" customHeight="1" x14ac:dyDescent="0.3">
      <c r="A54" s="5"/>
      <c r="B54" s="7"/>
      <c r="C54" s="11"/>
      <c r="D54" s="12"/>
      <c r="E54" s="12"/>
      <c r="F54" s="12"/>
      <c r="G54" s="35" t="s">
        <v>46</v>
      </c>
      <c r="H54" s="63">
        <f>+SUM(H51:H53)</f>
        <v>0.33</v>
      </c>
      <c r="I54" s="61"/>
      <c r="J54" s="62"/>
      <c r="K54" s="49">
        <f>+SUM(K51:K53)</f>
        <v>1511695</v>
      </c>
      <c r="L54" s="8"/>
      <c r="M54" s="5"/>
    </row>
    <row r="55" spans="1:13" ht="30" customHeight="1" x14ac:dyDescent="0.3">
      <c r="A55" s="5"/>
      <c r="B55" s="7"/>
      <c r="C55" s="11"/>
      <c r="D55" s="12"/>
      <c r="E55" s="12"/>
      <c r="F55" s="12"/>
      <c r="G55" s="35" t="s">
        <v>47</v>
      </c>
      <c r="H55" s="60"/>
      <c r="I55" s="61"/>
      <c r="J55" s="62"/>
      <c r="K55" s="49">
        <f>+K50+K54</f>
        <v>6092585</v>
      </c>
      <c r="L55" s="8"/>
      <c r="M55" s="5"/>
    </row>
    <row r="56" spans="1:13" ht="30" customHeight="1" x14ac:dyDescent="0.3">
      <c r="A56" s="5"/>
      <c r="B56" s="7"/>
      <c r="C56" s="11"/>
      <c r="D56" s="12"/>
      <c r="E56" s="12"/>
      <c r="F56" s="12"/>
      <c r="G56" s="35" t="s">
        <v>48</v>
      </c>
      <c r="H56" s="60"/>
      <c r="I56" s="61"/>
      <c r="J56" s="62"/>
      <c r="K56" s="49">
        <v>0</v>
      </c>
      <c r="L56" s="8"/>
      <c r="M56" s="5"/>
    </row>
    <row r="57" spans="1:13" ht="30" customHeight="1" thickBot="1" x14ac:dyDescent="0.35">
      <c r="A57" s="5"/>
      <c r="B57" s="7"/>
      <c r="C57" s="11"/>
      <c r="D57" s="12"/>
      <c r="E57" s="12"/>
      <c r="F57" s="12"/>
      <c r="G57" s="35" t="s">
        <v>82</v>
      </c>
      <c r="H57" s="60"/>
      <c r="I57" s="61"/>
      <c r="J57" s="62"/>
      <c r="K57" s="49">
        <f>+SUM(K55:K56)</f>
        <v>6092585</v>
      </c>
      <c r="L57" s="8"/>
      <c r="M57" s="5"/>
    </row>
    <row r="58" spans="1:13" ht="30" customHeight="1" thickBot="1" x14ac:dyDescent="0.35">
      <c r="A58" s="5"/>
      <c r="B58" s="7"/>
      <c r="C58" s="50"/>
      <c r="D58" s="51"/>
      <c r="E58" s="51"/>
      <c r="F58" s="51"/>
      <c r="G58" s="52" t="s">
        <v>67</v>
      </c>
      <c r="H58" s="51"/>
      <c r="I58" s="51"/>
      <c r="J58" s="51"/>
      <c r="K58" s="53"/>
      <c r="L58" s="8"/>
      <c r="M58" s="5"/>
    </row>
    <row r="59" spans="1:13" ht="52.5" customHeight="1" thickBot="1" x14ac:dyDescent="0.35">
      <c r="A59" s="5"/>
      <c r="B59" s="7"/>
      <c r="C59" s="54"/>
      <c r="D59" s="55"/>
      <c r="E59" s="55"/>
      <c r="F59" s="55"/>
      <c r="G59" s="56" t="str">
        <f>+G10</f>
        <v>APORTE ICCU (CONVENIO ICCU 747 DE 2023):
VÍA QUE CONDUCE DESDE EL CASCO URBANO HACIA LA VEREDA CHASQUEZ SECTOR EL PEDREGAL</v>
      </c>
      <c r="H59" s="55"/>
      <c r="I59" s="57"/>
      <c r="J59" s="58"/>
      <c r="K59" s="59">
        <f>+K23</f>
        <v>100000000</v>
      </c>
      <c r="L59" s="8"/>
      <c r="M59" s="5"/>
    </row>
    <row r="60" spans="1:13" ht="52.5" customHeight="1" thickBot="1" x14ac:dyDescent="0.35">
      <c r="A60" s="5"/>
      <c r="B60" s="7"/>
      <c r="C60" s="54"/>
      <c r="D60" s="55"/>
      <c r="E60" s="55"/>
      <c r="F60" s="55"/>
      <c r="G60" s="56" t="str">
        <f>+G24</f>
        <v>APORTE ICCU (CONVENIO ICCU 875 DE 2023):
VÍA QUE CONDUCE DESDE LA VEREDA GUANGÜITA HACIA LA VEREDA REATOVA SECTOR LOS GALPONES</v>
      </c>
      <c r="H60" s="55"/>
      <c r="I60" s="57"/>
      <c r="J60" s="58"/>
      <c r="K60" s="59">
        <f>+K37</f>
        <v>100000000</v>
      </c>
      <c r="L60" s="8"/>
      <c r="M60" s="5"/>
    </row>
    <row r="61" spans="1:13" ht="39.75" customHeight="1" thickBot="1" x14ac:dyDescent="0.35">
      <c r="A61" s="5"/>
      <c r="B61" s="7"/>
      <c r="C61" s="54"/>
      <c r="D61" s="55"/>
      <c r="E61" s="55"/>
      <c r="F61" s="55"/>
      <c r="G61" s="56" t="str">
        <f>+G38</f>
        <v>APORTE MUNICIPIO DE VILLAPINZÓN</v>
      </c>
      <c r="H61" s="55"/>
      <c r="I61" s="57"/>
      <c r="J61" s="58"/>
      <c r="K61" s="59">
        <f>+K57</f>
        <v>6092585</v>
      </c>
      <c r="L61" s="8"/>
      <c r="M61" s="5"/>
    </row>
    <row r="62" spans="1:13" s="5" customFormat="1" ht="39.75" customHeight="1" thickBot="1" x14ac:dyDescent="0.3">
      <c r="B62" s="7"/>
      <c r="C62" s="54"/>
      <c r="D62" s="55"/>
      <c r="E62" s="55"/>
      <c r="F62" s="55"/>
      <c r="G62" s="56" t="s">
        <v>15</v>
      </c>
      <c r="H62" s="55"/>
      <c r="I62" s="57"/>
      <c r="J62" s="58"/>
      <c r="K62" s="59">
        <f>+SUM(K59:K61)</f>
        <v>206092585</v>
      </c>
      <c r="L62" s="8"/>
    </row>
    <row r="63" spans="1:13" s="3" customFormat="1" thickBot="1" x14ac:dyDescent="0.3">
      <c r="A63" s="14"/>
      <c r="B63" s="15"/>
      <c r="C63" s="22"/>
      <c r="D63" s="23"/>
      <c r="E63" s="23"/>
      <c r="F63" s="23"/>
      <c r="G63" s="22"/>
      <c r="H63" s="22"/>
      <c r="I63" s="24"/>
      <c r="J63" s="25"/>
      <c r="K63" s="26"/>
      <c r="L63" s="16"/>
      <c r="M63" s="14"/>
    </row>
    <row r="64" spans="1:13" s="3" customFormat="1" ht="46.5" customHeight="1" x14ac:dyDescent="0.25">
      <c r="A64" s="14"/>
      <c r="B64" s="15"/>
      <c r="C64" s="75" t="s">
        <v>69</v>
      </c>
      <c r="D64" s="76"/>
      <c r="E64" s="76"/>
      <c r="F64" s="76"/>
      <c r="G64" s="76"/>
      <c r="H64" s="77" t="s">
        <v>8</v>
      </c>
      <c r="I64" s="77"/>
      <c r="J64" s="77"/>
      <c r="K64" s="45" t="s">
        <v>16</v>
      </c>
      <c r="L64" s="17"/>
      <c r="M64" s="14"/>
    </row>
    <row r="65" spans="1:13" s="3" customFormat="1" ht="32.25" customHeight="1" x14ac:dyDescent="0.25">
      <c r="A65" s="14"/>
      <c r="B65" s="15"/>
      <c r="C65" s="78" t="s">
        <v>17</v>
      </c>
      <c r="D65" s="79"/>
      <c r="E65" s="79"/>
      <c r="F65" s="79"/>
      <c r="G65" s="79"/>
      <c r="H65" s="71" t="s">
        <v>18</v>
      </c>
      <c r="I65" s="71"/>
      <c r="J65" s="46" t="s">
        <v>19</v>
      </c>
      <c r="K65" s="64">
        <v>0.23</v>
      </c>
      <c r="L65" s="17"/>
      <c r="M65" s="14"/>
    </row>
    <row r="66" spans="1:13" s="3" customFormat="1" ht="30" customHeight="1" x14ac:dyDescent="0.25">
      <c r="A66" s="14"/>
      <c r="B66" s="15"/>
      <c r="C66" s="78" t="s">
        <v>20</v>
      </c>
      <c r="D66" s="79"/>
      <c r="E66" s="79"/>
      <c r="F66" s="79"/>
      <c r="G66" s="79"/>
      <c r="H66" s="80" t="s">
        <v>21</v>
      </c>
      <c r="I66" s="81"/>
      <c r="J66" s="46" t="s">
        <v>22</v>
      </c>
      <c r="K66" s="64">
        <v>0.05</v>
      </c>
      <c r="L66" s="17"/>
      <c r="M66" s="14"/>
    </row>
    <row r="67" spans="1:13" s="4" customFormat="1" ht="81" customHeight="1" x14ac:dyDescent="0.25">
      <c r="A67" s="14"/>
      <c r="B67" s="15"/>
      <c r="C67" s="68"/>
      <c r="D67" s="69"/>
      <c r="E67" s="69"/>
      <c r="F67" s="40"/>
      <c r="G67" s="43"/>
      <c r="H67" s="70" t="s">
        <v>23</v>
      </c>
      <c r="I67" s="71"/>
      <c r="J67" s="46" t="s">
        <v>24</v>
      </c>
      <c r="K67" s="64">
        <v>0.05</v>
      </c>
      <c r="L67" s="16"/>
      <c r="M67" s="14"/>
    </row>
    <row r="68" spans="1:13" ht="54.75" customHeight="1" thickBot="1" x14ac:dyDescent="0.35">
      <c r="A68" s="5"/>
      <c r="B68" s="7"/>
      <c r="C68" s="103" t="s">
        <v>70</v>
      </c>
      <c r="D68" s="104"/>
      <c r="E68" s="104"/>
      <c r="F68" s="66"/>
      <c r="G68" s="67" t="s">
        <v>71</v>
      </c>
      <c r="H68" s="74" t="s">
        <v>25</v>
      </c>
      <c r="I68" s="74"/>
      <c r="J68" s="48" t="s">
        <v>26</v>
      </c>
      <c r="K68" s="65">
        <f>+SUM(K65:K67)</f>
        <v>0.33</v>
      </c>
      <c r="L68" s="8"/>
      <c r="M68" s="5"/>
    </row>
    <row r="69" spans="1:13" ht="17.25" thickBot="1" x14ac:dyDescent="0.35">
      <c r="A69" s="5"/>
      <c r="B69" s="27"/>
      <c r="C69" s="28"/>
      <c r="D69" s="28"/>
      <c r="E69" s="29"/>
      <c r="F69" s="28"/>
      <c r="G69" s="30"/>
      <c r="H69" s="28"/>
      <c r="I69" s="28"/>
      <c r="J69" s="28"/>
      <c r="K69" s="28"/>
      <c r="L69" s="31"/>
      <c r="M69" s="5"/>
    </row>
    <row r="70" spans="1:13" ht="17.25" thickTop="1" x14ac:dyDescent="0.3">
      <c r="A70" s="5"/>
      <c r="B70" s="5"/>
      <c r="C70" s="5"/>
      <c r="D70" s="5"/>
      <c r="E70" s="6"/>
      <c r="F70" s="5"/>
      <c r="G70" s="5"/>
      <c r="H70" s="5"/>
      <c r="I70" s="5"/>
      <c r="J70" s="5"/>
      <c r="K70" s="5"/>
      <c r="L70" s="5"/>
      <c r="M70" s="5"/>
    </row>
  </sheetData>
  <mergeCells count="22"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64:G64"/>
    <mergeCell ref="H64:J64"/>
    <mergeCell ref="C65:G65"/>
    <mergeCell ref="H65:I65"/>
    <mergeCell ref="C66:G66"/>
    <mergeCell ref="H66:I66"/>
    <mergeCell ref="C67:E67"/>
    <mergeCell ref="H67:I67"/>
    <mergeCell ref="C68:E68"/>
    <mergeCell ref="H68:I68"/>
  </mergeCells>
  <pageMargins left="0.7" right="0.7" top="0.75" bottom="0.75" header="0.3" footer="0.3"/>
  <pageSetup scale="38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Económica (Proponente</vt:lpstr>
      <vt:lpstr>'PRESUPUESTO OFICIAL (Entidad)'!Área_de_impresión</vt:lpstr>
      <vt:lpstr>'Propuesta Económica (Proponente'!Área_de_impresión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OBRAS</cp:lastModifiedBy>
  <cp:revision/>
  <cp:lastPrinted>2023-07-26T21:45:20Z</cp:lastPrinted>
  <dcterms:created xsi:type="dcterms:W3CDTF">2006-06-27T16:47:25Z</dcterms:created>
  <dcterms:modified xsi:type="dcterms:W3CDTF">2023-08-08T15:21:25Z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