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ocuments\PROCESOS 2023\039-00-H-CACOM-5-GRUAL-2023\EVALUACION\EVALUACION ECONÓMICA\RESPUESTA INSEREL\"/>
    </mc:Choice>
  </mc:AlternateContent>
  <bookViews>
    <workbookView xWindow="-120" yWindow="-120" windowWidth="29040" windowHeight="15840"/>
  </bookViews>
  <sheets>
    <sheet name="FORMULARIO OFERTA ECONÓMICA " sheetId="3" r:id="rId1"/>
  </sheets>
  <definedNames>
    <definedName name="_xlnm.Print_Area" localSheetId="0">'FORMULARIO OFERTA ECONÓMICA '!$B$1:$H$378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71" i="3" l="1"/>
  <c r="G190" i="3"/>
  <c r="G152" i="3"/>
  <c r="G306" i="3"/>
  <c r="G305" i="3"/>
  <c r="G304" i="3"/>
  <c r="G303" i="3"/>
  <c r="G302" i="3"/>
  <c r="G301" i="3"/>
  <c r="G300" i="3"/>
  <c r="G299" i="3"/>
  <c r="G298" i="3"/>
  <c r="G297" i="3"/>
  <c r="G296" i="3"/>
  <c r="G295" i="3" s="1"/>
  <c r="G293" i="3"/>
  <c r="G292" i="3"/>
  <c r="G291" i="3"/>
  <c r="G290" i="3"/>
  <c r="G289" i="3"/>
  <c r="G288" i="3"/>
  <c r="G287" i="3"/>
  <c r="G286" i="3"/>
  <c r="G285" i="3" s="1"/>
  <c r="G281" i="3"/>
  <c r="G280" i="3"/>
  <c r="G279" i="3" s="1"/>
  <c r="G278" i="3"/>
  <c r="G277" i="3"/>
  <c r="G276" i="3"/>
  <c r="G275" i="3"/>
  <c r="G274" i="3"/>
  <c r="G272" i="3"/>
  <c r="G271" i="3"/>
  <c r="G270" i="3"/>
  <c r="G268" i="3"/>
  <c r="G267" i="3"/>
  <c r="G266" i="3"/>
  <c r="G264" i="3"/>
  <c r="G263" i="3"/>
  <c r="G262" i="3"/>
  <c r="G261" i="3"/>
  <c r="G259" i="3"/>
  <c r="G257" i="3"/>
  <c r="G255" i="3"/>
  <c r="G253" i="3" s="1"/>
  <c r="G252" i="3"/>
  <c r="G251" i="3"/>
  <c r="G249" i="3"/>
  <c r="G248" i="3"/>
  <c r="G247" i="3"/>
  <c r="G246" i="3"/>
  <c r="G244" i="3"/>
  <c r="G243" i="3"/>
  <c r="G239" i="3" s="1"/>
  <c r="G242" i="3"/>
  <c r="G241" i="3"/>
  <c r="G238" i="3"/>
  <c r="G237" i="3"/>
  <c r="G236" i="3"/>
  <c r="G235" i="3"/>
  <c r="G233" i="3"/>
  <c r="G232" i="3"/>
  <c r="G231" i="3"/>
  <c r="G230" i="3"/>
  <c r="G229" i="3"/>
  <c r="G228" i="3"/>
  <c r="G227" i="3"/>
  <c r="G226" i="3"/>
  <c r="G224" i="3"/>
  <c r="G223" i="3"/>
  <c r="G222" i="3"/>
  <c r="G221" i="3"/>
  <c r="G220" i="3"/>
  <c r="G217" i="3"/>
  <c r="G216" i="3"/>
  <c r="G215" i="3"/>
  <c r="G214" i="3"/>
  <c r="G213" i="3"/>
  <c r="G212" i="3"/>
  <c r="G211" i="3"/>
  <c r="G210" i="3"/>
  <c r="G209" i="3"/>
  <c r="G208" i="3"/>
  <c r="G207" i="3"/>
  <c r="G206" i="3"/>
  <c r="G205" i="3"/>
  <c r="G204" i="3"/>
  <c r="G203" i="3"/>
  <c r="G202" i="3"/>
  <c r="G201" i="3"/>
  <c r="G200" i="3"/>
  <c r="G196" i="3"/>
  <c r="G195" i="3" s="1"/>
  <c r="G194" i="3"/>
  <c r="G193" i="3"/>
  <c r="G192" i="3" s="1"/>
  <c r="G191" i="3"/>
  <c r="G189" i="3"/>
  <c r="G188" i="3"/>
  <c r="G187" i="3"/>
  <c r="G186" i="3"/>
  <c r="G183" i="3"/>
  <c r="G182" i="3"/>
  <c r="G181" i="3"/>
  <c r="G180" i="3" s="1"/>
  <c r="G178" i="3"/>
  <c r="G177" i="3"/>
  <c r="G176" i="3"/>
  <c r="G175" i="3"/>
  <c r="G174" i="3"/>
  <c r="G173" i="3"/>
  <c r="G172" i="3"/>
  <c r="G171" i="3"/>
  <c r="G170" i="3"/>
  <c r="G169" i="3"/>
  <c r="G168" i="3"/>
  <c r="G167" i="3"/>
  <c r="G166" i="3"/>
  <c r="G165" i="3"/>
  <c r="G164" i="3"/>
  <c r="G160" i="3"/>
  <c r="G158" i="3" s="1"/>
  <c r="G159" i="3"/>
  <c r="G157" i="3"/>
  <c r="G156" i="3"/>
  <c r="G155" i="3"/>
  <c r="G154" i="3" s="1"/>
  <c r="G153" i="3"/>
  <c r="G151" i="3"/>
  <c r="G150" i="3" s="1"/>
  <c r="G149" i="3"/>
  <c r="G148" i="3"/>
  <c r="G146" i="3" s="1"/>
  <c r="G147" i="3"/>
  <c r="G145" i="3"/>
  <c r="G144" i="3"/>
  <c r="G143" i="3"/>
  <c r="G141" i="3" s="1"/>
  <c r="G142" i="3"/>
  <c r="G140" i="3"/>
  <c r="G139" i="3"/>
  <c r="G138" i="3"/>
  <c r="G137" i="3"/>
  <c r="G135" i="3"/>
  <c r="G134" i="3"/>
  <c r="G133" i="3" s="1"/>
  <c r="G132" i="3"/>
  <c r="G129" i="3" s="1"/>
  <c r="G131" i="3"/>
  <c r="G130" i="3"/>
  <c r="G128" i="3"/>
  <c r="G127" i="3"/>
  <c r="G126" i="3" s="1"/>
  <c r="G125" i="3"/>
  <c r="G124" i="3"/>
  <c r="G123" i="3"/>
  <c r="G121" i="3"/>
  <c r="G120" i="3"/>
  <c r="G119" i="3"/>
  <c r="G117" i="3"/>
  <c r="G116" i="3"/>
  <c r="G115" i="3"/>
  <c r="G114" i="3"/>
  <c r="G113" i="3"/>
  <c r="G112" i="3"/>
  <c r="G110" i="3"/>
  <c r="G109" i="3"/>
  <c r="G108" i="3"/>
  <c r="G107" i="3"/>
  <c r="G106" i="3"/>
  <c r="G105" i="3"/>
  <c r="G103" i="3"/>
  <c r="G102" i="3"/>
  <c r="G101" i="3"/>
  <c r="G100" i="3"/>
  <c r="G99" i="3"/>
  <c r="G98" i="3"/>
  <c r="G97" i="3"/>
  <c r="G96" i="3"/>
  <c r="G95" i="3"/>
  <c r="G94" i="3"/>
  <c r="G93" i="3"/>
  <c r="G92" i="3"/>
  <c r="G91" i="3"/>
  <c r="G90" i="3"/>
  <c r="G89" i="3"/>
  <c r="G88" i="3"/>
  <c r="G87" i="3"/>
  <c r="G86" i="3"/>
  <c r="G85" i="3"/>
  <c r="G83" i="3"/>
  <c r="G82" i="3"/>
  <c r="G81" i="3"/>
  <c r="G80" i="3"/>
  <c r="G79" i="3"/>
  <c r="G78" i="3"/>
  <c r="G77" i="3"/>
  <c r="G69" i="3" s="1"/>
  <c r="G76" i="3"/>
  <c r="G75" i="3"/>
  <c r="G73" i="3"/>
  <c r="G68" i="3"/>
  <c r="G67" i="3"/>
  <c r="G65" i="3"/>
  <c r="G64" i="3"/>
  <c r="G63" i="3"/>
  <c r="G56" i="3" s="1"/>
  <c r="G61" i="3"/>
  <c r="G60" i="3"/>
  <c r="G58" i="3"/>
  <c r="G55" i="3"/>
  <c r="G54" i="3"/>
  <c r="G53" i="3"/>
  <c r="G52" i="3"/>
  <c r="G50" i="3"/>
  <c r="G49" i="3"/>
  <c r="G47" i="3"/>
  <c r="G46" i="3"/>
  <c r="G45" i="3"/>
  <c r="G44" i="3"/>
  <c r="H319" i="3"/>
  <c r="G322" i="3"/>
  <c r="H322" i="3" s="1"/>
  <c r="G319" i="3"/>
  <c r="G326" i="3"/>
  <c r="H326" i="3" s="1"/>
  <c r="E332" i="3" s="1"/>
  <c r="G51" i="3" l="1"/>
  <c r="G163" i="3"/>
  <c r="G219" i="3"/>
  <c r="G273" i="3"/>
  <c r="G225" i="3"/>
  <c r="G234" i="3"/>
  <c r="G269" i="3"/>
  <c r="E331" i="3"/>
  <c r="G42" i="3"/>
  <c r="G136" i="3"/>
  <c r="G184" i="3"/>
  <c r="G199" i="3"/>
  <c r="G41" i="3"/>
  <c r="G40" i="3"/>
  <c r="G39" i="3"/>
  <c r="G38" i="3"/>
  <c r="G37" i="3"/>
  <c r="G36" i="3"/>
  <c r="G35" i="3"/>
  <c r="G34" i="3"/>
  <c r="G33" i="3"/>
  <c r="G7" i="3"/>
  <c r="G8" i="3"/>
  <c r="G9" i="3"/>
  <c r="G10" i="3"/>
  <c r="G11" i="3"/>
  <c r="G12" i="3"/>
  <c r="G13" i="3"/>
  <c r="G14" i="3"/>
  <c r="G15" i="3"/>
  <c r="G16" i="3"/>
  <c r="G17" i="3"/>
  <c r="G18" i="3"/>
  <c r="G19" i="3"/>
  <c r="G20" i="3"/>
  <c r="G21" i="3"/>
  <c r="G22" i="3"/>
  <c r="G23" i="3"/>
  <c r="G24" i="3"/>
  <c r="G25" i="3"/>
  <c r="G26" i="3"/>
  <c r="G27" i="3"/>
  <c r="G28" i="3"/>
  <c r="G29" i="3"/>
  <c r="G30" i="3"/>
  <c r="G32" i="3" l="1"/>
  <c r="G6" i="3"/>
  <c r="D308" i="3" s="1"/>
  <c r="D309" i="3" l="1"/>
  <c r="D311" i="3"/>
  <c r="D310" i="3"/>
  <c r="D312" i="3" l="1"/>
  <c r="D313" i="3" l="1"/>
  <c r="E330" i="3" s="1"/>
  <c r="E333" i="3" s="1"/>
</calcChain>
</file>

<file path=xl/sharedStrings.xml><?xml version="1.0" encoding="utf-8"?>
<sst xmlns="http://schemas.openxmlformats.org/spreadsheetml/2006/main" count="1107" uniqueCount="687">
  <si>
    <t>ÍTEM</t>
  </si>
  <si>
    <t>ACTIVIDAD</t>
  </si>
  <si>
    <t>UND</t>
  </si>
  <si>
    <t>VALOR UNITARIO</t>
  </si>
  <si>
    <t>VALOR TOTAL</t>
  </si>
  <si>
    <t>PRELIMINARES</t>
  </si>
  <si>
    <t>1.1</t>
  </si>
  <si>
    <t>LOCALIZACIÓN Y REPLANTEO EDIFICIO/MANTENIMIENTO/OBRA</t>
  </si>
  <si>
    <t>1.2</t>
  </si>
  <si>
    <t>1.3</t>
  </si>
  <si>
    <t>1.4</t>
  </si>
  <si>
    <t>ESCARIFICACIÓN Y RETIRO DE PAÑETE INTERNO</t>
  </si>
  <si>
    <t>1.5</t>
  </si>
  <si>
    <t>DESMONTE DE VENTANERIA, INCLUYE VIDRIO Y ANGEOS</t>
  </si>
  <si>
    <t>1.6</t>
  </si>
  <si>
    <t>2.2</t>
  </si>
  <si>
    <t>3.1</t>
  </si>
  <si>
    <t>3.2</t>
  </si>
  <si>
    <t>4.1</t>
  </si>
  <si>
    <t>4.2</t>
  </si>
  <si>
    <t>MAMPOSTERIA</t>
  </si>
  <si>
    <t>5.1</t>
  </si>
  <si>
    <t>5.2</t>
  </si>
  <si>
    <t>INSTALACIONES ELECTRICAS</t>
  </si>
  <si>
    <t>6.1</t>
  </si>
  <si>
    <t>6.2</t>
  </si>
  <si>
    <t>6.3</t>
  </si>
  <si>
    <t>6.4</t>
  </si>
  <si>
    <t>PAÑETES</t>
  </si>
  <si>
    <t>7.1</t>
  </si>
  <si>
    <t>PAÑETE INTERIOR, MUROS E= 15 MM. PROPORCION 1:4, INCLUYE SU APLICACION EN FILOS, CARTERAS Y DILATACIONES"</t>
  </si>
  <si>
    <t>8.1</t>
  </si>
  <si>
    <t>ACABADOS E IMPERMEABILIZACIONES</t>
  </si>
  <si>
    <t>10.1</t>
  </si>
  <si>
    <t>10.2</t>
  </si>
  <si>
    <t>CARPINTERIA EN ALUMINIO Y VIDRIO</t>
  </si>
  <si>
    <t>12.1</t>
  </si>
  <si>
    <t>CERRADURAS</t>
  </si>
  <si>
    <t>13.1</t>
  </si>
  <si>
    <t>13.2</t>
  </si>
  <si>
    <t>14.1</t>
  </si>
  <si>
    <t>ML</t>
  </si>
  <si>
    <t>RETIRO DE SOBRANTES FUERA DE LA UNIDAD</t>
  </si>
  <si>
    <t>1.7</t>
  </si>
  <si>
    <t>1.8</t>
  </si>
  <si>
    <t>1.10</t>
  </si>
  <si>
    <t>1.11</t>
  </si>
  <si>
    <t>PAÑETE IMPERMEABILIZADO MUROS 1:3 - E= 15 MM. INCLUYE SU APLICACIÓN EN FILOS, CARTERAS Y DILATACIONES"</t>
  </si>
  <si>
    <t>MANTENIMIENTO DE CIELORRASO EN DRYWALL</t>
  </si>
  <si>
    <t>7.2</t>
  </si>
  <si>
    <t>7.3</t>
  </si>
  <si>
    <t>7.4</t>
  </si>
  <si>
    <t>INSTALACION CORRECTIVA DE PUERTAS Y VENTANAS EN MADERA, (INCLUYE SEGUROS, TOPES Y LOS ELEMENTOS NECESARIOS PARA SU INSTALACION Y CORRECTO FUNCIONAMIENTO)</t>
  </si>
  <si>
    <t>CUBIERTAS</t>
  </si>
  <si>
    <t>MANTENIMIENTO CANALES Y BAJANTES AGUA LLUVIA, INCLUYE ESCARIFICACION Y LIJADO PINTUARA ACTUAL, SOLDADURAS, CORRECCION DE GOTERAS Y APLICACIÓN DE ANTICORROSIVO ROJO COLONIAL.ALTURA APRÓ X 6M.</t>
  </si>
  <si>
    <t>DEMOLICIÓN DE MUROS EN BLOQUE / LADRILLO / DRY WALL, INCLUYE RETIRO DEL MATERIAL</t>
  </si>
  <si>
    <t>2.3</t>
  </si>
  <si>
    <t>4.3</t>
  </si>
  <si>
    <t>1.9</t>
  </si>
  <si>
    <t>1.12</t>
  </si>
  <si>
    <t>1.13</t>
  </si>
  <si>
    <t>1.14</t>
  </si>
  <si>
    <t>1.15</t>
  </si>
  <si>
    <t>1.16</t>
  </si>
  <si>
    <t>1.17</t>
  </si>
  <si>
    <t>1.18</t>
  </si>
  <si>
    <t>6.1.1</t>
  </si>
  <si>
    <t>6.1.2</t>
  </si>
  <si>
    <t>6.1.3</t>
  </si>
  <si>
    <t>6.1.4</t>
  </si>
  <si>
    <t>6.2.1</t>
  </si>
  <si>
    <t>6.2.2</t>
  </si>
  <si>
    <t>6.2.3</t>
  </si>
  <si>
    <t>6.2.4</t>
  </si>
  <si>
    <t>7.1.1</t>
  </si>
  <si>
    <t>10.3</t>
  </si>
  <si>
    <t>12.2</t>
  </si>
  <si>
    <t>16.1</t>
  </si>
  <si>
    <t>16.2</t>
  </si>
  <si>
    <t>16.3</t>
  </si>
  <si>
    <t>VIDRIOS Y ESPEJOS</t>
  </si>
  <si>
    <t>18.1</t>
  </si>
  <si>
    <t>19.1</t>
  </si>
  <si>
    <t>20.1</t>
  </si>
  <si>
    <t>IMPUESTO</t>
  </si>
  <si>
    <t>%</t>
  </si>
  <si>
    <t>ESTAMPILLA POLITÉCNICO COLOMBIANO JAIME ISAZA CADAVID</t>
  </si>
  <si>
    <t>El impuesto de estampilla Politécnico Colombiano Jaime Isaza Cadavid aplica si es entidad privada del 0.4 % sobre el valor facturado antes de IVA, según artículo 3 y 4 de la ordenanza No 16 del 1 de septiembre de 2009 de la Asamblea Departamental de Antioquia, si es entidad pública este impuesto no aplica.</t>
  </si>
  <si>
    <t>ESTAMPILLA PROUNIVERSIDAD NACIONAL</t>
  </si>
  <si>
    <t>0.5% como contribución pro-Universidad nacional, para los contratos de obra</t>
  </si>
  <si>
    <t>RETE ICA SERVICIOS</t>
  </si>
  <si>
    <t>De acuerdo con la territoriedad del contribuyente</t>
  </si>
  <si>
    <t>IVA</t>
  </si>
  <si>
    <t xml:space="preserve">De acuerdo a la tarifa asignada al servicio o al impuesto que se aplique </t>
  </si>
  <si>
    <t>RETE IVA</t>
  </si>
  <si>
    <t>15% según lo facturado de acuerdo al IVA</t>
  </si>
  <si>
    <t xml:space="preserve">RETE FUENTE </t>
  </si>
  <si>
    <t>2% valor antes de IVA</t>
  </si>
  <si>
    <t>CONTRIBUCION OBRA PÚBLICA</t>
  </si>
  <si>
    <t xml:space="preserve">5% que se saca a los contratos de obra como contribución al Ministerio de Hacienda y Crédito publico </t>
  </si>
  <si>
    <t>VR. TOTAL</t>
  </si>
  <si>
    <t>TOTALES</t>
  </si>
  <si>
    <t>TOTAL OFERTA ECONÓMICA</t>
  </si>
  <si>
    <t>Ml</t>
  </si>
  <si>
    <t>REMOCIÓN (DEMOLICIÓN) DE ACABADO DE PISO Y PAREDES, INCLUYE RETIRO</t>
  </si>
  <si>
    <t>M²</t>
  </si>
  <si>
    <t>DESMONTE, RETIRO Y TRANSPORTE A SITIO AUTORIZADO DE SALIDAS ELÉCTRICAS EXISTENTE EN EL SITIO A INTERVENIR (TOMAS, LUMINARIAS, INTERRUPTORES, TUBERÍA, CABLEADO, CAJA, ETC.) DE ACUERDO A LA DESCRIPCIÓN EN LAS ESPECIFICACIONES TÉCNICAS, ESTOS ELEMENTOS DEBERÁN SER ENTREGADOS A LA UNIDAD MEDIANTE ACTA.</t>
  </si>
  <si>
    <t>ASEO GENERAL INTERIOR Y EXTERIOR, FINAL DE OBRA</t>
  </si>
  <si>
    <t>M³</t>
  </si>
  <si>
    <t>ESTRUCTURA</t>
  </si>
  <si>
    <t>Kg</t>
  </si>
  <si>
    <t>Un</t>
  </si>
  <si>
    <t>PRUEBA DE AGUAS LLUVIAS</t>
  </si>
  <si>
    <t>SALIDAS ELÉCTRICAS INSTALADAS EN DUCTERÍA CONDUIT E.M.T., PVC (INCLUYE VALOR DE LA TOTALIDAD DE TRAMOS DE DUCTERÍA, CABLEADO, CAJAS Y ACCESORIOS REQUERIDOS EN CADA SALIDA - NO SE HARÁN PAGOS POR ACOMETIDAS PARCIALES)</t>
  </si>
  <si>
    <t>PROTECCIONES, PARARRAYOS Y PUESTAS A TIERRA</t>
  </si>
  <si>
    <t>7.2.1</t>
  </si>
  <si>
    <t>SUMINISTRO INSTALACIÓN Y PUESTA EN SERVICIO DE SISTEMA DE PUESTA TIERRA PARA TABLERO, INCLUYE: 1 VARILLA CW 5/8" COBRE- 99%, 1 PUNTO DE SOLDADURA EXOTÉRMICA, FAVIGEL BOLSA 25KG/7M, 5 MTS CABLE CU DESNUDO NO. 2 AWG, ACCESORIOS Y TODO LO NECESARIO PARA SU CORRECTA INSTALACIÓN Y PUESTA EN SERVICIO CON UNA RESISTENCIA MENOR A 10 OHMIOS</t>
  </si>
  <si>
    <t>CIELO RASO</t>
  </si>
  <si>
    <t>SUMINISTRO E INSTALACIÓN DE VINILO TIPO SUPER KORAZA SOBRE PAÑETE TRES MANOS (INCLUYE FILOS Y DILATACIONES), COLOR BLANCO O A ELECCION DE LA SUPERVISIÓN.</t>
  </si>
  <si>
    <t xml:space="preserve">PRELIMINARES </t>
  </si>
  <si>
    <t>DEMOLICIÓN PLACAS CONTRAPISO, INCLUYE RETIRO</t>
  </si>
  <si>
    <t>DESMONTE DE PUERTAS INCLUYE EL MARCO Y TAPA LUCES., INCLUYE RETIRO</t>
  </si>
  <si>
    <t>1.19</t>
  </si>
  <si>
    <t>1.20</t>
  </si>
  <si>
    <t>1.21</t>
  </si>
  <si>
    <t>1.22</t>
  </si>
  <si>
    <t>1.23</t>
  </si>
  <si>
    <t>1.24</t>
  </si>
  <si>
    <t>RETIRO DE TABLERO ELÉCTRICO.</t>
  </si>
  <si>
    <t>RELLENO Y COMPACTACIÓN CON MATERIAL DE EXCAVACIÓN SELECCIONADO</t>
  </si>
  <si>
    <t>SUMINISTRO E INSTALACION DE RELLENO CON MATERIAL GRANULAR DRENANTE, INCLUYE GEOTEXTIL NT 2000</t>
  </si>
  <si>
    <t>CIMENTACIÓN</t>
  </si>
  <si>
    <t>3.3</t>
  </si>
  <si>
    <t>SOLADO DE LIMPIEZA EN CONCRETO DE 2.000 PSI DE E=0.05 M SEGÚN PLANOS. INCLUYE MATERIALES, MANO DE OBRA, EQUIPOS Y HERRAMIENTAS NECESARIAS</t>
  </si>
  <si>
    <t>3.4</t>
  </si>
  <si>
    <t>CONSTRUCCION DE ZAPATA EN CONCRETO DE 4.000 PSI IMPERMEABILIZADO SEGÚN PLANOS. INCLUYE, MANO DE OBRA, FORMALETAS, EQUIPOS Y HERRAMIENTAS NECESARIAS, NO INCLUYE ACERO DE REFUERZO</t>
  </si>
  <si>
    <t>3.5</t>
  </si>
  <si>
    <t>CONSTRUCCION DE VIGAS DE CIMENTACION EN CONCRETO DE 4.000 PSI IMPERMEABILIZADO SEGÚN PLANOS. INCLUYE MANO DE OBRA, FORMALETAS, EQUIPOS Y HERRAMIENTAS NECESARIAS, NO INCLUYE ACERO DE REFUERZO</t>
  </si>
  <si>
    <t>3.6</t>
  </si>
  <si>
    <t>CONSTRUCCION DE PLACA DE CONTRAPISO EN CONCRETO DE 3.000 PSI IMPERMEABILIZADO, SEGÚN PLANOS. INCLUYE MANO DE OBRA, FORMALETAS, EQUIPOS Y HERRAMIENTAS NECESARIAS, E=0.10 M, NO INCLUYE ACERO DE REFUERZO</t>
  </si>
  <si>
    <t>CONSTRUCCION DE COLUMNA EN CONCRETO DE 4.000 PSI SEGÚN PLANOS. INCLUYE MANO DE OBRA, FORMALETAS, EQUIPOS Y HERRAMIENTAS NECESARIAS, NO INCLUYE ACERO DE REFUERZO</t>
  </si>
  <si>
    <t>CONSTRUCCION DE VIGAS AEREAS EN CONCRETO DE 4.000 PSI SEGÚN PLANOS. INCLUYE MANO DE OBRA, FORMALETAS, EQUIPOS Y HERRAMIENTAS NECESARIAS, NO INCLUYE ACERO DE REFUERZO</t>
  </si>
  <si>
    <t>4.4</t>
  </si>
  <si>
    <t>4.5</t>
  </si>
  <si>
    <t>4.6</t>
  </si>
  <si>
    <t>4.7</t>
  </si>
  <si>
    <t>4.8</t>
  </si>
  <si>
    <t>5.3</t>
  </si>
  <si>
    <t>SOBRECIMIENTO E= 0,15 MTS</t>
  </si>
  <si>
    <t>SUMINISTRO E INSTALACIÓN DE TUBERÍA PVC SANITARIA Ø 4", INCLUYE ACCESORIOS PARA SU CORRECTA INSTALACION</t>
  </si>
  <si>
    <t>SUMINISTRO E INSTALACIÓN DE PUNTO SANITARIO Ø 4" , INCLUYE ACCESORIOS PARA SU CORRECTA INSTALACION</t>
  </si>
  <si>
    <t>PRUEBA SANITARIA</t>
  </si>
  <si>
    <t>CONEXIÓN A RED DE ALCANTARILLADO EXISTENTE</t>
  </si>
  <si>
    <t>SUMINISTRO E INSTALACIÓN DE TUBERÍA PVC PRESIÓN RDE 13.5 Ø 1/2", INCLUYE ACCESORIOS PARA SU CORRECTA INSTALACIÓN.</t>
  </si>
  <si>
    <t>SUMINISTRO E INSTALACIÓN DE PUNTO DE AGUA FRIA Ø 1/2" , INCLUYE ACCESORIOS PARA SU CORRECTA INSTALACIÓN.</t>
  </si>
  <si>
    <t>SUMINISTRO E INSTALACION DE REGISTRO DE AGUA INCLUYE TAPA Y CAJA Ø 1/2"</t>
  </si>
  <si>
    <t>CONEXIÓN A RED HIDRÁULICA EXISTENTE Ø 1" .</t>
  </si>
  <si>
    <t>6.3.1</t>
  </si>
  <si>
    <t>SUMINISTRO E INSTALACIÓN DE CANAL METALICA CALIBRE 14</t>
  </si>
  <si>
    <t>6.3.2</t>
  </si>
  <si>
    <t>6.3.3</t>
  </si>
  <si>
    <t>SUMINISTRO E INSTALACIÓN DE BAJANTE METALICA CALIBRE 14</t>
  </si>
  <si>
    <t>6.4.1</t>
  </si>
  <si>
    <t>TABLEROS ELÉCTRICOS DE DISTRIBUCIÓN Y CAJAS DE CONTROL</t>
  </si>
  <si>
    <t>SUMINISTRO INSTALACIÓN Y PUESTA EN SERVICIO DE LUMINARIA LED REDONDA 24W, INCLUYE CABLEADO (PE, HF, FR, LS, LIBRE DE HALÓGENOS, RETARDANTE A LA LLAMA, BAJA EMISIÓN DE HUMOS), TUBERÍA EMT 3/4", Y TODOS LOS ACCESORIOS NECESARIOS PARA GARANTIZAR SU CORRECTA INSTALACIÓN Y PUESTA EN SERVICIO</t>
  </si>
  <si>
    <t>7.3.1</t>
  </si>
  <si>
    <t>7.3.2</t>
  </si>
  <si>
    <t>7.3.3</t>
  </si>
  <si>
    <t>SISTEMA CONTRA INCENDIOS</t>
  </si>
  <si>
    <t>7.4.1</t>
  </si>
  <si>
    <t>SUMINISTRO, INSTALACIÓN Y PUESTA EN SERVICIO DE DETECTOR DE HUMO BASE CONVENCIONAL DOBLE TECNOLOGÍA OPTICO TERMICO BOSCH MODEL FAP-425-OT-R CON BASE DIRECCIONABLE MS400 O SIMILAR, INCLUYE ACCESORIOS NECESARIOS PARA GARANTIZAR SU CORRECTA INSTALACIÓN Y PUESTA EN SERVICIO.</t>
  </si>
  <si>
    <t>SUMINISTRO, INSTALACIÓN Y PUESTA EN SERVICIO DE ESTACION MANUAL DE PARADA BOSCH FMM-7045-D O SIMILAR , INCLUYE ACCESORIOS NECESARIOS PARA GARANTIZAR SU CORRECTA INSTALACIÓN Y PUESTA EN SERVICIO.</t>
  </si>
  <si>
    <t>SUMINISTRO, INSTALACIÓN Y PUESTA EN SERVICIO DE SIRENA PARED SIRENA/LUZ ESTROBOSCOPIA BOSCH MODEL HSR O SIMILAR, INCLUYE DUCTERIA IMC 3/4 ", CABLEADO, BASE Y TODOS LOS TODOS LOS ACCESORIOS NECESARIOS PARA GARANTIZAR SU CORRECTA INSTALACIÓN Y PUESTA EN SERVICIO.</t>
  </si>
  <si>
    <t>SUMINISTRO E INSTALACIÓN DE CIELO RASO PVC 10 MM (INCLUYE ESTRUCTURA Y COMPUERTAS PARA INSPECCION) Y TODOS LOS ACCESORIOS PARA SU CORRECTA INSTALACIÓN</t>
  </si>
  <si>
    <t>SUMINISTRO E INSTALACIÓN DE PINTURA KORAZA TRES MANOS (INCLUYE FILOS Y DILATACIONES)</t>
  </si>
  <si>
    <t>SUMINISTRO E INSTALACION DE HOJAS DE PUERTAS CON MARCO EN MADERA EN CEDRO ROJO. ESTRUCTURA CON MARCOS VERTICALES DE 10 CMS, MARCO SUPERIOR E INFERIOR DE 14 CMS, TRAVESAÑOS CADA 15 CMS DE 8 CMS EN MADERA TIPO AMARILLO DE 4 CMS DE ESPESOR. LÁMINAS DE TRIPLEX DE 4 MM EN CEDRO ROJO POR AMBAS CARAS. (TODA LA MADERA DEBE SER INMUNIZADA Y SECADA PREVIAMENTE, INCLUYE SELLADOR, PINTURA, BISAGRAS Y TOPES).</t>
  </si>
  <si>
    <t>14.2</t>
  </si>
  <si>
    <t>14.3</t>
  </si>
  <si>
    <t>14.4</t>
  </si>
  <si>
    <t>21.1</t>
  </si>
  <si>
    <t>21.2</t>
  </si>
  <si>
    <t>SUMINISTRO E INSTALACIÓN DE CETO EN EUGENIAS SEMBRADAS CADA 20CM ALTO MINIMO DE 50CM INCLUYE ABONO Y TIERRA</t>
  </si>
  <si>
    <t>DESMONTE DE CUBIERTA, INCLUYE RETIRO DE SOBRANTES</t>
  </si>
  <si>
    <t>LIMPIEZA DE LA SUPERFICIE, CON CHORRO DE AGUA A UNA PRESIÓN MÍNIMA DE 3500 PSI. INCLUYE APLICACIÓN DE DESENGRASANTE BIODEGRADABLE TIPO SIKAGUARD-719W O SIMILAR. INCLUYE MANO DE OBRA, HERRAMIENTAS, EQUIPOS, MATERIALES Y DEMÁS ASPECTOS NECESARIOS PARA LLEVARA ACABO DICHA ACTIVIDAD.</t>
  </si>
  <si>
    <t>13.3</t>
  </si>
  <si>
    <t>13.4</t>
  </si>
  <si>
    <t>SUMINISTRO E INSTALACIÓN DE ESTUCO PLASTICO</t>
  </si>
  <si>
    <t>SUMINISTRO E INSTALACIÓN DE LLAVE TERMINAL CON CONEXIÓN PARA MANGUERA</t>
  </si>
  <si>
    <t>DESMONTE DE EQUIPOS DE COCINA</t>
  </si>
  <si>
    <t>SUMINISTRO INSTALACIÓN Y PUESTA EN SERVICIO DE LUMINARIA LED REDONDA 12W, INCLUYE CABLEADO (PE, HF, FR, LS, LIBRE DE HALÓGENOS, RETARDANTE A LA LLAMA, BAJA EMISIÓN DE HUMOS), TUBERÍA EMT 3/4", Y TODOS LOS ACCESORIOS NECESARIOS PARA GARANTIZAR SU CORRECTA INSTALACIÓN Y PUESTA EN SERVICIO</t>
  </si>
  <si>
    <t>ADECUACIÓN DE LA INFRAESTRUCTURA PARA EL EMPLAZAMIENTO DE LOS EQUIPOS DE COMUNICACIONES, VOZ Y DATOS DEL CENTRO DE COMANDO Y CONTROL RUBRO 02-02-02-005-004-01-2 REC. 10 SERVICIOS GENERALES DE CONSTRUCCION DE EDIFICACIONES NO RESIDENCIALES $ 28.977.820,27</t>
  </si>
  <si>
    <t xml:space="preserve"> CANTIDAD </t>
  </si>
  <si>
    <t>SUMINISTRO E INSTALACIÓN DE CERRAMIENTO EN POLISOMBRA H= 2,00 MTS</t>
  </si>
  <si>
    <t xml:space="preserve">LOCALIZACIÓN Y REPLANTEO </t>
  </si>
  <si>
    <t>DESCAPOTE H= 0.20 MTS, INCLUYE RETIRO DE SOBRANTES</t>
  </si>
  <si>
    <t>DESMONTE DE CABALLETES Y LIMATEZAS, INCLUYE RETIRO DE SOBRANTES</t>
  </si>
  <si>
    <t>DESMONTE DE BARANDAS EN MADERA, INCLUYE RETIRO</t>
  </si>
  <si>
    <t>RETIRO DE CANOAS, BAJANTES, RUANAS Y TUBERIAS. INCLUYE EL CARGUE, TRANSPORTE, DISPOSICION FINAL DE ESCOMBROS EN BOTADEROS OFICIALES. ALTURA APRÓX 6M.</t>
  </si>
  <si>
    <t>REGATA DE 1" EN MURO/TECHO INCLUYE MORTERO PARA REPARACION Y RETIRO DE SOBRANTES</t>
  </si>
  <si>
    <t>EXCAVACION MANUAL EN TERRENO CONSISTENTE, NO INCLUYE CARGUE, RETIRO Y DISPOCISION FINAL DE EXCAVACION</t>
  </si>
  <si>
    <t>ENTIBADO TIPO 2</t>
  </si>
  <si>
    <t>COMPACTACIÓN DE CAPA SUBRASANTE HASTA ALCANZAR CBR=95% DEL PROCTOR MODIFICADO</t>
  </si>
  <si>
    <t>MANTENIMIENTO VENTANA DE MADERA EN EL SITIO REQUERIDO, INCLUYE AJUSTE DE DIMENSIONES, MARCOS, CAMBIO DE PIEZAS DETERIORADAS, ( TAPALUCES,LISTONES, ANGEO) LIJADO HASTA DEJAR AL ESTADO NATURAL DE LA MADERA, APLICACION DE SELLADOR CATALIZADO 26% SOLIDOS, SELLADO CON SILICONA ANTIHONGOS, APLICACIÓN DE PINTURA TIPO IMPRANOL   A DOS MANOS, AMBAS CARAS Y TONALIDAD SIMILAR A LA EXISTENTE , RESANES CON TAPAPOROS AMADERADOS TIPO POROSIL O SIMILAR</t>
  </si>
  <si>
    <t>ADECUACIÓN DE LA INFRAESTRUCTURA PARA EL EMPLAZAMIENTO DE LOS EQUIPOS DE COMUNICACIONES, VOZ Y DATOS DEL CENTRO DE COMANDO Y CONTROL RUBRO PPTAL 02-01-01-001-002-11 REC. 10 OTROS EDIFICIOS NO RESIDENCIALES  $290.756.313,29</t>
  </si>
  <si>
    <t xml:space="preserve">CIMENTACIÓN </t>
  </si>
  <si>
    <t>SUMINISTRO, INSTALACIÓN Y COMPACTACION DE RECEBO COMUN</t>
  </si>
  <si>
    <t>RELLENO COMPACTADO AL 95% DEL PROCTOR MODIFICADO DE ACUERDO A PLANOS EN MATERIAL SELECCIONADO TIPO RAJON. INCLUYE SUMINISTRO, EXTENDIDO, NIVELACIÓN, HUMEDECIMIENTO Y COMPACTACIÓN.</t>
  </si>
  <si>
    <t>CONCRETO CICLÓPEO DE 2500 PSI (60% CONCRETO Y 40% PIEDRA PEQUEÑA) SEGÚN PLANOS.  INCLUYE MANO DE OBRA, EQUIPOS Y HERRAMIENTAS NECESARIAS.</t>
  </si>
  <si>
    <t>3.7</t>
  </si>
  <si>
    <t>3.8</t>
  </si>
  <si>
    <t>3.9</t>
  </si>
  <si>
    <t>SUMINISTRO E INSTALACION DE GEOTEXTIL NT2500 O SIMILAR</t>
  </si>
  <si>
    <t>ESTRUCTURA EN CONCRETO</t>
  </si>
  <si>
    <t>4.1.1</t>
  </si>
  <si>
    <t>4.1.2</t>
  </si>
  <si>
    <t>4.1.3</t>
  </si>
  <si>
    <t>CONSTRUCCION DE PLACA DE ENTREPISO ALIGERADO EN CONCRETO DE 4.000 PSI E=0.40 M SEGÚN PLANOS. INCLUYE MANO DE OBRA, FORMALETAS, MAQUINARIA, EQUIPO NECESARIO, RIOSTRAS, VIGUETAS, CASETONES DE ICOPOR, LOSETA SUPERIOR, NO INCLUYE REFUERZO</t>
  </si>
  <si>
    <t>4.1.4</t>
  </si>
  <si>
    <t>CONSTRUCCION DE MURO EN CONCRETO DE 4.000 PSI IMPERMEABILIZADO SEGÚN PLANOS. INCLUYE MANO DE OBRA, FORMALETAS, EQUIPO Y HERRAMIENTAS NECESARIAS, NO INCLUYE ACERO DE REFUERZO</t>
  </si>
  <si>
    <t>ACERO DE REFUERZO- ANCLAJES</t>
  </si>
  <si>
    <t>4.2.1</t>
  </si>
  <si>
    <t>SUMINISTRO E INSTALACION ACERO DE REFUERZO ESTRUCTURAL FY: 420  MPA GR 60 -NTC 2289  INCLUYE ALAMBRE NEGRO . TRASIEGO, MANEJO</t>
  </si>
  <si>
    <t>4.2.2</t>
  </si>
  <si>
    <t>SUMINISTRO E INSTALACION DE MALLA ELECTROSOLDADA FY  485 MPA -NTC 5806, INCLUYE ALAMBRE NEGRO TRASIEGO, MANEJO</t>
  </si>
  <si>
    <t>CONSTRUCCION DE MURO EN BLOQUE DE ARCILLA NO.4 (0.33X0.9X0.23) MTS.</t>
  </si>
  <si>
    <t xml:space="preserve">CONSTRUCCIÓN DE MURO EN SUPERPLACA-GYPLAC RH 1/2" CON ESTRUCTURA Y ACABADO A 2 CARAS E= 0,12 MTS. </t>
  </si>
  <si>
    <t>CONSTRUCCIÓN DE MURO EN LADRILLO PRENSADO E= 0,12 MTS</t>
  </si>
  <si>
    <t>5.4</t>
  </si>
  <si>
    <t xml:space="preserve">INSTALACIONES HIDROSANITARIAS </t>
  </si>
  <si>
    <t xml:space="preserve">INSTALACIONES SANITARIAS </t>
  </si>
  <si>
    <t xml:space="preserve">INSTALACIONES AGUAS LLUVIAS </t>
  </si>
  <si>
    <t>INRAESTRUCTURA SANITARIA</t>
  </si>
  <si>
    <t>SUMINISTRO E INSTALACIÓN DE TUBERÍA NOVAFORT 4" , INCLUYE ACCESORIOS PARA SU CORRECTA INSTALACION</t>
  </si>
  <si>
    <t>POZO DE INSPECCIÓN EN CONCRETO DE Ø 1,20 H = 1,50 Y 2,50 M INCLUYE CONO DE REDUCCIÓN, ARO Y TAPA EN HIERRO FUNDIDO, CONSTRUCCIÓN SEGÚN NORMA EAAB</t>
  </si>
  <si>
    <t>CONEXIÓN A POZO DE INSPECCIÓN</t>
  </si>
  <si>
    <t>INRAESTRUCTURA AGUAS LLUVIAS</t>
  </si>
  <si>
    <t>SUMINISTRO E INSTALACIÓN DE TUBERÍA CORRUGADA Y PERFORADA SIN FILTRO Ø 4"</t>
  </si>
  <si>
    <t>6.4.2</t>
  </si>
  <si>
    <t>CONEXIÓN A RED DE AGUAS LLUVIAS  EXISTENTE</t>
  </si>
  <si>
    <t xml:space="preserve">INSTALACIONES ELECTRICAS </t>
  </si>
  <si>
    <t>CONSTRUCCIÓN DE PEDESTAL PARA SOPORTAR TABLEROS INDUSTRIALES, INCLUYE PINTURA Y TODOS LOS ELEMENTOS NECESARIOS PARA SU CORRECTO FUNCIONAMIENTO.</t>
  </si>
  <si>
    <t>INFRAESTRUCTURA</t>
  </si>
  <si>
    <t>SUMINISTRO INSTALACIÓN Y PUESTA EN SERVICIO DE CAJA DE INSPECCIÓN PARA FIBRA ÓPTICA, SEGUN NORMA DEL OPERADOR DE RED QUE APLIQUE.</t>
  </si>
  <si>
    <t xml:space="preserve">BANCO DE DUCTERÍAS INTERNAS-EXTERNAS TIPO CONDUIT PVC, EMT, IMC, CAJAS DE PASO Y CANALETA </t>
  </si>
  <si>
    <t>SUMINISTRO INSTALACIÓN Y PUESTA EN SERVICIO DE BANCO DE DUCTOS SUBTERRÁNEO PVC - TDP DE 2XØ4". INCLUYE TERMINALES Y TODOS LOS ELEMENTOS NECESARIOS PARA SU CORRECTA INSTALACIÓN Y PUESTA EN FUNCIONAMIENTO</t>
  </si>
  <si>
    <t>SUMINISTRO INSTALACIÓN Y PUESTA EN SERVICIO DE BANCO DE DUCTOS SUBTERRÁNEO PVC - TDP DE 1XØ2". INCLUYE TERMINALES Y TODOS LOS ELEMENTOS NECESARIOS PARA SU CORRECTA INSTALACIÓN Y PUESTA EN FUNCIONAMIENTO</t>
  </si>
  <si>
    <t>SUMINISTRO INSTALACIÓN Y PUESTA EN SERVICIO DE BANCO DE DUCTOS SUBTERRÁNEO PVC - TDP DE 1XØ3". INCLUYE TERMINALES Y TODOS LOS ELEMENTOS NECESARIOS PARA SU CORRECTA INSTALACIÓN Y PUESTA EN FUNCIONAMIENTO</t>
  </si>
  <si>
    <t>7.3.4</t>
  </si>
  <si>
    <t>SUMINISTRO, INSTALACIÓN Y PUESTA EN SERVICIO DE DUCTERÍA TIPO EMT DE 1 X Ø2" INCLUYE UNIÓN, CURVAS, TERMINALES, CAJAS DE PASO Y TODOS LOS ELEMENTOS NECESARIOS PARA SU CORRECTA INSTALACIÓN Y PUESTA EN FUNCIONAMIENTO</t>
  </si>
  <si>
    <t>7.3.5</t>
  </si>
  <si>
    <t>SUMINISTRO, INSTALACIÓN Y PUESTA EN SERVICIO DE DUCTERÍA TIPO EMT DE 1 X Ø3" INCLUYE UNIÓN, CURVAS, TERMINALES, CAJAS DE PASO Y TODOS LOS ELEMENTOS NECESARIOS PARA SU CORRECTA INSTALACIÓN Y PUESTA EN FUNCIONAMIENTO</t>
  </si>
  <si>
    <t>7.3.6</t>
  </si>
  <si>
    <t>SUMINISTRO, INSTALACIÓN Y PUESTA EN SERVICIO DE BANDEJA PORTACABLE TIPO MALLA ELECTROZINCADA DE 54X300 MM, INCLUYE CABLE EQUIPOTENCIAL DESNUDO NUMERO 12 AWG, GRIFECRIP, MENSULAS. SOPORTES, UNIONES, CURVAS, ACOPLES, FIJADORES A ESTRUCTURA, PUENTES EQUIPOTENCIALES Y DEMÁS ELEMENTOS NECESARIOS PARA SU CORRECTA INSTALACIÓN Y FUNCIONAMIENTO.</t>
  </si>
  <si>
    <t>7.3.7</t>
  </si>
  <si>
    <t>SUMINISTRO INSTALACIÓN Y PUESTA EN SERVICIO DE CORAZA FLEXIBLE LIQUID TIGHT 1XØ 3", INCLUYE TERMINALES, UNIONES, SOPORTES CAJAS DE PASO Y TODO LO NECESARIO PARA SU CORRECTA INSTALACIÓN Y PUESTA EN SERVICIO.</t>
  </si>
  <si>
    <t>7.3.8</t>
  </si>
  <si>
    <t>SUMINISTRO INSTALACIÓN Y PUESTA EN SERVICIO DE CANALETA METALICA 12X5 CM CON DIVISIÓN, INCLUYE CUERPO, TAPA, TABIQUE, UNIONES, ANGULOS INTERNOS EXTERNOS Y PLANOS, TAPAS, DERIVACIONES, SUJETADOR DE CABLES, SOPORTES, MARCOS PARA INSTALACIÓN DE MECANISMOS Y TODO LO NECESARIO PARA SU CORRECTA INSTALACIÓN Y PUESTA EN SERVICIO</t>
  </si>
  <si>
    <t>7.3.9</t>
  </si>
  <si>
    <t>SUMINISTRO INSTALACIÓN Y PUESTA EN SERVICIO DE DUCTO PVC 1XØ3/4", INCLUYE TERMINALES, UNIONES, SOPORTES Y TODO LO NECESARIO PARA SU CORRECTA INSTALACIÓN Y PUESTA EN SERVICIO.</t>
  </si>
  <si>
    <t>SUMINISTRO, INSTALACIÓN Y PUESTA EN SERVICIO DE TABLERO TIPO INDUSTRIAL AUTOSOPORTADO,  GRADO DE PROTECCIÓN IP 67, CON CAPACIDAD PARA DIEZ (10) CIRCUITOS TRIFÁSICOS, CON ESPACIO PARA TOTALIZADOR Y DPS, BARRA DE NEUTRO Y TIERRA INDEPENDIENTES  EN CU, PUERTA PRINCIPAL CON RÓTULO DE CARACTERÍSTICAS TÉCNICAS Y SÍMBOLO DE RIESGO ELÉCTRICO EN ACRÍLICO O METÁLICO, DIAGRAMA UNIFILAR AL INTERIOR DEL TABLERO, CÓDIGO DE COLORES EN BARRAS Y CABLEADO DE ACUERDO AL RETIE, BORNERAS DE INTERCONEXIÓN, ELEMENTOS DE ANCLAJE Y TODOS LOS ELEMENTOS NECESARIOS PARA SU CORRECTA INSTALACIÓN Y FUNCIONAMIENTO DE ACUERDO A DIAGRAMA UNIFILAR Y ESPECIFICACIONES TÉCNICAS.</t>
  </si>
  <si>
    <t>7.4.2</t>
  </si>
  <si>
    <t>SUMINISTRO, INSTALACIÓN Y PUESTA EN SERVICIO DE TABLERO TIPO INDUSTRIAL DE SOBREPONER,  GRADO DE PROTECCIÓN IP 45, CON CAPACIDAD PARA OCHO (08) CIRCUITOS TRIFÁSICOS, CON ESPACIO PARA TOTALIZADOR Y DPS, BARRA DE NEUTRO Y TIERRA INDEPENDIENTES  EN CU, PUERTA PRINCIPAL CON RÓTULO DE CARACTERÍSTICAS TÉCNICAS Y SÍMBOLO DE RIESGO ELÉCTRICO EN ACRÍLICO O METÁLICO, DIAGRAMA UNIFILAR AL INTERIOR DEL TABLERO, CÓDIGO DE COLORES EN BARRAS Y CABLEADO DE ACUERDO AL RETIE, BORNERAS DE INTERCONEXIÓN, ELEMENTOS DE ANCLAJE Y TODOS LOS ELEMENTOS NECESARIOS PARA SU CORRECTA INSTALACIÓN Y FUNCIONAMIENTO DE ACUERDO A DIAGRAMA UNIFILAR Y ESPECIFICACIONES TÉCNICAS.</t>
  </si>
  <si>
    <t>7.4.3</t>
  </si>
  <si>
    <t xml:space="preserve">SUMINISTRO INSTALACIÓN Y PUESTA EN SERVICIO DE COFRE METÁLICO DE (30X30X10)CM (ANCHOxALTOxPROFUNDO), GRADO DE PROTECCIÓN IP 45, CON  PUERTA CON CHAPA Y LLAVES, INCLUYE ELEMENTOS DE ANCLAJE Y TODOS LOS ELEMENTOS NECESARIOS PARA SU CORRECTA INSTALACIÓN Y FUNCIONAMIENTO DE ACUERDO A PLANOS Y ESPECIFICACIONES TÉCNICAS. </t>
  </si>
  <si>
    <t>7.4.4</t>
  </si>
  <si>
    <t>SUMINISTRO INSTALACIÓN Y PUESTA EN SERVICIO DE COFRE METÁLICO PARA LLAVE CONMUTABLE (BYPASS), GRADO DE PROTECCIÓN IP 45, CON  PUERTA CON CHAPA Y LLAVES, INCLUYE LLAVE MANUAL CONMUTABLE DE TRES POSICIONES 4 HILOS (3FASES + NEUTRO) (UPS-OFF-RED NORMAL) DE 200A/25KA.</t>
  </si>
  <si>
    <t>7.4.5</t>
  </si>
  <si>
    <t>SUMINISTRO INSTALACIÓN Y PUESTA EN SERVICIO DE INTERRUPTOR TERMOMAGNÉTICO TIPO INDUSTRIAL DE 3x350 A, ICU 60 KA A 220/240 V,  DE ACUERDO A DIAGRAMA UNIFILAR Y CUADRO DE CARGAS, INCLUYE ELEMENTOS DE FIJACIÓN AL TABLERO Y TODOS LOS ELEMENTOS NECESARIOS PARA SU CORRECTA INSTALACIÓN Y FUNCIONAMIENTO.</t>
  </si>
  <si>
    <t>7.4.6</t>
  </si>
  <si>
    <t>SUMINISTRO INSTALACIÓN Y PUESTA EN SERVICIO DE INTERRUPTOR TERMOMAGNÉTICO TIPO INDUSTRIAL DE 3x250 A, ICU 35 KA A 220/240 V,  DE ACUERDO A DIAGRAMA UNIFILAR Y CUADRO DE CARGAS, INCLUYE ELEMENTOS DE FIJACIÓN AL TABLERO Y TODOS LOS ELEMENTOS NECESARIOS PARA SU CORRECTA INSTALACIÓN Y FUNCIONAMIENTO.</t>
  </si>
  <si>
    <t>7.4.7</t>
  </si>
  <si>
    <t>SUMINISTRO INSTALACIÓN Y PUESTA EN SERVICIO DE INTERRUPTOR TERMOMAGNÉTICO TIPO INDUSTRIAL DE 3x200 A, ICU 35 KA A 220/240 V,  DE ACUERDO A DIAGRAMA UNIFILAR Y CUADRO DE CARGAS, INCLUYE ELEMENTOS DE FIJACIÓN AL TABLERO Y TODOS LOS ELEMENTOS NECESARIOS PARA SU CORRECTA INSTALACIÓN Y FUNCIONAMIENTO.</t>
  </si>
  <si>
    <t>7.4.8</t>
  </si>
  <si>
    <t>SUMINISTRO INSTALACIÓN Y PUESTA EN SERVICIO DE INTERRUPTOR TERMOMAGNÉTICO TIPO INDUSTRIAL DE 3x125 A, ICU 25 KA A 220/240 V,  DE ACUERDO A DIAGRAMA UNIFILAR Y CUADRO DE CARGAS, INCLUYE ELEMENTOS DE FIJACIÓN AL TABLERO Y TODOS LOS ELEMENTOS NECESARIOS PARA SU CORRECTA INSTALACIÓN Y FUNCIONAMIENTO.</t>
  </si>
  <si>
    <t>7.4.9</t>
  </si>
  <si>
    <t>SUMINISTRO INSTALACIÓN Y PUESTA EN SERVICIO DE INTERRUPTOR TERMOMAGNÉTICO TIPO INDUSTRIAL DE 3x100 A, ICU 25 KA A 220/240 V,  DE ACUERDO A DIAGRAMA UNIFILAR Y CUADRO DE CARGAS, INCLUYE ELEMENTOS DE FIJACIÓN AL TABLERO Y TODOS LOS ELEMENTOS NECESARIOS PARA SU CORRECTA INSTALACIÓN Y FUNCIONAMIENTO.</t>
  </si>
  <si>
    <t>7.4.10</t>
  </si>
  <si>
    <t>SUMINISTRO INSTALACIÓN Y PUESTA EN SERVICIO DE INTERRUPTOR TERMOMAGNÉTICO TIPO INDUSTRIAL DE 3x80 A, ICU 25 KA A 220/240 V,  DE ACUERDO A DIAGRAMA UNIFILAR Y CUADRO DE CARGAS, INCLUYE ELEMENTOS DE FIJACIÓN AL TABLERO Y TODOS LOS ELEMENTOS NECESARIOS PARA SU CORRECTA INSTALACIÓN Y FUNCIONAMIENTO.</t>
  </si>
  <si>
    <t>7.4.11</t>
  </si>
  <si>
    <t>SUMINISTRO INSTALACIÓN Y PUESTA EN SERVICIO DE INTERRUPTOR TERMOMAGNÉTICO TIPO INDUSTRIAL DE 3x63 A, ICU 25 KA A 220/240 V,  DE ACUERDO A DIAGRAMA UNIFILAR Y CUADRO DE CARGAS, INCLUYE ELEMENTOS DE FIJACIÓN AL TABLERO Y TODOS LOS ELEMENTOS NECESARIOS PARA SU CORRECTA INSTALACIÓN Y FUNCIONAMIENTO.</t>
  </si>
  <si>
    <t>7.4.12</t>
  </si>
  <si>
    <t>SUMINISTRO INSTALACIÓN Y PUESTA EN SERVICIO DE INTERRUPTOR TERMOMAGNÉTICO TIPO INDUSTRIAL DE 3x50 A, ICU 25 KA A 220/240 V,  DE ACUERDO A DIAGRAMA UNIFILAR Y CUADRO DE CARGAS, INCLUYE ELEMENTOS DE FIJACIÓN AL TABLERO Y TODOS LOS ELEMENTOS NECESARIOS PARA SU CORRECTA INSTALACIÓN Y FUNCIONAMIENTO.</t>
  </si>
  <si>
    <t>7.4.13</t>
  </si>
  <si>
    <t>SUMINISTRO INSTALACIÓN Y PUESTA EN SERVICIO DE INTERRUPTOR TERMOMAGNÉTICO TIPO INDUSTRIAL DE 3x40 A, ICU 25 KA A 220/240 V,  DE ACUERDO A DIAGRAMA UNIFILAR Y CUADRO DE CARGAS, INCLUYE ELEMENTOS DE FIJACIÓN AL TABLERO Y TODOS LOS ELEMENTOS NECESARIOS PARA SU CORRECTA INSTALACIÓN Y FUNCIONAMIENTO.</t>
  </si>
  <si>
    <t>7.4.14</t>
  </si>
  <si>
    <t>SUMINISTRO INSTALACIÓN Y PUESTA EN SERVICIO DE INTERRUPTOR TERMOMAGNÉTICO TIPO INDUSTRIAL DE 3x30 A Ó 3x32 A, ICU 25 KA A 220/240 V,  DE ACUERDO A DIAGRAMA UNIFILAR Y CUADRO DE CARGAS, INCLUYE ELEMENTOS DE FIJACIÓN AL TABLERO Y TODOS LOS ELEMENTOS NECESARIOS PARA SU CORRECTA INSTALACIÓN Y FUNCIONAMIENTO.</t>
  </si>
  <si>
    <t>7.4.15</t>
  </si>
  <si>
    <t>SUMINISTRO INSTALACIÓN Y PUESTA EN SERVICIO DE INTERRUPTOR TERMOMAGNÉTICO TIPO INDUSTRIAL DE 3x20 A, ICU 25 KA A 220/240 V,  DE ACUERDO A DIAGRAMA UNIFILAR Y CUADRO DE CARGAS, INCLUYE ELEMENTOS DE FIJACIÓN AL TABLERO Y TODOS LOS ELEMENTOS NECESARIOS PARA SU CORRECTA INSTALACIÓN Y FUNCIONAMIENTO.</t>
  </si>
  <si>
    <t>7.4.16</t>
  </si>
  <si>
    <t>SUMINISTRO INSTALACIÓN Y PUESTA EN SERVICIO DE INTERRUPTOR TERMOMAGNÉTICO TIPO INDUSTRIAL DE 1x20 A, ICU 10 KA A 220/240 V,  DE ACUERDO A DIAGRAMA UNIFILAR Y CUADRO DE CARGAS, INCLUYE ELEMENTOS DE FIJACIÓN AL TABLERO Y TODOS LOS ELEMENTOS NECESARIOS PARA SU CORRECTA INSTALACIÓN Y FUNCIONAMIENTO.</t>
  </si>
  <si>
    <t>7.4.17</t>
  </si>
  <si>
    <t>SUMINISTRO INSTALACIÓN Y PUESTA EN SERVICIO DE DPS CLASE I, SEGÚN NORMA IEC 61643-1, (3P+N), CORRIENTE DE IMPULSO POR POLO DE  65 KA, PSC4-12,5/230 TNS, ENCHUFABLE Y SEPARABLE DEL ZÓCALO SIN NECESIDAD DE UTILIZAR HERRAMIENTAS, INCLUYE ELEMENTOS DE FIJACIÓN AL TABLERO Y TODOS LOS ELEMENTOS NECESARIOS PARA SU CORRECTA INSTALACIÓN Y FUNCIONAMIENTO.</t>
  </si>
  <si>
    <t>7.4.18</t>
  </si>
  <si>
    <t>SUMINISTRO INSTALACIÓN Y PUESTA EN SERVICIO DE DPS CLASE II, SEGÚN NORMA IEC 61643-1, (3P+N), CORRIENTE DE IMPULSO POR POLO DE  40 KA, PSM4-40/230 TNS, ENCHUFABLE Y SEPARABLE DEL ZÓCALO SIN NECESIDAD DE UTILIZAR HERRAMIENTAS, INCLUYE ELEMENTOS DE FIJACIÓN  AL TABLERO Y TODOS LOS ELEMENTOS NECESARIOS PARA SU CORRECTA INSTALACIÓN Y FUNCIONAMIENTO.</t>
  </si>
  <si>
    <t>7.4.19</t>
  </si>
  <si>
    <t>SUMINISTRO INSTALACIÓN Y PUESTA EN SERVICIO DE DPS CLASE III, SEGÚN NORMA IEC 61643-1, (3P+N), CORRIENTE DE IMPULSO POR POLO DE 8KA, PSL4-8/230 TNS, ENCHUFABLE Y SEPARABLE DEL ZÓCALO SIN NECESIDAD DE UTILIZAR HERRAMIENTAS, INCLUYE ELEMENTOS DE FIJACIÓN AL TABLERO Y TODOS LOS ELEMENTOS NECESARIOS PARA SU CORRECTA INSTALACIÓN Y FUNCIONAMIENTO.</t>
  </si>
  <si>
    <t>7.5</t>
  </si>
  <si>
    <t>ACOMETIDAS ELÉCTRICAS</t>
  </si>
  <si>
    <t>7.5.1</t>
  </si>
  <si>
    <t>SUMINISTRO INSTALACIÓN Y PUESTA EN SERVICIO DE ACOMETIDA EN CABLE 3N12 Cu AWG PE-HFFR-LS (FASES) + 1N12 Cu AWG PE-HFFR-LS (NEUTRO) + 1N12 Cu AWG (TIERRA), INCLUYE BORNAS DE CONEXIÓN, TERMINALES Y DEMÁS ACCESORIOS NECESARIOS PARA GARANTIZAR SU CORRECTA INSTALACIÓN Y PUESTA EN SERVICIO.</t>
  </si>
  <si>
    <t>7.5.2</t>
  </si>
  <si>
    <t>SUMINISTRO INSTALACIÓN Y PUESTA EN SERVICIO DE ACOMETIDA EN CABLE 3N4 Cu AWG PE-HFFR-LS (FASES) + 1N4 Cu AWG PE-HFFR-LS (NEUTRO) + 1N8 Cu AWG (TIERRA), INCLUYE BORNAS DE CONEXIÓN, TERMINALES Y DEMÁS ACCESORIOS NECESARIOS PARA GARANTIZAR SU CORRECTA INSTALACIÓN Y PUESTA EN SERVICIO.</t>
  </si>
  <si>
    <t>7.5.3</t>
  </si>
  <si>
    <t>SUMINISTRO INSTALACIÓN Y PUESTA EN SERVICIO DE ACOMETIDA EN CABLE 3N1/0 Cu AWG PE-HFFR-LS (FASES) + 1N1/0 Cu AWG PE-HFFR-LS (NEUTRO) + 1N4 Cu AWG (TIERRA), INCLUYE BORNAS DE CONEXIÓN, TERMINALES Y DEMÁS ACCESORIOS NECESARIOS PARA GARANTIZAR SU CORRECTA INSTALACIÓN Y PUESTA EN SERVICIO.</t>
  </si>
  <si>
    <t>7.5.4</t>
  </si>
  <si>
    <t>SUMINISTRO INSTALACIÓN Y PUESTA EN SERVICIO DE ACOMETIDA EN CABLE 6xN1/0 Cu AWG PE-HFFR-LS (FASES) + 2xN1/0 Cu AWG PE-HFFR-LS (NEUTRO) + 1N2 Cu AWG (TIERRA), INCLUYE BORNAS DE CONEXIÓN, TERMINALES Y DEMÁS ACCESORIOS NECESARIOS PARA GARANTIZAR SU CORRECTA INSTALACIÓN Y PUESTA EN SERVICIO.</t>
  </si>
  <si>
    <t>7.5.5</t>
  </si>
  <si>
    <t>SUMINISTRO INSTALACIÓN Y PUESTA EN SERVICIO DE ACOMETIDA EN CABLE 6xN4/0 Cu AWG PE-HFFR-LS (FASES) + 2xN4/0 Cu AWG PE-HFFR-LS (NEUTRO) + 1N1/0 Cu AWG (TIERRA), INCLUYE BORNAS DE CONEXIÓN, TERMINALES Y DEMÁS ACCESORIOS NECESARIOS PARA GARANTIZAR SU CORRECTA INSTALACIÓN Y PUESTA EN SERVICIO.</t>
  </si>
  <si>
    <t>7.5.6</t>
  </si>
  <si>
    <t>SUMINISTRO INSTALACIÓN Y PUESTA EN SERVICIO DE ACOMETIDA EN CABLE 1N12 Cu AWG PE-HFFR-LS (FASES) + 1N12 Cu AWG PE-HFFR-LS (NEUTRO) + 1N12 Cu AWG (TIERRA), INCLUYE BORNAS DE CONEXIÓN, TERMINALES Y DEMÁS ACCESORIOS NECESARIOS PARA GARANTIZAR SU CORRECTA INSTALACIÓN Y PUESTA EN SERVICIO.</t>
  </si>
  <si>
    <t>7.6</t>
  </si>
  <si>
    <t>7.6.1</t>
  </si>
  <si>
    <t xml:space="preserve">SUMINISTRO, INSTALACIÓN Y PUESTA EN SERVICIO DE SALIDA CON LUMINARIA TIPO OJO DE BUEY LED, 6 W, FLUJO LUMINOSO 500 LM, TEMPERATURA DE COLOR 4000 K, TENSIÓN DE OPERACIÓN 100-240V,  INCLUYE  ELEMENTOS DE INSTALACIÓN, PLAFÓN ECUALIZABLE EN ALUMINIO, CABLEADO (PE, HF, FR, LS, LIBRE DE HALÓGENOS, RETARDANTE A LA LLAMA, BAJA EMISIÓN DE HUMOS), TUBERÍA EMT 3/4", Y TODOS LOS ACCESORIOS NECESARIOS PARA GARANTIZAR SU CORRECTA INSTALACIÓN Y PUESTA EN SERVICIO. </t>
  </si>
  <si>
    <t>7.6.2</t>
  </si>
  <si>
    <t>SUMINISTRO INSTALACIÓN Y PUESTA EN SERVICIO DE LUMINARIA REFLECTOR LED  100W, INCLUYE CABLEADO (PE, HF, FR, LS, LIBRE DE HALÓGENOS, RETARDANTE A LA LLAMA, BAJA EMISIÓN DE HUMOS), TUBERÍA EMT 3/4", Y TODOS LOS ACCESORIOS NECESARIOS PARA GARANTIZAR SU CORRECTA INSTALACIÓN Y PUESTA EN SERVICIO</t>
  </si>
  <si>
    <t>7.6.3</t>
  </si>
  <si>
    <t>SUMINISTRO, INSTALACIÓN Y PUESTA EN SERVICIO DE TOMACORRIENTE DOBLE MONOFÁSICA 15A./120V.(1Ø+N+PT) (RED NORMAL), INCLUYE SALIDA EN CABLE DE COBRE 1N12CU-AWG-HFFR-LS FASES + 1N12CU-AWG-HFFR-LS NEUTRO + 1N12CU-AWG-DESN TIERRA , TUBERÍA PVC 3/4", CAJAS, UNIONES, ACCESORIOS DE FIJACIÓN  Y DE CONEXIÓN, FACEPLATE, Y TODOS LOS ACCESORIOS NECESARIOS PARA GARANTIZAR SU CORRECTA INSTALACIÓN Y PUESTA EN SERVICIO.</t>
  </si>
  <si>
    <t>7.6.4</t>
  </si>
  <si>
    <t>SUMINISTRO INSTALACIÓN Y PUESTA EN SERVICIO DE TOMACORRIENTE DOBLE MONOFÁSICA 15A/120V(1Ø+N+PT AISLADO) TIPO HOSPITALARIO (RED REGULADA), INCLUYE SALIDA EN CABLE DE COBRE 1N12CU-AWG-HFFR-LS FASES + 1N12CU-AWG-HFFR-LS NEUTRO + 1N12CU-AWG-DESN TIERRA , TUBERÍA PVC 3/4", CAJAS, UNIONES, ACCESORIOS DE FIJACIÓN  Y DE CONEXIÓN, FACEPLATE, Y TODOS LOS ACCESORIOS NECESARIOS PARA GARANTIZAR SU CORRECTA INSTALACIÓN Y PUESTA EN SERVICIO.</t>
  </si>
  <si>
    <t>7.6.5</t>
  </si>
  <si>
    <t>SUMINISTRO INSTALACIÓN Y PUESTA EN SERVICIO DE LUMINARIA LED LINEAL ECO 32 W DL MV DE SOBREPONER P26774 DE SYLVANIA, TEMPERATURA DE COLOR 6000K, FLUJO 2600 LM, INCLUYE SALIDA EN CABLE DE COBRE 1N12 CU-AWG-HFFR-LS FASES + 1N12 CU-AWG-HFFR-LS NEUTRO + 1N12 CU-AWG-DESN TIERRA, TUBERÍA EMT 3/4", CAJAS TIPO RADWELL, UNIONES, ACCESORIOS DE FIJACIÓN  Y DE CONEXIÓN, TOMACORRIENTE, CLAVIJA CABLEADO ENCAUCHETADO 3N12 PARA ALIMENTAR LA LUMINARIA DESDE LA TOMA, ASÍ COMO TODOS LOS ACCESORIOS NECESARIOS PARA GARANTIZAR SU CORRECTA INSTALACIÓN Y PUESTA EN SERVICIO.</t>
  </si>
  <si>
    <t>7.6.6</t>
  </si>
  <si>
    <t xml:space="preserve">SUMINISTRO INSTALACIÓN Y PUESTA EN SERVICIO DE INTERRUPTOR SENCILLO, INCLUYE SALIDA EN CABLE DE COBRE 1N12 CU-AWG-HFFR-LS FASES + 1N12 CU-AWG-HFFR-LS NEUTRO + 1N12 CU-AWG-DESN TIERRA, TUBERÍA EMT 3/4", CAJAS TIPO RADWELL, UNIONES, ACCESORIOS DE FIJACIÓN  Y DE CONEXIÓN, FACEPLATE  Y TODOS LOS ACCESORIOS NECESARIOS PARA GARANTIZAR SU CORRECTA INSTALACIÓN Y PUESTA EN SERVICIO. </t>
  </si>
  <si>
    <t>7.7</t>
  </si>
  <si>
    <t>7.7.1</t>
  </si>
  <si>
    <t>SUMINISTRO INSTALACIÓN Y PUESTA EN SERVICIO DE PUESTA TIERRA MEDIANTE UNA (01) VARILLAS CW 5/8" COBRE- 99%,  INCLUYE EXCAVACION, UN (01) PUNTO DE SOLDADURA EXOTÉRMICA, UNA (01) BOLSAS 25KG DE TRATAMIENTO FISICOQUIMICO DE TERRENO, CAJA DE INSPECCIÓN DE (0,30X0,30)M CON TAPA Y TODO LO NECESARIO PARA SU CORRECTO FUNCIONAMIENTO DE ACUERDO A PLANOS DE DISEÑO Y A LA NORMATIVIDAD Y REGLAMENTACIÓN VIGENTE.</t>
  </si>
  <si>
    <t>7.7.2</t>
  </si>
  <si>
    <t>SUMINISTRO INSTALACIÓN Y PUESTA EN SERVICIO DE CABLE DESNUDO 7 HILOS AWG NO. 2/0 PARA INTERCONEXIÓN ENTRE SISTEMAS DE PUESTA A TIERRA, INCLUYE EXCAVACIÓN, SOLDADURA EXOTÉRMICA, TRATAMIENTO FISICOQUÍMICO DEL TERRENO 25KG/7M, Y TODO LO NECESARIO PARA SU CORRECTO FUNCIONAMIENTO DE ACUERDO A PLANOS DE DISEÑO Y A LA NORMATIVIDAD Y REGLAMENTACIÓN VIGENTE.</t>
  </si>
  <si>
    <t>7.7.3</t>
  </si>
  <si>
    <t>SUMINISTRO, INSTALACIÓN Y PUESTA EN SERVICIO DE SPARK GAP (VIA DE CHISPAS), PARA POTENCIALIZAR SISTEMAS DE PUESTA A TIERRA DE POTENCIA Y DE PROTECCION CONTRA DESCARGAS ATMOSFERICAS, INCLUYE CAJA DE PASO PLASTICA, ELEMENTOS DE SUJECION, ACCESORIOS Y TODO LO NECESARIO PARA SU CORRECTA INSTALACIÓN Y PUESTA EN SERVICIO.</t>
  </si>
  <si>
    <t>7.8</t>
  </si>
  <si>
    <t>7.8.1</t>
  </si>
  <si>
    <t>7.8.2</t>
  </si>
  <si>
    <t>7.8.3</t>
  </si>
  <si>
    <t xml:space="preserve">INSTALACIONES MECÁNICAS </t>
  </si>
  <si>
    <t>9.1</t>
  </si>
  <si>
    <t>SUMINISTRO INSTALACIÓN Y PUESTA EN SERVICIO DE CENTRAL DE INCENDIO CONVENCIONAL DIRECCIONABLE CON CERTIFICACIÓN UL, CUATRO (04) LAZOS, INCLUYE FUENTE DE 120V/60HZ A 12/24 VDC PARA SUMINISTRO DE CORRIENTE CONTINUA A LOS DETECTORES FOTOELÉCTRICOS Y ESTACIÓN MANUAL.  INCLUYE CABLEADO DE CONTROL, TUBERÍA EN EMT 3/4" Y PVC 3/4" ENTRE MUROS  Y TODOS LOS ACCESORIOS NECESARIOS PARA GARANTIZAR SU CORRECTA INSTALACIÓN Y PUESTA EN FUNCIONAMIENTO.</t>
  </si>
  <si>
    <t>9.2</t>
  </si>
  <si>
    <t>SUMINISTRO INSTALACIÓN Y PUESTA EN SERVICIO DE CONTROL DE INCENDIO Y DE INTRUSIÓN.  INCLUYE CABLEADO DE CONTROL, TUBERÍA EN EMT 3/4" Y PVC 3/4" ENTRE MUROS Y TODOS LOS ACCESORIOS NECESARIOS PARA GARANTIZAR SU CORRECTA INSTALACIÓN Y PUESTA EN FUNCIONAMIENTO.</t>
  </si>
  <si>
    <t>PAÑETE GOTERAS 1:3 IMPERMEABILIZADO</t>
  </si>
  <si>
    <t>SUMINISTRO E INSTALACION DE POLIETILENO REF: POLISEC O SIMILAR</t>
  </si>
  <si>
    <t>SUMINISTRO E INSTALACION DE IMPERMEABILIZANTE BI COMPONENTE DE ALTA ADHERENCIA, RESISTENCIA A CAMBIOS DE TEMPERATURA EXTREMOS Y DE ALTA ELASTICIDAD REF CUBRISEAL DE SIMILARES O MEJORES CARACTERISTICAS (DOS MANOS)</t>
  </si>
  <si>
    <t xml:space="preserve">ACABADOS DE MUROS PINTURA Y/O ENCHAPES </t>
  </si>
  <si>
    <t>PASAMURO PARA PASO DE DUCTERIA, INCLUYE PERFORACIÓN, RESANE Y PINTURA DEL AREA AFECTADA.</t>
  </si>
  <si>
    <t>SUMINISTRO E INSTALACIÓN DE ESTUCO Y VINILO TIPO-1,  3 MANOS (INCLUYE ESTUCO, FILOS Y DILATACIONES)</t>
  </si>
  <si>
    <t>SUMINISTRO INSTALACION Y PUESTA EN SERVICIO DE PINTURA EPÓXICA TIPO BENZONA O SIMILAR ANTI-ESTATICA COLOR GRIS 3 CAPAS (INCLUYE FILOS, DILATACIONES, PULIDA, RESANES Y DEMARCACIÓN CON LINEAS AMARILLAS).</t>
  </si>
  <si>
    <t xml:space="preserve">CARPINTERIA EN MADERA </t>
  </si>
  <si>
    <t>SUMINISTRO E INSTALACION DE REVESTIMIENTO DE MURO CON SISTEMA ECOWOOD, INCLUYE SISTEMA DE FIJACIÓN, COLOR CEDRO O A ESCOGER POR LA SUPERVISION</t>
  </si>
  <si>
    <t>SUMINISTRO E INSTALACIÓN DE PÉRGOLA EN LISTONES DE MADERA ABARCO SECO E INMUNIZADO CON SECCIÓN DE 0,17X0,07M. (INCLUYE IMPERMEABILIZACIÓN CON PINTURA  IMPRANOL CAOBA,ACCESORIOS, ANCLAJES Y SOPORTES METALICOS PARA SU CORRECTA INSTALACIÓN Y PUESTA EN FUNCIONAMIENTO</t>
  </si>
  <si>
    <t>PUERTA EN VIDRIO TEMPLADO DE 10 MM INCLUYE ESCUDO EN SANDBLASTING CON PELICULA FROSTED (ESCUDO DE LA UNIDAD Y FUERZA AEREA) , INCLUYE HERRAJES, ACCESORIOS, BISAGRA DE PISO, MANIJAS EN ACERO INOXIDABLE DE 40 CM, CHAPAS ENTRE OTROS.</t>
  </si>
  <si>
    <t xml:space="preserve">SUMINISTRO E INSTALACION DE FACHADA EN ALUMINIO COLOR NEGRO PINTURA ELECTROSTATICA, SERIE TUBULAR 4X1 3/4" DE ALUMINA PANORAMICA CON VIDRIO LAMINADO DE SEGURIDAD (VIDRIO 5MM COLOR GRIS + PVB .76 + VIDRIO 5MM COLOR GRIS </t>
  </si>
  <si>
    <t>SUMINISTRO E INSTALACION DE VENTANA EN ALUMINIO COLOR NEGRO,PINTURA ELECTROSTATICA, TUBULAR RF 1101 PROYECTANTE DE ALUMINA  CON VIDRIO LAMINADO DE SEGURIDAD (VIDRIO 3 +3 LAMINADO PVB .38 INCOLORO) VENTANAS BASCULANTES CON BRAZOS DE 8"</t>
  </si>
  <si>
    <t>SUMINISTRO E INTALACION DE TEJA FIBROCEMENTO COLONIAL  INCLUYE CABALLETES, LIMATESAS, LIMAHOYAS, REMATES LATERALES CONTRA MUROS Y TODOS LOS ACCESORIOS NECESARIOS PARA SU INSTALACION Y CORRECTO FUNCIONAMIENTO.</t>
  </si>
  <si>
    <t>SIPS DE PERSIANA TIPO BLACK OUT CON PELICULA DE CONTROL SOLAR DE CERAMICA CON GUIA PARA DESARROLLO, INCLUYE TODOS LOS ACCESORIOS PARA SU CORRECTO FUNCIONAMIENTO.</t>
  </si>
  <si>
    <t xml:space="preserve">OBRAS GENERALES </t>
  </si>
  <si>
    <t>20.2</t>
  </si>
  <si>
    <t>SUMINISTRO Y SIEMBRA  DE PALMA ARECA DE 40/80CM, (INCLUYE TIERRA NEGRA, Y ABONO )</t>
  </si>
  <si>
    <t>20.3</t>
  </si>
  <si>
    <t>SUMINISTRO E INSTALACION DE LETRAS EN BRONCE FUNDIDO H= 25 CM (TEXTO COMPLETO)</t>
  </si>
  <si>
    <t>URBANISMO</t>
  </si>
  <si>
    <t>CONSTRUCCION DE LOSA EN CONCRETO MR-41 FUNDIDA EN SITIO. INCLUYE  MATERIALES, FORMALETA, TEXTURIZADO, CURADO, (INCLUYE MALLA DE RETRACCION DE FRAGUADO, Y ACERO DE TRANSFERENCIA)</t>
  </si>
  <si>
    <t>CONSTRUCCION DE ANDEN EN CONCRETO DE 3000 PSI E= 0,10M. INCLUYE MATERIALES, FORMALETA, TEXTURIZADO, CURADO Y MALLA ELECTROSOLDADA</t>
  </si>
  <si>
    <t>ADECUACIÓN DEL ARCHIVO OPERACIONAL PARA EL  GRUCO RUBRO PRESUPUESTAL 02-02-02-005-004-01-2 REC. 10 SERVICIOS GENERALES DE CONSTRUCCION DE EDIFICACIONES NO RESIDENCIALES  $ 4.365.063,74</t>
  </si>
  <si>
    <t>SUMINISTRO E INSTALACIÓN DE VINILO TIPO-1,  3 MANOS (INCLUYE FILOS Y DILATACIONES)</t>
  </si>
  <si>
    <t>MANTENIMIENTO VENTANA DE MADERA, INCLUYE MARCOS, AJUSTE DE DIMENSIONES, CAMBIO DE PIEZAS DETERIORADAS, ( TAPALUCES,LISTONES, ANGEO) LIJADO HASTA DEJAR AL ESTADO NATURAL DE LA MADERA, APLICACION DE SELLADOR CATALIZADO 26% SOLIDOS, SELLADO CON SILICONA ANTIHONGOS, APLICACIÓN DE PINTURA TIPO IMPRANOL   A DOS MANOS, AMBAS CARAS Y TONALIDAD SIMILAR A LA EXISTENTE , RESANES CON TAPAPOROS AMADERADOS TIPO POROSIL O SIMILAR</t>
  </si>
  <si>
    <t>SUMINISTRO E INSTALACION DE PELÍCULA ADHESIVA SANDBLASS FROSTED SEGÚN DISEÑO</t>
  </si>
  <si>
    <t>ADECUACIÓN DEL ARCHIVO OPERACIONAL PARA EL  GRUCO RUBRO PRESUPUESTAL  OTROS EDIFICIOS NO RESIDENCIALES 02-01-01-001-002-11 REC. 10 $10.153.864,41</t>
  </si>
  <si>
    <t>2.1</t>
  </si>
  <si>
    <t>CONSTRUCCION DE MURO EN DRYWALL CON ESTRUCTURA Y ACABADO A 2 CARAS E= 0,12 MTS. Y FRESCASA</t>
  </si>
  <si>
    <t>ENCHAPE EN LADRILLO PRENSADO (FACHALETA)</t>
  </si>
  <si>
    <t>CONSTRUCCIÓN DE MURO EN BLOQUE DE CONCRETO 40*20*15 , NO INCLUYE (REFUERZO Y MORTERO) PARA DOVELAS.</t>
  </si>
  <si>
    <t>3.1.1</t>
  </si>
  <si>
    <t>3.1.2</t>
  </si>
  <si>
    <t xml:space="preserve">SUMINISTRO INSTALACIÓN Y PUESTA EN SERVICIO DE INTERRUPTOR SENCILLO, INCLUYE SALIDA EN CABLEADO (PE, HF, FR, LS, LIBRE DE HALÓGENOS, RETARDANTE A LA LLAMA, BAJA EMISIÓN DE HUMOS), CAJA PLASTICA UNIVERSAL PARA INSTALAR EN CANALETA Y TODOS LOS ACCESORIOS NECESARIOS PARA GARANTIZAR SU CORRECTA INSTALACIÓN Y PUESTA EN SERVICIO. </t>
  </si>
  <si>
    <t>3.1.3</t>
  </si>
  <si>
    <t xml:space="preserve">SUMINISTRO INSTALACIÓN Y PUESTA EN SERVICIO DE TOMACORRIENTE DOBLE MONOFÁSICA 20A/125V(1Ø+N+PT AISLADO) TIPO HOSPITALARIO (RED REGULADA), INCLUYE SALIDA EN CABLEADO (PE, HF, FR, LS, LIBRE DE HALÓGENOS, RETARDANTE A LA LLAMA, BAJA EMISIÓN DE HUMOS), CAJA PLASTICA UNIVERSAL PARA INSTALAR EN CANALETA, Y TODOS LOS ACCESORIOS NECESARIOS PARA GARANTIZAR SU CORRECTA INSTALACIÓN Y PUESTA EN SERVICIO. </t>
  </si>
  <si>
    <t>3.1.4</t>
  </si>
  <si>
    <t>SUMINISTRO INSTALACIÓN Y PUESTA EN SERVICIO DE CANALETA TIPO DUCTO EVOLUTIVO DLP 80X50, INCLUYE CUERPO, TAPA DENTADA, TABIQUE, UNIONES, ANGULOS INTERNOS EXTERNOS Y PLANOS, TAPAS, DERIVACIONES, SUJETADOR DE CABLES, SOPORTES, MARCOS PARA INSTALACIÓN DE MECANISMOS Y TODO LO NECESARIO PARA SU CORRECTA INSTALACIÓN Y PUESTA EN SERVICIO</t>
  </si>
  <si>
    <t>PUERTA ALUMINIO TIPO PERSIANA</t>
  </si>
  <si>
    <t>VENTANERIA TIPO PERSIANA  ALUMINIO SERIE 7038</t>
  </si>
  <si>
    <t>SUMINISTRO E INSTALACIÓN DE CERRADURA CILINDRICA POMO ALUMINIO ALCOBA</t>
  </si>
  <si>
    <t>ADQUISICIÓN DE EQUIPOS Y MOBILIARIO PARA EL ARCHIVO OPERACIONAL DEL  GRUCO RUBRO PRESUPUESTAL  02-01-01-003-008-01-2 REC. 10 MUEBLES DEL TIPO UTILIZADO EN OFICINAS  $ 41.947.500</t>
  </si>
  <si>
    <t>02-01-01-004-006-09 RUBRO PRESUPUESTAL OTRO EQUIPO ELECTRICO Y SUS PARTES Y PIEZAS REC. 10 $ 2.443.665,00</t>
  </si>
  <si>
    <t>EQUIPO, MOBILIARIO Y ENSÉRES</t>
  </si>
  <si>
    <t>27.1</t>
  </si>
  <si>
    <t>MOBILIARIO</t>
  </si>
  <si>
    <t>27.1.1</t>
  </si>
  <si>
    <t>SIPS ARCHIVADOR METALICO EN LAMINA COLD ROLLED CAL. 22 CON PARALES EN CAL. 16 DE 2 MT ALTURA DE ACUERDO A LA ESPECIFICACION TECNICA</t>
  </si>
  <si>
    <t>UN</t>
  </si>
  <si>
    <t>27.2</t>
  </si>
  <si>
    <t>EQUIPO</t>
  </si>
  <si>
    <t>27.2.1</t>
  </si>
  <si>
    <t>SIPS SISTEMA DETECCION DE INCENDIOS CON ALARMA INCLUYE MODULO DE COMUNICACIÓN, SENSORES DE MOVIMIENTO, SENSORES DE HUMO, ALARMA Y MODULO DE COMUNICACIÓN DE SER NECESARIO, DE ACUERDO A ESPECIFICACION TECNICA</t>
  </si>
  <si>
    <t>TAPETE TEATRO RUBRO PRESUPUESTAL 02-02-01-003-005-5 FIBRAS TEXTILES MANUFACTURADAS  REC. 10 $ 75.668.292,00</t>
  </si>
  <si>
    <t>SUMINISTRO E INSTALACION DE ALFOMBRA SINTÉTICA TRÁFICO PESADO DE ALTA DURABILIDAD, FABRICADA EN FIBRA DE POLIPROPILENO DE FILAMENTO CONTINUO (PP BCF) MEDIANTE TUFTING BASE DE YUTE, ALTURA DEFELPA 4,5 MM, ANCHO = 3,60 M, PESO DE FIBRA DE 630GR/M2, COLOR A DEFINIR POR LA INTERVENTORIA Y/O SUPERVISION INCLUYE ACCESORIOS E INSUMOS PARA INSTALACION (GUARDA LUCES PARA ZOCALO EN MADERA, PERFIL BISEL EN ALUMINIO CRUDO, CINTA FOTOLUMINICENTE DE 24 MM X 0,35 MM) Y TODO LO NECESARIO PARA SU CORRECTA INSTALACION Y PUESTA EN FUNCIONAMIENTO</t>
  </si>
  <si>
    <t>MANTENIMIENTO Y ADECUACION DE BOMBEROS 02-02-02-005-004-01-2 RUBRO PRESUPUESTAL SERVICIOS GENERALES DE CONSTRUCCION DE EDIFICACIONES NO RESIDENCIALES  REC.10 $ 8.899.968,90</t>
  </si>
  <si>
    <t>CORTE Y DESMONTE DE MALLA ESLABONADA CON ESTRUCTURA , INCLUYE RETIRO</t>
  </si>
  <si>
    <t>DESMONTE Y REINSTALACIÓN DE ESTRUCTURA METALICA DE DE CUBIERTA</t>
  </si>
  <si>
    <t>EXCAVACION MANUAL EN TERRENO CONSISTENTE, INCLUYE CARGUE, RETIRO Y DISPOCISION FINAL DE EXCAVACION</t>
  </si>
  <si>
    <t>PRUEBA HIDRÁULICA</t>
  </si>
  <si>
    <t xml:space="preserve">LIMPIEZA MANUAL-MECÁNICA TIPO SSPC SP2 Y SSPC SP3 PARA ESTRUCTURA METÁLICA DE CUBIERTA DE CONSTRUCCIÓN EXISTENTE. INLCUYE SISTEMA DE RECUBRIMIENTO PARA LA ESTRUCTURA METÁLICA MEDIANTE IMPRIMANTE EPÓXICO FOSTATO DE CINC TIPO SIKA O SIMILAR Y/O BARNIZ QDS  TIPO SIKA O SIMILAR </t>
  </si>
  <si>
    <t>MANTENIMIENTO Y ADECUACION DE BOMBEROS  RUBRO PRESUPUESTAL  02-01-01-001-002-11 REC.10 OTROS EDIFICIOS NO RESIDENCIALES  $ 41.098.590,44</t>
  </si>
  <si>
    <t>RELLENO COMPACTADO AL 95% DEL PROCTOR MODIFICADO TIPO SUB-BASE B-200 SEGÚN PLANOS. INCLUYE SUMINISTRO, EXTENDIDO, NIVELACIÓN, HUMEDECIMIENTO Y COMPACTACIÓN.</t>
  </si>
  <si>
    <t>CONSTRUCCIÓN DE PLACA DE CONTRAPISO EN CONCRETO DE 3.000 PSI IMPERMEABILIZADO, SEGÚN PLANOS. INCLUYE MANO DE OBRA, FORMALETAS, EQUIPOS Y HERRAMIENTAS NECESARIAS, E=0.15 M, NO INCLUYE ACERO DE REFUERZO</t>
  </si>
  <si>
    <t>CONSTRUCCION DE PEDESTAL EN CONCRETO DE 3.000 PSI IMPERMEABILIZADO SEGÚN PLANOS, INCLUYE MANO DE OBRA, FORMALETAS Y EQUIPO NECESARIO, NO INCLUYE ACERO DE REFUERZO</t>
  </si>
  <si>
    <t>SUMINISTRO E INSTALACION DE ACERO  FIGURADO PARA REFUERZO HORIZONTAL DE MAMPOSTERIA EN BLOQUE  FY' 60,000 PSI, INCLUYE ANCLAJE EPOXICO A COLUMNAS</t>
  </si>
  <si>
    <t>CONSTRUCCION DE COLUMNA EN CONCRETO DE 3.000 PSI SEGÚN PLANOS. INCLUYE MANO DE OBRA, FORMALETAS, EQUIPOS Y HERRAMIENTAS NECESARIAS, NO INCLUYE ACERO DE REFUERZO</t>
  </si>
  <si>
    <t>CONSTRUCCION DE COLUMNETAS EN CONCRETO DE 3.000 PSI SEGÚN PLANOS. INCLUYE MANO DE OBRA, FORMALETAS, EQUIPOS Y HERRAMIENTAS NECESARIAS, NO INCLUYE ACERO DE REFUERZO</t>
  </si>
  <si>
    <t>CONSTRUCCIÓN CARCAMO EN CONCRETO DE 3.000 PSI E=0.20M. INCLUYE MANO DE OBRA, FORMALETAS, EQUIPOS Y HERRAMIENTAS NECESARIAS,INCLUYE REJILLA METALICA TIPO CARCAMO ( NO INCLUYE ACERO DE REFUERZO. )</t>
  </si>
  <si>
    <t xml:space="preserve">CONSTRUCCIÓN DE DINTELES CONCRETO DE 3000 PSI 0,15 X0,20, INCLUYE ACERO DE REFUERO </t>
  </si>
  <si>
    <t>CONSTRUCCION DE ALFAJÍA EN CONCRETO DE 3000 PSI A=0,15. (INCLUYE REFUERZO)</t>
  </si>
  <si>
    <t>CONSTRUCCIÓN DE MESÓN EN CONCRETO DE 3000 PSI</t>
  </si>
  <si>
    <t>CONSTRUCCIÓN DE MURO EN BLOQUE DE CONCRETO 9*19*39, NO INCLUYE (REFUERZO Y MORTERO) PARA DOVELAS.</t>
  </si>
  <si>
    <t>SUMINISTRO E INSTALACIÓN DE SIFÓN Ø 4X3" , INCLUYE ACCESORIOS PARA SU CORRECTA INSTALACION</t>
  </si>
  <si>
    <t>CONSTRUCCIÓN DE CAJA DE INSPECCIÓN 0.60 X 0.60 MTS.</t>
  </si>
  <si>
    <t xml:space="preserve">INSTALACIONES HIDRAULICAS </t>
  </si>
  <si>
    <t xml:space="preserve">INSTALACIONES AGUAS LLUVIA </t>
  </si>
  <si>
    <t>SUMINISTRO E INSTALACIÓN DE CANAL PVC TIPO AMAZONAS.</t>
  </si>
  <si>
    <t>SUMINISTRO E INSTALACIÓN DE BAJANTE PVC TIPO AMAZONAS.</t>
  </si>
  <si>
    <t>SUMINISTRO INSTALACIÓN Y PUESTA EN SERVICIO DE TABLERO DE DISTRIBUCIÓN TRIFÁSICO, ENCHUFABLES, DOCE (12) CIRCUITOS, PUERTA CON CHAPA Y LLAVES, INCLUYE PROTECCIONES TERMOMAGNÉTICAS, ESPACIO PARA TOTALIZADOR Y TODOS LOS ELEMENTOS NECESARIOS PARA SU CORRECTA INSTALACIÓN Y PUESTA EN FUNCIONAMIENTO</t>
  </si>
  <si>
    <t xml:space="preserve">SUMINISTRO INSTALACIÓN Y PUESTA EN SERVICIO DE ACOMETIDA EN CABLE 3 X( NO. 8 CUXAWG FASES) + 1 X NO.8 CUXAWG NEUTRO + 1 X NO. 8 CUXDESNXAWG  TIERRA, EN CABLEADO (PE, HF, FR, LS, LIBRE DE HALÓGENOS, RETARDANTE A LA LLAMA, BAJA EMISIÓN DE HUMOS),  INCLUYE ACCESORIOS PARA SU CORRECTA INSTALACIÓN Y PUESTA EN FUNCIONAMIENTO.   </t>
  </si>
  <si>
    <t>SUMINISTRO INSTALACIÓN Y PUESTA EN SERVICIO DE INTERRUPTOR SENCILLO CONMUTABLE, INCLUYE SALIDA CON CABLEADO (PE, HF, FR, LS, LIBRE DE HALÓGENOS, RETARDANTE A LA LLAMA, BAJA EMISIÓN DE HUMOS), TUBERÍA EMT 3/4", CAJA, TORNILLERÍA, TERMINALES, UNIONES Y ACCESORIOS NECESARIOS PARA GARANTIZAR SU CORRECTA INSTALACIÓN Y PUESTA EN SERVICIO.</t>
  </si>
  <si>
    <t>SUMINISTRO INSTALACIÓN Y PUESTA EN SERVICIO DE TOMACORRIENTE DOBLE MONOFÁSICA 15A./120V.(1Ø+N+PT)  (RED NORMAL), INCLUYE TUBERÍA  EMT 3/4", SALIDA EN CABLEADO (PE, HF, FR, LS, LIBRE DE HALÓGENOS, RETARDANTE A LA LLAMA, BAJA EMISIÓN DE HUMOS) ACCESORIOS NECESARIOS PARA GARANTIZAR SU CORRECTA INSTALACIÓN Y PUESTA EN SERVICIO.</t>
  </si>
  <si>
    <t>SUMINISTRO INSTALACIÓN Y PUESTA EN SERVICIO DE TOMACORRIENTE VCP BIFÁSICA 32 A.(2 FASES+PT) IP67 O IP44 AÉREA  (RED NORMAL), CON CLAVIJA 32 A.(2 FASES+PT) IP44 INCLUYE TUBERÍA  EMT 3/4", SALIDA EN CABLEADO (PE, HF, FR, LS, LIBRE DE HALÓGENOS, RETARDANTE A LA LLAMA, BAJA EMISIÓN DE HUMOS) CAJA RADWELL 10*10 2 5/8 DE PROFUNDIDAD CON TAPA DE 10*10 INCLUYE ACCESORIOS NECESARIOS PARA GARANTIZAR SU CORRECTA INSTALACIÓN Y PUESTA EN SERVICIO.</t>
  </si>
  <si>
    <t>SUMINISTRO INSTALACIÓN Y PUESTA EN SERVICIO DE SISTEMA DE PUESTA TIERRA TIPO DELTA, INCLUYE TRES (03) VARILLAS CW 5/8" COBRE- 99%,  TRES (03) PUNTOS DE SOLDADURA EXOTÉRMICA, TRES (03) BOLSAS 25KG/7M FAVIGEL, 25 MTS DE CABLE CU DESNUDO NO. 2 AWG, CAJAS DE INSPECCIÓN Y  TODO LO NECESARIO PARA SU CORRECTO FUNCIONAMIENTO  UNA RESISTENCIA MENOR A 5 OHMIOS.</t>
  </si>
  <si>
    <t>SUMINISTRO INSTALACIÓN Y PUESTA EN SERVICIO DE SISTEMA DE APANTALLAMIENTO CONTRA DESCARGAS ATMOSFÉRICAS MEDIANTE UNA (01) PUNTA CAPTADORAS DE 600 MM EN ALUMINIO DE  1XØ 1/2", INCLUYE 10 METROS DE CONDUCTOR EN ALUMINIO TIPO ALAMBRÓN DE 8 MM DE DIÁMETRO, AISLADORES, ACCESORIOS DE CONEXIÓN, SOPORTES, CONECTOR BIMETÁLICO, SOPORTES DE ACUERDO A PLANOS Y DETALLES, Y TODO LO NECESARIO PARA SU CORRECTO FUNCIONAMIENTO.</t>
  </si>
  <si>
    <t xml:space="preserve">ALISTADO DE PISO EN MORTERO 1:5  E=0.04 MTS (PREPARACIÓN DE SUPERFICIE) </t>
  </si>
  <si>
    <t>8.2</t>
  </si>
  <si>
    <t xml:space="preserve">SUMINISTRO E INSTALACION DE PISO EN BALDOSA CERÁMICA DE 0,45X 0,45 MTS   REF: PIEDRA CID DESERSTONE DE ALFA O SIMILAR </t>
  </si>
  <si>
    <t>8.3</t>
  </si>
  <si>
    <t>SUMINISTRO E INSTALACION DE MEDIACAÑA DE 10 CM DE ALTURA EN REVESTIMIENTO DE PÓLIURETANO DE ALTA RESISTENCIA PARA PISOS SIKAFLOOR®-29 N PURCEM®, COLOR GRIS CLARO</t>
  </si>
  <si>
    <t>CARPINTERIA METALICA</t>
  </si>
  <si>
    <t xml:space="preserve">DIAGONALES EN TUBO GALVANIZADO EN CALIENTE POR DENTRO Y POR FUERA DE 2.8 ML, ESPESOR 3mm DE 2" DE DIÁMETRO, PINTADO CON DOS CAPAS DE ANTICORROSIVO Y DOS CAPAS DE ESMALTE. </t>
  </si>
  <si>
    <t xml:space="preserve">POSTES EN TUBO GALVANIZADO EN CALIENTE POR DENTRO Y POR FUERA, ESPESOR 2.5mm DE 1-1/2" DE DIÁMETRO, PINTADO CON DOS CAPAS DE ANTICORROSIVO Y DOS CAPAS DE ESMALTE. </t>
  </si>
  <si>
    <t>9.3</t>
  </si>
  <si>
    <t>MALLA ESLABONADA EN ACERO GALVANIZADO DE 2"X2" EN CALIBRE NO. 9  RECUBIERTA EN PVC, DEBIDAMENTE TEMPLADA Y SOLDADA A LOS PERFILES TUBULARES.</t>
  </si>
  <si>
    <t>9.4</t>
  </si>
  <si>
    <t>VENTANA TIPO PERSIANA EN LAMINA COLD ROLLED CON MALLA EXPANDIDA EXR 12 MM CALIBRE 18 ROMBO 8 X 4 MM CON ANGEO Y PISA ANGEO</t>
  </si>
  <si>
    <t>9.5</t>
  </si>
  <si>
    <t>CONSTRUCCION DE PUERTA EN MALLA ESLABONADA INCLUYE SOLDADURA, BISAGRAS,TUBERIA ESTRUCTURAL, PINTURA Y TODO LO NECESARIO PARA SU CORRECTA EJECUCION.</t>
  </si>
  <si>
    <t>ESTRUCTURA DE CUBIERTA EN PERFILES METALICOS TIPO ACESCO O SIMILAR SEGUN PLANOS. INCLUYE TODOS LOS ELEMENTOS ESTRUCTURALES PARA SU MONTAJE Y CORRECTO FUNCIONAMIENTO COMO TEMPLETES, CONTRAVIENTOS Y OTROS ACCESORIOS, COMO TAMBIEN PINTURA EN ANTICORROSIVO Y ESMALTE.</t>
  </si>
  <si>
    <t xml:space="preserve">TEJA EN LÁMINA SIN TRASLAPO COLOR EXTERIOR SEGÚN UMA Y BLANCO INTERIOR  TIPO SANDWICH PANEL 2" HASTA 50 CM  CAL 24 (INCLUYE  STANDING S 0,61XML 26 V/B, CLIP TEJA STANDING, TRAXX 3-10-16 X3/4), RELLENO CON POLIESTIRENO (ICOPOR) Y TODO ACCESORIOS NECESARIOS PARA SU INSTALACIÓN Y CORRECTO FUNCIONAMIENTO. </t>
  </si>
  <si>
    <t xml:space="preserve">MANTENIMIENTO Y ADECUACION INFRAESTRUCTURA VIAL  RUBRO PRESUPUESTAL 02-02-02-005-004-02-1  SERVICIOS GENERALES DE CONSTRUCCION DE CARRETERAS (EXCEPTO CARRETERAS ELEVADAS) CALLES, VIAS FERREAS Y PISTAS DE ATERRIZAJE </t>
  </si>
  <si>
    <t xml:space="preserve"> REC.10 $ 9.999.950,54</t>
  </si>
  <si>
    <t>LOCALIZACIÓN Y REPLANTEO CON ELEMENTOS DE PRECISIÓN.</t>
  </si>
  <si>
    <t>DEMOLICIÓN DE PAVIMENTO, SARDINELES Y ESTRUCTURAS EN CONCRETO, INCLUYE RETIRO</t>
  </si>
  <si>
    <t>EXCAVACION MECANICA , NO INCLUYE CARGUE, RETIRO Y DISPOCISIÓN FINAL DE EXCAVACION</t>
  </si>
  <si>
    <t>MANTENIMIENTO Y ADECUACION INFRAESTRUCTURA VIALRUBRO PRESUPUESTAL  02-01-01-001-003-01 AUTOPISTAS , CARRETERAS, CALLES REC10. $ 19.999.985,17</t>
  </si>
  <si>
    <t>SUMINISTRO, EXTENDIDO Y COMPACTACIÓN DE RECEBO COMUN PARA RELLENO EN VIAS</t>
  </si>
  <si>
    <t>SUMINISTRO Y EXTENDIDO DE IMPRIMACION CON EMULSIÓN ASFALTICA (CRL-0)</t>
  </si>
  <si>
    <t>SUMINISTRO, EXTENDIDO Y COMPACTACIÓN DE PAVIMENTO ASFÁLTICO (MDC - 0 INVIAS)</t>
  </si>
  <si>
    <t>SUMINISTRO E INSTALACIÓN DE BORDILLO DE CONFINAMIENTO EN CONCRETO TIPO A-10 INCLUYE EXCAVACIÓN, PREPARACIÓN DE SUPERFICIE DE APOYO Y MORTERO DE PEGA.</t>
  </si>
  <si>
    <t>CONSTRUCCION DE LOSA EN  CONCRETO RÍGIDO MR-43. INCLUYE MICRO FIBRA DE ACERO Y POLIPROPILENO, POLIETILENO CAL NO. 6, TEXTURIZADO, CURADO,  (INCLUYE MALLA DE RETRACCION DE FRAGUADO,  NO INCLUYE ACERO DE TRANSFERENCIA )</t>
  </si>
  <si>
    <t>SUMINISTRO E INSTALACIÓN DE SEÑAL VERTICAL (GRUPO 1) DE 75X75</t>
  </si>
  <si>
    <t>SUMINISTRO E INSTALACIÓN DE TACHAS REFLECTIVAS</t>
  </si>
  <si>
    <t>LINEAS DE DEMARCACION CON PINTURA TRAFICO BLANCO Y AMARILLO REFLECTIVA CON MICROESFERAS.</t>
  </si>
  <si>
    <t>SUMINISTRO E INSTALACION DE EMPRADIZACIÓN - TIERRA NEGRA, ABONO Y GRAMA TIPO KIKUYO</t>
  </si>
  <si>
    <t>UNIDAD</t>
  </si>
  <si>
    <t>CANTIDAD</t>
  </si>
  <si>
    <t>ADQUISICIÓN DE EQUIPOS Y MOBILIARIO PARA EL ARCHIVO OPERACIONAL DEL  GRUCO</t>
  </si>
  <si>
    <t xml:space="preserve">“MANTENIMIENTO, ADECUACIÓN, Y AMPLIACIÓN DE LAS INSTALACIONES DEL C3I2, BOMBEROS, VÍAS DE COMUNICACIÓN INTERNA, ARCHIVO OPERACIONAL DEL GRUPO DE COMBATE, ADQUISICIÓN DE MOBILIARIO E INTERVENCIÓN DE OTROS INMUEBLES DEL CACOM-5" </t>
  </si>
  <si>
    <t>TOTAL……………………</t>
  </si>
  <si>
    <r>
      <t>NOTA 1.</t>
    </r>
    <r>
      <rPr>
        <sz val="11"/>
        <color theme="1"/>
        <rFont val="Arial Narrow"/>
        <family val="2"/>
      </rPr>
      <t xml:space="preserve"> Para el presente proceso contractual se deberán asumir por parte del oferente las siguientes deducciones:</t>
    </r>
  </si>
  <si>
    <r>
      <t xml:space="preserve">CONTRIBUCIÓN LEY 1697 </t>
    </r>
    <r>
      <rPr>
        <sz val="11"/>
        <color theme="1"/>
        <rFont val="Arial Narrow"/>
        <family val="2"/>
      </rPr>
      <t xml:space="preserve">del 20 de diciembre de 2013: EL CONTRATISTA deberá pagar la contribución especificada en la ley 1697 ―ESTAMPILLA PRO UNIVERSIDAD NACIONAL DE COLOMBIA Y DEMAS UNIVERSIDADES ESTATALES DE COLOMBIA. </t>
    </r>
  </si>
  <si>
    <t>Esta contribución se pagará por las suscripciones de los contratos de obra pública y sus conexos cuyo valor esté entre</t>
  </si>
  <si>
    <t>Cuantía de los Contratos de obra</t>
  </si>
  <si>
    <t>% de contribución</t>
  </si>
  <si>
    <t>Entre 1 y 2000 SMMLV</t>
  </si>
  <si>
    <t>0.5%</t>
  </si>
  <si>
    <t>Entre 2.001 Y 6000 SMMLV</t>
  </si>
  <si>
    <t>Contratos Mayores a 6.001 SMMLV</t>
  </si>
  <si>
    <t xml:space="preserve">La base gravable se determinará como el valor correspondiente al momento del pago, por el término de duración del contrato respectivo. La contribución será liquidada y retenida por EL MINISTERIO de manera proporcional al pago o pagos realizados al contratista. </t>
  </si>
  <si>
    <t xml:space="preserve">CONTRIBUCIÓN CONTRATOS DE OBRA. El proponente debe tener en cuenta la ley 1738 de 2014 por la cual los contratos de obra se debe aplicar la contribución de contrato de obra el 5% sobre la base gravable </t>
  </si>
  <si>
    <t>Lo anterior en concordancia con el artículo 11 del Decreto Nacional 399 de 2011 y con el inciso 2° del artículo 6° de la ley 1106 de 2006 que establece que todas las personas naturales o jurídicas que suscriban contratos de obra pública, con entidades de derecho público y fondos de orden distrital, celebren contratos de adición al valor de los existentes, deberán pagar a favor de la Nación, Departamento o Municipio, según el nivel al cual pertenezcan la entidad pública contratante, una contribución equivalente al cinco por ciento 5% del valor total del correspondiente contrato o de la respectiva adición.</t>
  </si>
  <si>
    <t>La Dirección Financiera de la Fuerza Aérea Colombiana, validara las retenciones correspondientes de conformidad con la normatividad vigente a la fecha de la realización de los pagos al contratista seleccionado.</t>
  </si>
  <si>
    <t>Adicionalmente, para la ejecución del contrato se debe tener en cuenta las siguientes deducciones que aplican a este tipo de contratos:</t>
  </si>
  <si>
    <r>
      <t>1.</t>
    </r>
    <r>
      <rPr>
        <sz val="7"/>
        <color rgb="FF000000"/>
        <rFont val="Times New Roman"/>
        <family val="1"/>
      </rPr>
      <t xml:space="preserve">       </t>
    </r>
    <r>
      <rPr>
        <sz val="11"/>
        <color rgb="FF000000"/>
        <rFont val="Arial Narrow"/>
        <family val="2"/>
      </rPr>
      <t>El objeto a contratar tiene aplicabilidad del IVA del 19% y del AIU. Se debe tener en cuenta para la liquidación del IVA lo conceptuado por la DIAN mediante concepto No. 23184 del 09 de abril de 2014.</t>
    </r>
  </si>
  <si>
    <r>
      <t>2.</t>
    </r>
    <r>
      <rPr>
        <sz val="7"/>
        <color rgb="FF000000"/>
        <rFont val="Times New Roman"/>
        <family val="1"/>
      </rPr>
      <t xml:space="preserve">       </t>
    </r>
    <r>
      <rPr>
        <sz val="11"/>
        <color rgb="FF000000"/>
        <rFont val="Arial Narrow"/>
        <family val="2"/>
      </rPr>
      <t>Retención en la Fuente</t>
    </r>
  </si>
  <si>
    <r>
      <t>3.</t>
    </r>
    <r>
      <rPr>
        <sz val="7"/>
        <color rgb="FF000000"/>
        <rFont val="Times New Roman"/>
        <family val="1"/>
      </rPr>
      <t xml:space="preserve">       </t>
    </r>
    <r>
      <rPr>
        <sz val="11"/>
        <color rgb="FF000000"/>
        <rFont val="Arial Narrow"/>
        <family val="2"/>
      </rPr>
      <t>AIU, debidamente discriminado.</t>
    </r>
  </si>
  <si>
    <t>Finalmente, teniendo en cuenta que las Entidades Estatales pueden incluir en el valor del contrato un porcentaje estimado de administración, imprevistos y utilidad, el cual puede ser una proporción residual de dicho valor del contrato, se exigirá el AIU, con el fin de asegurar que el futuro contratista asuma los riesgos que se puedan llegar a presentar con ocasión a la ejecución del presente objeto contractual, y que no se encuentran cubiertos por los amparos de la póliza única de cumplimiento, ni la póliza de responsabilidad civil extracontractual.</t>
  </si>
  <si>
    <t>Los demás impuestos que en el momento de realizar la ejecución del contrato entre en vigencia por reformas tributarias, ordenanzas o acuerdos.</t>
  </si>
  <si>
    <r>
      <t>NOTA 2:</t>
    </r>
    <r>
      <rPr>
        <b/>
        <sz val="11"/>
        <color theme="1"/>
        <rFont val="Arial Narrow"/>
        <family val="2"/>
      </rPr>
      <t xml:space="preserve"> </t>
    </r>
    <r>
      <rPr>
        <sz val="11"/>
        <color theme="1"/>
        <rFont val="Arial Narrow"/>
        <family val="2"/>
      </rPr>
      <t>Los oferentes al establecer la oferta inicial de precio (deben incluir impuestos y gravámenes de ley, en los casos que apliquen).</t>
    </r>
    <r>
      <rPr>
        <sz val="11"/>
        <color theme="1"/>
        <rFont val="Calibri"/>
        <family val="2"/>
        <scheme val="minor"/>
      </rPr>
      <t xml:space="preserve"> </t>
    </r>
    <r>
      <rPr>
        <sz val="11"/>
        <color theme="1"/>
        <rFont val="Arial Narrow"/>
        <family val="2"/>
      </rPr>
      <t>Se rechazará la oferta cuando la propuesta económica supere el PRESUPUESTO OFICIAL ASIGNADO TOTAL Y/O POR RUBRO DE ACUERDO A LOS VALORES AUTORIZADOS EN EL CPA.</t>
    </r>
  </si>
  <si>
    <r>
      <t>NOTA 3:</t>
    </r>
    <r>
      <rPr>
        <sz val="11"/>
        <color theme="1"/>
        <rFont val="Arial Narrow"/>
        <family val="2"/>
      </rPr>
      <t xml:space="preserve">   EL VALOR DE LA PROPUESTA, DEBERA COINCIDIR CON EL VALOR INDICADO EN LA PLATAFORMA; EN CASO CONTRARIO PRIMA EL PRESENTE ANEXO.  </t>
    </r>
  </si>
  <si>
    <t>Atentamente,</t>
  </si>
  <si>
    <t>Anexo  - Formulario de oferta económica.</t>
  </si>
  <si>
    <t>M2</t>
  </si>
  <si>
    <t xml:space="preserve">SUMINISTRO E INSTALACION DE ALFOMBRA SINTÉTICA TRÁFICO PESADO </t>
  </si>
  <si>
    <r>
      <rPr>
        <b/>
        <sz val="11"/>
        <color theme="1"/>
        <rFont val="Arial Narrow"/>
        <family val="2"/>
      </rPr>
      <t>NOTA 4</t>
    </r>
    <r>
      <rPr>
        <sz val="11"/>
        <color theme="1"/>
        <rFont val="Arial Narrow"/>
        <family val="2"/>
      </rPr>
      <t>: El oferente deberá presentar la oferta económica en formato PDF y además en formato Excel, es importante tener en cuenta que para los valores ofertados, tanto por actividades, como para los subtotales y totales, se manejen dos decimales, sin aproximaciones, ni decimales ocultos.</t>
    </r>
  </si>
  <si>
    <t>$ 80.267,00</t>
  </si>
  <si>
    <t>$ 156.716,00</t>
  </si>
  <si>
    <t>$ 421.513,00</t>
  </si>
  <si>
    <t>$ 28.674,00</t>
  </si>
  <si>
    <t>$ 983.334,00</t>
  </si>
  <si>
    <t>$ 957.395,00</t>
  </si>
  <si>
    <t>$ 134.038,00</t>
  </si>
  <si>
    <t>$ 186.540,00</t>
  </si>
  <si>
    <t>$ 7.593,00</t>
  </si>
  <si>
    <t>$ 933.837,00</t>
  </si>
  <si>
    <t>$ 912.421,00</t>
  </si>
  <si>
    <t>$ 281.087,00</t>
  </si>
  <si>
    <t>$ 1.024.495,00</t>
  </si>
  <si>
    <t>$ 6.235,00</t>
  </si>
  <si>
    <t>$ 7.281,00</t>
  </si>
  <si>
    <t>$ 50.784,00</t>
  </si>
  <si>
    <t>$ 117.122,00</t>
  </si>
  <si>
    <t>$ 84.981,00</t>
  </si>
  <si>
    <t>$ 30.257,00</t>
  </si>
  <si>
    <t>$ 64.077,00</t>
  </si>
  <si>
    <t>$ 172.553,00</t>
  </si>
  <si>
    <t>$ 129.296,00</t>
  </si>
  <si>
    <t>$ 53.203,00</t>
  </si>
  <si>
    <t>$ 4.529.956,00</t>
  </si>
  <si>
    <t>$ 646.896,00</t>
  </si>
  <si>
    <t>$ 39.922,00</t>
  </si>
  <si>
    <t>$ 481.461,00</t>
  </si>
  <si>
    <t>$ 562.788,00</t>
  </si>
  <si>
    <t>$ 758.830,00</t>
  </si>
  <si>
    <t>$ 123.471,00</t>
  </si>
  <si>
    <t>$ 30.871,00</t>
  </si>
  <si>
    <t>$ 51.367,00</t>
  </si>
  <si>
    <t>$ 62.314,00</t>
  </si>
  <si>
    <t>$ 106.861,00</t>
  </si>
  <si>
    <t>$ 63.971,00</t>
  </si>
  <si>
    <t>$ 73.396,00</t>
  </si>
  <si>
    <t>$ 61.939,00</t>
  </si>
  <si>
    <t>$ 14.921,00</t>
  </si>
  <si>
    <t>$ 2.653.363,43</t>
  </si>
  <si>
    <t>$ 2.632.080,00</t>
  </si>
  <si>
    <t>$ 105.913,00</t>
  </si>
  <si>
    <t>$ 1.593.809,35</t>
  </si>
  <si>
    <t>$ 2.778.974,00</t>
  </si>
  <si>
    <t>$ 1.104.670,00</t>
  </si>
  <si>
    <t>$ 996.975,00</t>
  </si>
  <si>
    <t>$ 889.879,00</t>
  </si>
  <si>
    <t>$ 847.392,00</t>
  </si>
  <si>
    <t>$ 846.202,00</t>
  </si>
  <si>
    <t>$ 322.364,00</t>
  </si>
  <si>
    <t>$ 301.063,00</t>
  </si>
  <si>
    <t>$ 217.287,00</t>
  </si>
  <si>
    <t>$ 176.351,00</t>
  </si>
  <si>
    <t>$ 35.848,00</t>
  </si>
  <si>
    <t>$ 3.407.730,00</t>
  </si>
  <si>
    <t>$ 1.721.630,00</t>
  </si>
  <si>
    <t>$ 1.370.330,00</t>
  </si>
  <si>
    <t>$ 24.303,00</t>
  </si>
  <si>
    <t>$ 87.541,00</t>
  </si>
  <si>
    <t>$ 181.961,00</t>
  </si>
  <si>
    <t>$ 359.049,00</t>
  </si>
  <si>
    <t>$ 722.883,00</t>
  </si>
  <si>
    <t>$ 18.639,00</t>
  </si>
  <si>
    <t>$ 145.847,00</t>
  </si>
  <si>
    <t>$ 343.788,00</t>
  </si>
  <si>
    <t>$ 151.475,00</t>
  </si>
  <si>
    <t>$ 108.742,00</t>
  </si>
  <si>
    <t>$ 208.196,00</t>
  </si>
  <si>
    <t>$ 143.769,00</t>
  </si>
  <si>
    <t>$ 920.165,00</t>
  </si>
  <si>
    <t>$ 118.861,00</t>
  </si>
  <si>
    <t>$ 1.204.804,01</t>
  </si>
  <si>
    <t>$ 533.901,00</t>
  </si>
  <si>
    <t>$ 498.335,00</t>
  </si>
  <si>
    <t>$ 432.223,00</t>
  </si>
  <si>
    <t>$ 3.776.815,00</t>
  </si>
  <si>
    <t>$ 1.322.788,00</t>
  </si>
  <si>
    <t>$ 26.216,00</t>
  </si>
  <si>
    <t>$ 21.674,00</t>
  </si>
  <si>
    <t>$ 13.453,00</t>
  </si>
  <si>
    <t>$ 16.189,00</t>
  </si>
  <si>
    <t>$ 67.645,00</t>
  </si>
  <si>
    <t>$ 24.776,00</t>
  </si>
  <si>
    <t>$ 95.447,00</t>
  </si>
  <si>
    <t>$ 23.363,00</t>
  </si>
  <si>
    <t>$ 323.061,00</t>
  </si>
  <si>
    <t>$ 398.214,00</t>
  </si>
  <si>
    <t>$ 154.010,00</t>
  </si>
  <si>
    <t>$ 107.515,00</t>
  </si>
  <si>
    <t>$ 160.871,00</t>
  </si>
  <si>
    <t>$ 1.269.446,00</t>
  </si>
  <si>
    <t>$ 1.136.201,00</t>
  </si>
  <si>
    <t>$ 278.667,00</t>
  </si>
  <si>
    <t>$ 72.060,00</t>
  </si>
  <si>
    <t>$ 371.256,00</t>
  </si>
  <si>
    <t>$ 69.402,00</t>
  </si>
  <si>
    <t>$ 64.476,00</t>
  </si>
  <si>
    <t>$ 94.944,00</t>
  </si>
  <si>
    <t>$ 898.342,00</t>
  </si>
  <si>
    <t>$ 110.011,00</t>
  </si>
  <si>
    <t>$ 21.334,00</t>
  </si>
  <si>
    <t>$ 13.597,00</t>
  </si>
  <si>
    <t>$ 14.610,00</t>
  </si>
  <si>
    <t>$ 17.034,00</t>
  </si>
  <si>
    <t>$ 28.081,00</t>
  </si>
  <si>
    <t>$ 49.227,00</t>
  </si>
  <si>
    <t>$ 16.899,00</t>
  </si>
  <si>
    <t>$ 17.617,00</t>
  </si>
  <si>
    <t>$ 23.460,00</t>
  </si>
  <si>
    <t>$ 90.930,00</t>
  </si>
  <si>
    <t>$ 56.269,00</t>
  </si>
  <si>
    <t>$ 61.477,00</t>
  </si>
  <si>
    <t>$ 4.254,00</t>
  </si>
  <si>
    <t>$ 49.307,00</t>
  </si>
  <si>
    <t>$ 106.224,00</t>
  </si>
  <si>
    <t>$ 40.986,00</t>
  </si>
  <si>
    <t>$ 98.835,00</t>
  </si>
  <si>
    <t>$ 173.169,00</t>
  </si>
  <si>
    <t>$ 106.542,00</t>
  </si>
  <si>
    <t>$ 110.324,00</t>
  </si>
  <si>
    <t>$ 30.223,00</t>
  </si>
  <si>
    <t>$ 106.873,00</t>
  </si>
  <si>
    <t>$ 546.801,00</t>
  </si>
  <si>
    <t>$ 204.738,00</t>
  </si>
  <si>
    <t>$ 103.224,00</t>
  </si>
  <si>
    <t>$ 18.923,00</t>
  </si>
  <si>
    <t>$ 3.612,00</t>
  </si>
  <si>
    <t>$ 9.164,00</t>
  </si>
  <si>
    <t>$ 11.601,00</t>
  </si>
  <si>
    <t>$ 14.015,00</t>
  </si>
  <si>
    <t>$ 30.504,00</t>
  </si>
  <si>
    <t>$ 79.816,00</t>
  </si>
  <si>
    <t>$ 20.082,00</t>
  </si>
  <si>
    <t>$ 542.948,00</t>
  </si>
  <si>
    <t>$ 61.180,00</t>
  </si>
  <si>
    <t>$ 257.292,00</t>
  </si>
  <si>
    <t>$ 260.509,00</t>
  </si>
  <si>
    <t>$ 154.333,00</t>
  </si>
  <si>
    <t>$ 165.865,00</t>
  </si>
  <si>
    <t>$ 170.200,00</t>
  </si>
  <si>
    <t>$ 893.252,00</t>
  </si>
  <si>
    <t>$ 7.246,00</t>
  </si>
  <si>
    <t>$ 886.919,00</t>
  </si>
  <si>
    <t>$ 849.381,00</t>
  </si>
  <si>
    <t>$ 1.140.826,00</t>
  </si>
  <si>
    <t>$ 82.167,00</t>
  </si>
  <si>
    <t>$ 38.996,00</t>
  </si>
  <si>
    <t>$ 141.206,00</t>
  </si>
  <si>
    <t>$ 48.853,00</t>
  </si>
  <si>
    <t>$ 83.688,00</t>
  </si>
  <si>
    <t>$ 56.971,00</t>
  </si>
  <si>
    <t>$ 424.292,25</t>
  </si>
  <si>
    <t>$ 16.785,00</t>
  </si>
  <si>
    <t>$ 47.670,00</t>
  </si>
  <si>
    <t>$ 95.098,00</t>
  </si>
  <si>
    <t>$ 53.270,00</t>
  </si>
  <si>
    <t>$ 115.282,00</t>
  </si>
  <si>
    <t>$ 80.142,00</t>
  </si>
  <si>
    <t>$ 1.286.363,00</t>
  </si>
  <si>
    <t>$ 51.182,00</t>
  </si>
  <si>
    <t>$ 163.881,00</t>
  </si>
  <si>
    <t>$ 181.363,00</t>
  </si>
  <si>
    <t>$ 190.753,00</t>
  </si>
  <si>
    <t>$ 215.469,00</t>
  </si>
  <si>
    <t>$ 565.670,00</t>
  </si>
  <si>
    <t>$ 136.765,00</t>
  </si>
  <si>
    <t>$ 1.052.809,44</t>
  </si>
  <si>
    <t>$ 33.157,00</t>
  </si>
  <si>
    <t>$ 69.426,00</t>
  </si>
  <si>
    <t>$ 61.652,00</t>
  </si>
  <si>
    <t>$ 152.084,63</t>
  </si>
  <si>
    <t>$ 74.133,00</t>
  </si>
  <si>
    <t>$ 71.163,00</t>
  </si>
  <si>
    <t>$ 333.933,00</t>
  </si>
  <si>
    <t>$ 194.800,00</t>
  </si>
  <si>
    <t>$ 22.692,00</t>
  </si>
  <si>
    <t>$ 200.033,00</t>
  </si>
  <si>
    <t>$ 13.832,00</t>
  </si>
  <si>
    <t>$ 248.090,00</t>
  </si>
  <si>
    <t>$ 16.859,00</t>
  </si>
  <si>
    <t>$ 34.409,00</t>
  </si>
  <si>
    <t>$ 80.098,00</t>
  </si>
  <si>
    <t>$ 4.161,00</t>
  </si>
  <si>
    <t>$ 524.663,00</t>
  </si>
  <si>
    <t>$ 68.386,00</t>
  </si>
  <si>
    <t>$ 801.518,00</t>
  </si>
  <si>
    <t>$ 354.918,00</t>
  </si>
  <si>
    <t>$ 16.967,00</t>
  </si>
  <si>
    <t>$ 10.414,00</t>
  </si>
  <si>
    <t>$ 27.082,00</t>
  </si>
  <si>
    <t>$ 35.250.000,00</t>
  </si>
  <si>
    <t>$ 2.053.500,00</t>
  </si>
  <si>
    <t>$ 187.020,00</t>
  </si>
  <si>
    <r>
      <t xml:space="preserve">                          </t>
    </r>
    <r>
      <rPr>
        <b/>
        <sz val="12"/>
        <color theme="1"/>
        <rFont val="Arial Narrow"/>
        <family val="2"/>
      </rPr>
      <t>SUBTOTAL</t>
    </r>
  </si>
  <si>
    <r>
      <t>I</t>
    </r>
    <r>
      <rPr>
        <sz val="12"/>
        <color theme="1"/>
        <rFont val="Arial Narrow"/>
        <family val="2"/>
      </rPr>
      <t>VA UTILIDAD:              %</t>
    </r>
    <r>
      <rPr>
        <sz val="12"/>
        <color theme="1"/>
        <rFont val="Calibri"/>
        <family val="2"/>
        <scheme val="minor"/>
      </rPr>
      <t>19</t>
    </r>
  </si>
  <si>
    <r>
      <t>I</t>
    </r>
    <r>
      <rPr>
        <sz val="12"/>
        <color theme="1"/>
        <rFont val="Arial Narrow"/>
        <family val="2"/>
      </rPr>
      <t>MPREVISTOS:             %0</t>
    </r>
  </si>
  <si>
    <r>
      <t>U</t>
    </r>
    <r>
      <rPr>
        <sz val="12"/>
        <color theme="1"/>
        <rFont val="Arial Narrow"/>
        <family val="2"/>
      </rPr>
      <t>TILIDAD:                     %4</t>
    </r>
  </si>
  <si>
    <r>
      <t>A</t>
    </r>
    <r>
      <rPr>
        <sz val="12"/>
        <color theme="1"/>
        <rFont val="Arial Narrow"/>
        <family val="2"/>
      </rPr>
      <t>DMINISTRACION:      %</t>
    </r>
    <r>
      <rPr>
        <sz val="12"/>
        <color theme="1"/>
        <rFont val="Calibri"/>
        <family val="2"/>
        <scheme val="minor"/>
      </rPr>
      <t>19,5</t>
    </r>
  </si>
  <si>
    <r>
      <rPr>
        <b/>
        <sz val="12"/>
        <color theme="1"/>
        <rFont val="Calibri"/>
        <family val="2"/>
        <scheme val="minor"/>
      </rPr>
      <t>Proceso de Contratación
 039-00-H-CACOM5-GRUAL-2023</t>
    </r>
    <r>
      <rPr>
        <sz val="11"/>
        <color theme="1"/>
        <rFont val="Calibri"/>
        <family val="2"/>
        <scheme val="minor"/>
      </rPr>
      <t xml:space="preserve">
Yo, MAURICIO DE J. ZAPATA ALZATE, en mi condición de Representante Legal de INSEREL INGENIERIA EN SERVICIOS ELECTRICOS DE COMUNICACIONES Y DE GAS LTDA, identificado como aparece al pie de mi firma,  manifiesto que el valor total de la propuesta es por la suma de QUINIENTOS QUINCE MILLONES TRESCIENTOS CINCUENTA Y UN MIL DOSCIENTOS CINCUENTA Y OCHO PESOS CON OCHENTA Y OCHO CENTAVOS (</t>
    </r>
    <r>
      <rPr>
        <b/>
        <sz val="11"/>
        <color theme="1"/>
        <rFont val="Calibri"/>
        <family val="2"/>
        <scheme val="minor"/>
      </rPr>
      <t>$515.351.258,88)</t>
    </r>
    <r>
      <rPr>
        <sz val="11"/>
        <color theme="1"/>
        <rFont val="Calibri"/>
        <family val="2"/>
        <scheme val="minor"/>
      </rPr>
      <t xml:space="preserve">, Valor que incluye todos los gastos e impuestos a que haya lugar.
</t>
    </r>
    <r>
      <rPr>
        <u/>
        <sz val="11"/>
        <color theme="1"/>
        <rFont val="Calibri"/>
        <family val="2"/>
        <scheme val="minor"/>
      </rPr>
      <t>SOBREPASAR EL PRESUPUESTO OFICIAL ASIGNADO TOTAL Y/O POR RUBRO DE ACUERDO A LOS VALORES AUTORIZADOS EN EL CPA, ES CAUSAL DE RECHAZO DE LAS OFERTAS</t>
    </r>
    <r>
      <rPr>
        <sz val="11"/>
        <color theme="1"/>
        <rFont val="Calibri"/>
        <family val="2"/>
        <scheme val="minor"/>
      </rPr>
      <t xml:space="preserve">
</t>
    </r>
  </si>
  <si>
    <r>
      <t>[</t>
    </r>
    <r>
      <rPr>
        <sz val="11"/>
        <color theme="0" tint="-0.34998626667073579"/>
        <rFont val="Calibri"/>
        <family val="2"/>
        <scheme val="minor"/>
      </rPr>
      <t>Firma representante legal del Proponente o del Proponente persona natural</t>
    </r>
    <r>
      <rPr>
        <sz val="11"/>
        <color theme="1"/>
        <rFont val="Calibri"/>
        <family val="2"/>
        <scheme val="minor"/>
      </rPr>
      <t xml:space="preserve">] 
Nombre: MAURICIO DE JESUS ZAPATA ALZATE
Cargo: Representante Legal - INSEREL LTDA
Documento de Identidad: 71.650.056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</si>
</sst>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 #,##0.00;[Red]\-&quot;$&quot;\ #,##0.00"/>
    <numFmt numFmtId="164" formatCode="&quot;$&quot;\ #,##0.00"/>
  </numFmts>
  <fonts count="17" x14ac:knownFonts="1">
    <font>
      <sz val="11"/>
      <color theme="1"/>
      <name val="Calibri"/>
      <family val="2"/>
      <scheme val="minor"/>
    </font>
    <font>
      <b/>
      <sz val="9"/>
      <color theme="1"/>
      <name val="Arial Narrow"/>
      <family val="2"/>
    </font>
    <font>
      <b/>
      <u/>
      <sz val="11"/>
      <color theme="1"/>
      <name val="Arial Narrow"/>
      <family val="2"/>
    </font>
    <font>
      <sz val="11"/>
      <color theme="1"/>
      <name val="Arial Narrow"/>
      <family val="2"/>
    </font>
    <font>
      <b/>
      <sz val="11"/>
      <color rgb="FF000000"/>
      <name val="Arial Narrow"/>
      <family val="2"/>
    </font>
    <font>
      <b/>
      <sz val="11"/>
      <color theme="1"/>
      <name val="Arial Narrow"/>
      <family val="2"/>
    </font>
    <font>
      <b/>
      <sz val="8"/>
      <color theme="1"/>
      <name val="Times New Roman"/>
      <family val="1"/>
    </font>
    <font>
      <sz val="8"/>
      <color theme="1"/>
      <name val="Times New Roman"/>
      <family val="1"/>
    </font>
    <font>
      <sz val="11"/>
      <color rgb="FF000000"/>
      <name val="Arial Narrow"/>
      <family val="2"/>
    </font>
    <font>
      <sz val="7"/>
      <color rgb="FF000000"/>
      <name val="Times New Roman"/>
      <family val="1"/>
    </font>
    <font>
      <sz val="11"/>
      <color theme="0" tint="-0.34998626667073579"/>
      <name val="Calibri"/>
      <family val="2"/>
      <scheme val="minor"/>
    </font>
    <font>
      <b/>
      <sz val="12"/>
      <color theme="1"/>
      <name val="Calibri"/>
      <family val="2"/>
      <scheme val="minor"/>
    </font>
    <font>
      <u/>
      <sz val="11"/>
      <color theme="1"/>
      <name val="Calibri"/>
      <family val="2"/>
      <scheme val="minor"/>
    </font>
    <font>
      <b/>
      <sz val="11"/>
      <color theme="1"/>
      <name val="Calibri"/>
      <family val="2"/>
      <scheme val="minor"/>
    </font>
    <font>
      <sz val="12"/>
      <color theme="1"/>
      <name val="Calibri"/>
      <family val="2"/>
      <scheme val="minor"/>
    </font>
    <font>
      <b/>
      <sz val="12"/>
      <color theme="1"/>
      <name val="Arial Narrow"/>
      <family val="2"/>
    </font>
    <font>
      <sz val="12"/>
      <color theme="1"/>
      <name val="Arial Narrow"/>
      <family val="2"/>
    </font>
  </fonts>
  <fills count="8">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6E3BC"/>
        <bgColor indexed="64"/>
      </patternFill>
    </fill>
    <fill>
      <patternFill patternType="solid">
        <fgColor rgb="FFD0CECE"/>
        <bgColor indexed="64"/>
      </patternFill>
    </fill>
    <fill>
      <patternFill patternType="solid">
        <fgColor rgb="FF99CCFF"/>
        <bgColor indexed="64"/>
      </patternFill>
    </fill>
    <fill>
      <patternFill patternType="solid">
        <fgColor rgb="FFE7E6E6"/>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97">
    <xf numFmtId="0" fontId="0" fillId="0" borderId="0" xfId="0"/>
    <xf numFmtId="0" fontId="0" fillId="4" borderId="11" xfId="0" applyFill="1" applyBorder="1"/>
    <xf numFmtId="0" fontId="3" fillId="0" borderId="0" xfId="0" applyFont="1" applyAlignment="1">
      <alignment horizontal="justify" vertical="center"/>
    </xf>
    <xf numFmtId="0" fontId="4" fillId="0" borderId="0" xfId="0" applyFont="1" applyAlignment="1">
      <alignment vertical="center"/>
    </xf>
    <xf numFmtId="0" fontId="7" fillId="0" borderId="8" xfId="0" applyFont="1" applyBorder="1" applyAlignment="1">
      <alignment horizontal="center" vertical="center"/>
    </xf>
    <xf numFmtId="0" fontId="6" fillId="5" borderId="8" xfId="0" applyFont="1" applyFill="1" applyBorder="1" applyAlignment="1">
      <alignment horizontal="center" vertical="center"/>
    </xf>
    <xf numFmtId="0" fontId="6" fillId="5" borderId="7" xfId="0" applyFont="1" applyFill="1" applyBorder="1" applyAlignment="1">
      <alignment horizontal="center" vertical="center" wrapText="1"/>
    </xf>
    <xf numFmtId="0" fontId="6" fillId="5" borderId="7" xfId="0" applyFont="1" applyFill="1" applyBorder="1" applyAlignment="1">
      <alignment horizontal="center" vertical="center"/>
    </xf>
    <xf numFmtId="0" fontId="6" fillId="6" borderId="8" xfId="0" applyFont="1" applyFill="1" applyBorder="1" applyAlignment="1">
      <alignment horizontal="center" vertical="center"/>
    </xf>
    <xf numFmtId="0" fontId="6" fillId="6" borderId="7" xfId="0" applyFont="1" applyFill="1" applyBorder="1" applyAlignment="1">
      <alignment vertical="center" wrapText="1"/>
    </xf>
    <xf numFmtId="0" fontId="7" fillId="0" borderId="7" xfId="0" applyFont="1" applyBorder="1" applyAlignment="1">
      <alignment vertical="center" wrapText="1"/>
    </xf>
    <xf numFmtId="0" fontId="7" fillId="0" borderId="7" xfId="0" applyFont="1" applyBorder="1" applyAlignment="1">
      <alignment horizontal="center" vertical="center"/>
    </xf>
    <xf numFmtId="0" fontId="7" fillId="0" borderId="7" xfId="0" applyFont="1" applyBorder="1" applyAlignment="1">
      <alignment horizontal="center" vertical="center" wrapText="1"/>
    </xf>
    <xf numFmtId="0" fontId="6" fillId="7" borderId="8" xfId="0" applyFont="1" applyFill="1" applyBorder="1" applyAlignment="1">
      <alignment horizontal="center" vertical="center"/>
    </xf>
    <xf numFmtId="0" fontId="6" fillId="7" borderId="7" xfId="0" applyFont="1" applyFill="1" applyBorder="1" applyAlignment="1">
      <alignment vertical="center" wrapText="1"/>
    </xf>
    <xf numFmtId="0" fontId="7" fillId="0" borderId="7" xfId="0" applyFont="1" applyBorder="1" applyAlignment="1">
      <alignment horizontal="left" vertical="center" wrapText="1" indent="5"/>
    </xf>
    <xf numFmtId="0" fontId="6" fillId="6" borderId="9" xfId="0" applyFont="1" applyFill="1" applyBorder="1" applyAlignment="1">
      <alignment vertical="center" wrapText="1"/>
    </xf>
    <xf numFmtId="0" fontId="6" fillId="6" borderId="10" xfId="0" applyFont="1" applyFill="1" applyBorder="1" applyAlignment="1">
      <alignment vertical="center" wrapText="1"/>
    </xf>
    <xf numFmtId="0" fontId="6" fillId="6" borderId="11" xfId="0" applyFont="1" applyFill="1" applyBorder="1" applyAlignment="1">
      <alignment vertical="center" wrapText="1"/>
    </xf>
    <xf numFmtId="0" fontId="6" fillId="6" borderId="1" xfId="0" applyFont="1" applyFill="1" applyBorder="1" applyAlignment="1">
      <alignment vertical="center" wrapText="1"/>
    </xf>
    <xf numFmtId="0" fontId="6" fillId="6" borderId="1" xfId="0" applyFont="1" applyFill="1" applyBorder="1" applyAlignment="1">
      <alignment horizontal="center" vertical="center" wrapText="1"/>
    </xf>
    <xf numFmtId="0" fontId="6" fillId="6" borderId="11"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6" fillId="6" borderId="9" xfId="0" applyFont="1" applyFill="1" applyBorder="1" applyAlignment="1">
      <alignment horizontal="left" vertical="center" wrapText="1"/>
    </xf>
    <xf numFmtId="0" fontId="5" fillId="2" borderId="1" xfId="0" applyFont="1" applyFill="1" applyBorder="1" applyAlignment="1">
      <alignment horizontal="justify" vertical="center" wrapText="1"/>
    </xf>
    <xf numFmtId="0" fontId="3" fillId="3" borderId="8" xfId="0" applyFont="1" applyFill="1" applyBorder="1" applyAlignment="1">
      <alignment horizontal="justify" vertical="center" wrapText="1"/>
    </xf>
    <xf numFmtId="0" fontId="3" fillId="0" borderId="8" xfId="0" applyFont="1" applyBorder="1" applyAlignment="1">
      <alignment horizontal="justify" vertical="center" wrapText="1"/>
    </xf>
    <xf numFmtId="0" fontId="3" fillId="0" borderId="1" xfId="0" applyFont="1" applyBorder="1" applyAlignment="1">
      <alignment horizontal="justify" vertical="center" wrapText="1"/>
    </xf>
    <xf numFmtId="0" fontId="3" fillId="0" borderId="0" xfId="0" applyFont="1" applyAlignment="1">
      <alignment horizontal="justify" vertical="center" wrapText="1"/>
    </xf>
    <xf numFmtId="0" fontId="0" fillId="0" borderId="0" xfId="0" applyAlignment="1">
      <alignment wrapText="1"/>
    </xf>
    <xf numFmtId="0" fontId="8" fillId="0" borderId="0" xfId="0" applyFont="1" applyAlignment="1">
      <alignment horizontal="left" vertical="center" wrapText="1"/>
    </xf>
    <xf numFmtId="0" fontId="0" fillId="0" borderId="0" xfId="0" applyAlignment="1">
      <alignment horizontal="left" wrapText="1"/>
    </xf>
    <xf numFmtId="0" fontId="2" fillId="0" borderId="0" xfId="0" applyFont="1" applyAlignment="1">
      <alignment horizontal="left" vertical="center" wrapText="1"/>
    </xf>
    <xf numFmtId="0" fontId="3" fillId="0" borderId="0" xfId="0" applyFont="1" applyAlignment="1">
      <alignment horizontal="left" vertical="center" wrapText="1"/>
    </xf>
    <xf numFmtId="0" fontId="6" fillId="6" borderId="5" xfId="0" applyFont="1" applyFill="1" applyBorder="1" applyAlignment="1">
      <alignment vertical="center" wrapText="1"/>
    </xf>
    <xf numFmtId="0" fontId="6" fillId="6" borderId="8" xfId="0" applyFont="1" applyFill="1" applyBorder="1" applyAlignment="1">
      <alignment horizontal="center" vertical="center" wrapText="1"/>
    </xf>
    <xf numFmtId="0" fontId="7" fillId="0" borderId="0" xfId="0" applyFont="1" applyBorder="1" applyAlignment="1">
      <alignment horizontal="center" vertical="center"/>
    </xf>
    <xf numFmtId="0" fontId="7" fillId="0" borderId="0" xfId="0" applyFont="1" applyBorder="1" applyAlignment="1">
      <alignment vertical="center" wrapText="1"/>
    </xf>
    <xf numFmtId="0" fontId="7" fillId="0" borderId="0" xfId="0" applyFont="1" applyBorder="1" applyAlignment="1">
      <alignment horizontal="center" vertical="center" wrapText="1"/>
    </xf>
    <xf numFmtId="0" fontId="0" fillId="0" borderId="0" xfId="0" applyBorder="1"/>
    <xf numFmtId="0" fontId="6" fillId="6" borderId="1" xfId="0" applyFont="1" applyFill="1" applyBorder="1" applyAlignment="1">
      <alignment horizontal="center" vertical="center"/>
    </xf>
    <xf numFmtId="0" fontId="2" fillId="0" borderId="0" xfId="0" applyFont="1" applyAlignment="1">
      <alignment horizontal="left" vertical="center" wrapText="1"/>
    </xf>
    <xf numFmtId="0" fontId="6" fillId="5" borderId="7" xfId="0" applyFont="1" applyFill="1" applyBorder="1" applyAlignment="1">
      <alignment horizontal="center" vertical="center" wrapText="1"/>
    </xf>
    <xf numFmtId="8" fontId="7" fillId="0" borderId="7" xfId="0" applyNumberFormat="1" applyFont="1" applyBorder="1" applyAlignment="1">
      <alignment horizontal="center" vertical="center" wrapText="1"/>
    </xf>
    <xf numFmtId="164" fontId="7" fillId="0" borderId="7" xfId="0" applyNumberFormat="1" applyFont="1" applyBorder="1" applyAlignment="1">
      <alignment horizontal="center" vertical="center" wrapText="1"/>
    </xf>
    <xf numFmtId="8" fontId="6" fillId="6" borderId="7" xfId="0" applyNumberFormat="1" applyFont="1" applyFill="1" applyBorder="1" applyAlignment="1">
      <alignment vertical="center" wrapText="1"/>
    </xf>
    <xf numFmtId="8" fontId="0" fillId="0" borderId="0" xfId="0" applyNumberFormat="1"/>
    <xf numFmtId="164" fontId="3" fillId="0" borderId="9" xfId="0" applyNumberFormat="1" applyFont="1" applyBorder="1" applyAlignment="1">
      <alignment horizontal="right" vertical="center" wrapText="1"/>
    </xf>
    <xf numFmtId="0" fontId="3" fillId="0" borderId="11" xfId="0" applyFont="1" applyBorder="1" applyAlignment="1">
      <alignment horizontal="right" vertical="center" wrapText="1"/>
    </xf>
    <xf numFmtId="0" fontId="1" fillId="0" borderId="9" xfId="0" applyFont="1" applyBorder="1" applyAlignment="1">
      <alignment horizontal="center" vertical="center" wrapText="1"/>
    </xf>
    <xf numFmtId="0" fontId="1" fillId="0" borderId="11" xfId="0" applyFont="1" applyBorder="1" applyAlignment="1">
      <alignment horizontal="center" vertical="center" wrapText="1"/>
    </xf>
    <xf numFmtId="0" fontId="6" fillId="6" borderId="9" xfId="0" applyFont="1" applyFill="1" applyBorder="1" applyAlignment="1">
      <alignment vertical="center" wrapText="1"/>
    </xf>
    <xf numFmtId="0" fontId="6" fillId="6" borderId="10" xfId="0" applyFont="1" applyFill="1" applyBorder="1" applyAlignment="1">
      <alignment vertical="center" wrapText="1"/>
    </xf>
    <xf numFmtId="0" fontId="6" fillId="6" borderId="11" xfId="0" applyFont="1" applyFill="1" applyBorder="1" applyAlignment="1">
      <alignment vertical="center" wrapText="1"/>
    </xf>
    <xf numFmtId="0" fontId="6" fillId="5" borderId="9"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1" xfId="0" applyFont="1" applyFill="1" applyBorder="1" applyAlignment="1">
      <alignment horizontal="center" vertical="center" wrapText="1"/>
    </xf>
    <xf numFmtId="164" fontId="5" fillId="0" borderId="9" xfId="0" applyNumberFormat="1" applyFont="1" applyBorder="1" applyAlignment="1">
      <alignment horizontal="right" vertical="center" wrapText="1"/>
    </xf>
    <xf numFmtId="0" fontId="5" fillId="0" borderId="11" xfId="0" applyFont="1" applyBorder="1" applyAlignment="1">
      <alignment horizontal="right" vertical="center" wrapText="1"/>
    </xf>
    <xf numFmtId="0" fontId="1" fillId="4" borderId="9"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4" fillId="0" borderId="9" xfId="0" applyFont="1" applyBorder="1" applyAlignment="1">
      <alignment horizontal="left"/>
    </xf>
    <xf numFmtId="0" fontId="14" fillId="0" borderId="11" xfId="0" applyFont="1" applyBorder="1" applyAlignment="1">
      <alignment horizontal="left"/>
    </xf>
    <xf numFmtId="8" fontId="15" fillId="0" borderId="9" xfId="0" applyNumberFormat="1" applyFont="1" applyBorder="1" applyAlignment="1">
      <alignment horizontal="right" vertical="center" wrapText="1"/>
    </xf>
    <xf numFmtId="0" fontId="15" fillId="0" borderId="10" xfId="0" applyFont="1" applyBorder="1" applyAlignment="1">
      <alignment horizontal="right" vertical="center" wrapText="1"/>
    </xf>
    <xf numFmtId="0" fontId="15" fillId="0" borderId="11" xfId="0" applyFont="1" applyBorder="1" applyAlignment="1">
      <alignment horizontal="right" vertical="center" wrapText="1"/>
    </xf>
    <xf numFmtId="0" fontId="14" fillId="0" borderId="9" xfId="0" applyFont="1" applyBorder="1" applyAlignment="1">
      <alignment horizontal="center"/>
    </xf>
    <xf numFmtId="0" fontId="14" fillId="0" borderId="11" xfId="0" applyFont="1" applyBorder="1" applyAlignment="1">
      <alignment horizontal="center"/>
    </xf>
    <xf numFmtId="8" fontId="16" fillId="0" borderId="9" xfId="0" applyNumberFormat="1" applyFont="1" applyBorder="1" applyAlignment="1">
      <alignment horizontal="right" vertical="center" wrapText="1"/>
    </xf>
    <xf numFmtId="0" fontId="16" fillId="0" borderId="10" xfId="0" applyFont="1" applyBorder="1" applyAlignment="1">
      <alignment horizontal="right" vertical="center" wrapText="1"/>
    </xf>
    <xf numFmtId="0" fontId="16" fillId="0" borderId="11" xfId="0" applyFont="1" applyBorder="1" applyAlignment="1">
      <alignment horizontal="right"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2" fillId="0" borderId="0" xfId="0" applyFont="1" applyAlignment="1">
      <alignment horizontal="left" vertical="center"/>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8" fillId="0" borderId="0" xfId="0" applyFont="1" applyAlignment="1">
      <alignment horizontal="left" vertical="center" wrapText="1"/>
    </xf>
    <xf numFmtId="0" fontId="0" fillId="0" borderId="9" xfId="0" applyBorder="1" applyAlignment="1">
      <alignment horizontal="center" wrapText="1"/>
    </xf>
    <xf numFmtId="0" fontId="0" fillId="0" borderId="10" xfId="0" applyBorder="1" applyAlignment="1">
      <alignment horizontal="center"/>
    </xf>
    <xf numFmtId="0" fontId="0" fillId="0" borderId="11" xfId="0" applyBorder="1" applyAlignment="1">
      <alignment horizontal="center"/>
    </xf>
    <xf numFmtId="0" fontId="6" fillId="5" borderId="2"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5" fillId="0" borderId="0" xfId="0" applyFont="1" applyAlignment="1">
      <alignment horizontal="left" vertical="center" wrapText="1"/>
    </xf>
    <xf numFmtId="0" fontId="3" fillId="0" borderId="0" xfId="0" applyFont="1" applyAlignment="1">
      <alignment horizontal="left" vertical="center" wrapText="1"/>
    </xf>
    <xf numFmtId="0" fontId="2" fillId="0" borderId="0" xfId="0" applyFont="1" applyAlignment="1">
      <alignment horizontal="left" vertical="center" wrapText="1"/>
    </xf>
    <xf numFmtId="0" fontId="0" fillId="0" borderId="0" xfId="0" applyAlignment="1">
      <alignment horizontal="left" wrapText="1"/>
    </xf>
    <xf numFmtId="0" fontId="0" fillId="0" borderId="0" xfId="0" applyAlignment="1">
      <alignment horizontal="left"/>
    </xf>
    <xf numFmtId="0" fontId="3" fillId="0" borderId="6"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BFBFBF"/>
      <color rgb="FFB4C6E7"/>
      <color rgb="FFD6E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270709</xdr:colOff>
      <xdr:row>375</xdr:row>
      <xdr:rowOff>117872</xdr:rowOff>
    </xdr:from>
    <xdr:to>
      <xdr:col>2</xdr:col>
      <xdr:colOff>1493920</xdr:colOff>
      <xdr:row>376</xdr:row>
      <xdr:rowOff>562496</xdr:rowOff>
    </xdr:to>
    <xdr:pic>
      <xdr:nvPicPr>
        <xdr:cNvPr id="2" name="Imagen 1">
          <a:extLst>
            <a:ext uri="{FF2B5EF4-FFF2-40B4-BE49-F238E27FC236}">
              <a16:creationId xmlns:a16="http://schemas.microsoft.com/office/drawing/2014/main" xmlns="" id="{F5FBF8BE-60A3-EC1C-5124-0ED82480A635}"/>
            </a:ext>
          </a:extLst>
        </xdr:cNvPr>
        <xdr:cNvPicPr>
          <a:picLocks noChangeAspect="1"/>
        </xdr:cNvPicPr>
      </xdr:nvPicPr>
      <xdr:blipFill>
        <a:blip xmlns:r="http://schemas.openxmlformats.org/officeDocument/2006/relationships" r:embed="rId1"/>
        <a:stretch>
          <a:fillRect/>
        </a:stretch>
      </xdr:blipFill>
      <xdr:spPr>
        <a:xfrm>
          <a:off x="1854867" y="151806004"/>
          <a:ext cx="1223211" cy="84567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8"/>
  <sheetViews>
    <sheetView showGridLines="0" tabSelected="1" view="pageBreakPreview" topLeftCell="B359" zoomScale="95" zoomScaleNormal="115" zoomScaleSheetLayoutView="95" workbookViewId="0">
      <selection activeCell="J307" sqref="J307"/>
    </sheetView>
  </sheetViews>
  <sheetFormatPr baseColWidth="10" defaultRowHeight="15" x14ac:dyDescent="0.25"/>
  <cols>
    <col min="1" max="1" width="10.85546875" hidden="1" customWidth="1"/>
    <col min="2" max="2" width="12.85546875" customWidth="1"/>
    <col min="3" max="3" width="58.28515625" customWidth="1"/>
    <col min="7" max="7" width="15.42578125" customWidth="1"/>
    <col min="8" max="8" width="13.7109375" customWidth="1"/>
    <col min="10" max="10" width="22.85546875" customWidth="1"/>
  </cols>
  <sheetData>
    <row r="1" spans="2:7" ht="17.25" thickBot="1" x14ac:dyDescent="0.3">
      <c r="B1" t="s">
        <v>484</v>
      </c>
      <c r="C1" s="3"/>
      <c r="D1" s="3"/>
      <c r="E1" s="3"/>
      <c r="F1" s="3"/>
      <c r="G1" s="3"/>
    </row>
    <row r="2" spans="2:7" ht="169.5" customHeight="1" thickBot="1" x14ac:dyDescent="0.3">
      <c r="B2" s="82" t="s">
        <v>685</v>
      </c>
      <c r="C2" s="83"/>
      <c r="D2" s="83"/>
      <c r="E2" s="83"/>
      <c r="F2" s="83"/>
      <c r="G2" s="84"/>
    </row>
    <row r="3" spans="2:7" ht="8.25" customHeight="1" thickBot="1" x14ac:dyDescent="0.3"/>
    <row r="4" spans="2:7" ht="31.5" customHeight="1" thickBot="1" x14ac:dyDescent="0.3">
      <c r="B4" s="54" t="s">
        <v>190</v>
      </c>
      <c r="C4" s="55"/>
      <c r="D4" s="55"/>
      <c r="E4" s="55"/>
      <c r="F4" s="55"/>
      <c r="G4" s="56"/>
    </row>
    <row r="5" spans="2:7" ht="21.75" thickBot="1" x14ac:dyDescent="0.3">
      <c r="B5" s="5" t="s">
        <v>0</v>
      </c>
      <c r="C5" s="6" t="s">
        <v>1</v>
      </c>
      <c r="D5" s="7" t="s">
        <v>2</v>
      </c>
      <c r="E5" s="7" t="s">
        <v>191</v>
      </c>
      <c r="F5" s="6" t="s">
        <v>3</v>
      </c>
      <c r="G5" s="6" t="s">
        <v>4</v>
      </c>
    </row>
    <row r="6" spans="2:7" ht="15.75" thickBot="1" x14ac:dyDescent="0.3">
      <c r="B6" s="8">
        <v>1</v>
      </c>
      <c r="C6" s="51" t="s">
        <v>119</v>
      </c>
      <c r="D6" s="52"/>
      <c r="E6" s="53"/>
      <c r="F6" s="9"/>
      <c r="G6" s="45">
        <f>SUM(G7:G30)</f>
        <v>22252972.100000001</v>
      </c>
    </row>
    <row r="7" spans="2:7" ht="23.25" thickBot="1" x14ac:dyDescent="0.3">
      <c r="B7" s="4" t="s">
        <v>6</v>
      </c>
      <c r="C7" s="10" t="s">
        <v>192</v>
      </c>
      <c r="D7" s="11" t="s">
        <v>103</v>
      </c>
      <c r="E7" s="11">
        <v>46</v>
      </c>
      <c r="F7" s="43">
        <v>18923</v>
      </c>
      <c r="G7" s="43">
        <f t="shared" ref="G7:G29" si="0">E7*F7</f>
        <v>870458</v>
      </c>
    </row>
    <row r="8" spans="2:7" ht="15.75" thickBot="1" x14ac:dyDescent="0.3">
      <c r="B8" s="4" t="s">
        <v>8</v>
      </c>
      <c r="C8" s="10" t="s">
        <v>193</v>
      </c>
      <c r="D8" s="11" t="s">
        <v>103</v>
      </c>
      <c r="E8" s="11">
        <v>62</v>
      </c>
      <c r="F8" s="43">
        <v>3518</v>
      </c>
      <c r="G8" s="43">
        <f t="shared" si="0"/>
        <v>218116</v>
      </c>
    </row>
    <row r="9" spans="2:7" ht="15.75" thickBot="1" x14ac:dyDescent="0.3">
      <c r="B9" s="4" t="s">
        <v>9</v>
      </c>
      <c r="C9" s="10" t="s">
        <v>7</v>
      </c>
      <c r="D9" s="11" t="s">
        <v>105</v>
      </c>
      <c r="E9" s="11">
        <v>83.25</v>
      </c>
      <c r="F9" s="43">
        <v>3612</v>
      </c>
      <c r="G9" s="43">
        <f t="shared" si="0"/>
        <v>300699</v>
      </c>
    </row>
    <row r="10" spans="2:7" ht="15.75" thickBot="1" x14ac:dyDescent="0.3">
      <c r="B10" s="4" t="s">
        <v>10</v>
      </c>
      <c r="C10" s="10" t="s">
        <v>194</v>
      </c>
      <c r="D10" s="11" t="s">
        <v>105</v>
      </c>
      <c r="E10" s="11">
        <v>83.25</v>
      </c>
      <c r="F10" s="43">
        <v>9164</v>
      </c>
      <c r="G10" s="43">
        <f t="shared" si="0"/>
        <v>762903</v>
      </c>
    </row>
    <row r="11" spans="2:7" ht="23.25" thickBot="1" x14ac:dyDescent="0.3">
      <c r="B11" s="4" t="s">
        <v>12</v>
      </c>
      <c r="C11" s="10" t="s">
        <v>104</v>
      </c>
      <c r="D11" s="11" t="s">
        <v>105</v>
      </c>
      <c r="E11" s="11">
        <v>1.62</v>
      </c>
      <c r="F11" s="43">
        <v>16173</v>
      </c>
      <c r="G11" s="43">
        <f t="shared" si="0"/>
        <v>26200.260000000002</v>
      </c>
    </row>
    <row r="12" spans="2:7" ht="23.25" thickBot="1" x14ac:dyDescent="0.3">
      <c r="B12" s="4" t="s">
        <v>14</v>
      </c>
      <c r="C12" s="10" t="s">
        <v>55</v>
      </c>
      <c r="D12" s="11" t="s">
        <v>105</v>
      </c>
      <c r="E12" s="11">
        <v>4.8600000000000003</v>
      </c>
      <c r="F12" s="43">
        <v>21334</v>
      </c>
      <c r="G12" s="43">
        <f t="shared" si="0"/>
        <v>103683.24</v>
      </c>
    </row>
    <row r="13" spans="2:7" ht="15.75" thickBot="1" x14ac:dyDescent="0.3">
      <c r="B13" s="4" t="s">
        <v>43</v>
      </c>
      <c r="C13" s="10" t="s">
        <v>120</v>
      </c>
      <c r="D13" s="11" t="s">
        <v>105</v>
      </c>
      <c r="E13" s="11">
        <v>72.150000000000006</v>
      </c>
      <c r="F13" s="43">
        <v>50387</v>
      </c>
      <c r="G13" s="43">
        <f t="shared" si="0"/>
        <v>3635422.0500000003</v>
      </c>
    </row>
    <row r="14" spans="2:7" ht="23.25" thickBot="1" x14ac:dyDescent="0.3">
      <c r="B14" s="4" t="s">
        <v>44</v>
      </c>
      <c r="C14" s="10" t="s">
        <v>195</v>
      </c>
      <c r="D14" s="11" t="s">
        <v>103</v>
      </c>
      <c r="E14" s="11">
        <v>5</v>
      </c>
      <c r="F14" s="43">
        <v>10920</v>
      </c>
      <c r="G14" s="43">
        <f t="shared" si="0"/>
        <v>54600</v>
      </c>
    </row>
    <row r="15" spans="2:7" ht="15.75" thickBot="1" x14ac:dyDescent="0.3">
      <c r="B15" s="4" t="s">
        <v>58</v>
      </c>
      <c r="C15" s="10" t="s">
        <v>182</v>
      </c>
      <c r="D15" s="11" t="s">
        <v>105</v>
      </c>
      <c r="E15" s="11">
        <v>24.38</v>
      </c>
      <c r="F15" s="43">
        <v>14015</v>
      </c>
      <c r="G15" s="43">
        <f t="shared" si="0"/>
        <v>341685.7</v>
      </c>
    </row>
    <row r="16" spans="2:7" ht="15.75" thickBot="1" x14ac:dyDescent="0.3">
      <c r="B16" s="4" t="s">
        <v>45</v>
      </c>
      <c r="C16" s="10" t="s">
        <v>13</v>
      </c>
      <c r="D16" s="11" t="s">
        <v>105</v>
      </c>
      <c r="E16" s="11">
        <v>3.96</v>
      </c>
      <c r="F16" s="43">
        <v>14610</v>
      </c>
      <c r="G16" s="43">
        <f t="shared" si="0"/>
        <v>57855.6</v>
      </c>
    </row>
    <row r="17" spans="2:7" ht="15.75" thickBot="1" x14ac:dyDescent="0.3">
      <c r="B17" s="4" t="s">
        <v>46</v>
      </c>
      <c r="C17" s="10" t="s">
        <v>196</v>
      </c>
      <c r="D17" s="11" t="s">
        <v>103</v>
      </c>
      <c r="E17" s="11">
        <v>7</v>
      </c>
      <c r="F17" s="43">
        <v>14786</v>
      </c>
      <c r="G17" s="43">
        <f t="shared" si="0"/>
        <v>103502</v>
      </c>
    </row>
    <row r="18" spans="2:7" ht="15.75" thickBot="1" x14ac:dyDescent="0.3">
      <c r="B18" s="4" t="s">
        <v>59</v>
      </c>
      <c r="C18" s="10" t="s">
        <v>11</v>
      </c>
      <c r="D18" s="11" t="s">
        <v>105</v>
      </c>
      <c r="E18" s="11">
        <v>5.08</v>
      </c>
      <c r="F18" s="43">
        <v>6182</v>
      </c>
      <c r="G18" s="43">
        <f t="shared" si="0"/>
        <v>31404.560000000001</v>
      </c>
    </row>
    <row r="19" spans="2:7" ht="34.5" thickBot="1" x14ac:dyDescent="0.3">
      <c r="B19" s="4" t="s">
        <v>60</v>
      </c>
      <c r="C19" s="10" t="s">
        <v>197</v>
      </c>
      <c r="D19" s="11" t="s">
        <v>41</v>
      </c>
      <c r="E19" s="11">
        <v>13.23</v>
      </c>
      <c r="F19" s="43">
        <v>31535</v>
      </c>
      <c r="G19" s="43">
        <f t="shared" si="0"/>
        <v>417208.05</v>
      </c>
    </row>
    <row r="20" spans="2:7" ht="57" thickBot="1" x14ac:dyDescent="0.3">
      <c r="B20" s="4" t="s">
        <v>61</v>
      </c>
      <c r="C20" s="10" t="s">
        <v>183</v>
      </c>
      <c r="D20" s="11" t="s">
        <v>105</v>
      </c>
      <c r="E20" s="11">
        <v>12.19</v>
      </c>
      <c r="F20" s="43">
        <v>3446</v>
      </c>
      <c r="G20" s="43">
        <f t="shared" si="0"/>
        <v>42006.74</v>
      </c>
    </row>
    <row r="21" spans="2:7" ht="23.25" thickBot="1" x14ac:dyDescent="0.3">
      <c r="B21" s="4" t="s">
        <v>62</v>
      </c>
      <c r="C21" s="10" t="s">
        <v>198</v>
      </c>
      <c r="D21" s="11" t="s">
        <v>103</v>
      </c>
      <c r="E21" s="11">
        <v>9</v>
      </c>
      <c r="F21" s="43">
        <v>12516</v>
      </c>
      <c r="G21" s="43">
        <f t="shared" si="0"/>
        <v>112644</v>
      </c>
    </row>
    <row r="22" spans="2:7" ht="23.25" thickBot="1" x14ac:dyDescent="0.3">
      <c r="B22" s="4" t="s">
        <v>63</v>
      </c>
      <c r="C22" s="10" t="s">
        <v>199</v>
      </c>
      <c r="D22" s="11" t="s">
        <v>108</v>
      </c>
      <c r="E22" s="11">
        <v>99.96</v>
      </c>
      <c r="F22" s="43">
        <v>22341</v>
      </c>
      <c r="G22" s="43">
        <f t="shared" si="0"/>
        <v>2233206.36</v>
      </c>
    </row>
    <row r="23" spans="2:7" ht="15.75" thickBot="1" x14ac:dyDescent="0.3">
      <c r="B23" s="4" t="s">
        <v>64</v>
      </c>
      <c r="C23" s="10" t="s">
        <v>200</v>
      </c>
      <c r="D23" s="11" t="s">
        <v>105</v>
      </c>
      <c r="E23" s="11">
        <v>211</v>
      </c>
      <c r="F23" s="43">
        <v>34409</v>
      </c>
      <c r="G23" s="43">
        <f t="shared" si="0"/>
        <v>7260299</v>
      </c>
    </row>
    <row r="24" spans="2:7" ht="23.25" thickBot="1" x14ac:dyDescent="0.3">
      <c r="B24" s="4" t="s">
        <v>65</v>
      </c>
      <c r="C24" s="10" t="s">
        <v>129</v>
      </c>
      <c r="D24" s="11" t="s">
        <v>108</v>
      </c>
      <c r="E24" s="11">
        <v>43</v>
      </c>
      <c r="F24" s="43">
        <v>20082</v>
      </c>
      <c r="G24" s="43">
        <f t="shared" si="0"/>
        <v>863526</v>
      </c>
    </row>
    <row r="25" spans="2:7" ht="23.25" thickBot="1" x14ac:dyDescent="0.3">
      <c r="B25" s="4" t="s">
        <v>122</v>
      </c>
      <c r="C25" s="10" t="s">
        <v>201</v>
      </c>
      <c r="D25" s="11" t="s">
        <v>105</v>
      </c>
      <c r="E25" s="11">
        <v>38.25</v>
      </c>
      <c r="F25" s="43">
        <v>10622</v>
      </c>
      <c r="G25" s="43">
        <f t="shared" si="0"/>
        <v>406291.5</v>
      </c>
    </row>
    <row r="26" spans="2:7" ht="45.75" thickBot="1" x14ac:dyDescent="0.3">
      <c r="B26" s="4" t="s">
        <v>123</v>
      </c>
      <c r="C26" s="10" t="s">
        <v>54</v>
      </c>
      <c r="D26" s="11" t="s">
        <v>41</v>
      </c>
      <c r="E26" s="11">
        <v>7.43</v>
      </c>
      <c r="F26" s="43">
        <v>229980</v>
      </c>
      <c r="G26" s="43">
        <f t="shared" si="0"/>
        <v>1708751.4</v>
      </c>
    </row>
    <row r="27" spans="2:7" ht="15.75" thickBot="1" x14ac:dyDescent="0.3">
      <c r="B27" s="4" t="s">
        <v>124</v>
      </c>
      <c r="C27" s="10" t="s">
        <v>128</v>
      </c>
      <c r="D27" s="11" t="s">
        <v>111</v>
      </c>
      <c r="E27" s="11">
        <v>1</v>
      </c>
      <c r="F27" s="43">
        <v>211060</v>
      </c>
      <c r="G27" s="43">
        <f t="shared" si="0"/>
        <v>211060</v>
      </c>
    </row>
    <row r="28" spans="2:7" ht="90.75" thickBot="1" x14ac:dyDescent="0.3">
      <c r="B28" s="4" t="s">
        <v>125</v>
      </c>
      <c r="C28" s="10" t="s">
        <v>202</v>
      </c>
      <c r="D28" s="11" t="s">
        <v>105</v>
      </c>
      <c r="E28" s="11">
        <v>3.96</v>
      </c>
      <c r="F28" s="43">
        <v>154730</v>
      </c>
      <c r="G28" s="43">
        <f t="shared" si="0"/>
        <v>612730.80000000005</v>
      </c>
    </row>
    <row r="29" spans="2:7" ht="15.75" thickBot="1" x14ac:dyDescent="0.3">
      <c r="B29" s="4" t="s">
        <v>126</v>
      </c>
      <c r="C29" s="10" t="s">
        <v>107</v>
      </c>
      <c r="D29" s="11" t="s">
        <v>105</v>
      </c>
      <c r="E29" s="11">
        <v>35.96</v>
      </c>
      <c r="F29" s="43">
        <v>4254</v>
      </c>
      <c r="G29" s="43">
        <f t="shared" si="0"/>
        <v>152973.84</v>
      </c>
    </row>
    <row r="30" spans="2:7" ht="15.75" thickBot="1" x14ac:dyDescent="0.3">
      <c r="B30" s="4" t="s">
        <v>127</v>
      </c>
      <c r="C30" s="10" t="s">
        <v>42</v>
      </c>
      <c r="D30" s="11" t="s">
        <v>108</v>
      </c>
      <c r="E30" s="11">
        <v>35</v>
      </c>
      <c r="F30" s="43">
        <v>49307</v>
      </c>
      <c r="G30" s="43">
        <f>E30*F30</f>
        <v>1725745</v>
      </c>
    </row>
    <row r="31" spans="2:7" ht="31.5" customHeight="1" thickBot="1" x14ac:dyDescent="0.3">
      <c r="B31" s="54" t="s">
        <v>203</v>
      </c>
      <c r="C31" s="55"/>
      <c r="D31" s="55"/>
      <c r="E31" s="55"/>
      <c r="F31" s="55"/>
      <c r="G31" s="56"/>
    </row>
    <row r="32" spans="2:7" ht="15.75" thickBot="1" x14ac:dyDescent="0.3">
      <c r="B32" s="8">
        <v>3</v>
      </c>
      <c r="C32" s="51" t="s">
        <v>204</v>
      </c>
      <c r="D32" s="52"/>
      <c r="E32" s="53"/>
      <c r="F32" s="9"/>
      <c r="G32" s="45">
        <f>SUM(G33:G41)</f>
        <v>12443887.029999999</v>
      </c>
    </row>
    <row r="33" spans="2:7" ht="15.75" thickBot="1" x14ac:dyDescent="0.3">
      <c r="B33" s="4" t="s">
        <v>16</v>
      </c>
      <c r="C33" s="10" t="s">
        <v>205</v>
      </c>
      <c r="D33" s="11" t="s">
        <v>108</v>
      </c>
      <c r="E33" s="11">
        <v>22.15</v>
      </c>
      <c r="F33" s="12" t="s">
        <v>488</v>
      </c>
      <c r="G33" s="43">
        <f t="shared" ref="G33:G41" si="1">E33*F33</f>
        <v>1777914.0499999998</v>
      </c>
    </row>
    <row r="34" spans="2:7" ht="45.75" thickBot="1" x14ac:dyDescent="0.3">
      <c r="B34" s="4" t="s">
        <v>17</v>
      </c>
      <c r="C34" s="10" t="s">
        <v>206</v>
      </c>
      <c r="D34" s="11" t="s">
        <v>108</v>
      </c>
      <c r="E34" s="11">
        <v>3.83</v>
      </c>
      <c r="F34" s="12" t="s">
        <v>489</v>
      </c>
      <c r="G34" s="43">
        <f t="shared" si="1"/>
        <v>600222.28</v>
      </c>
    </row>
    <row r="35" spans="2:7" ht="34.5" thickBot="1" x14ac:dyDescent="0.3">
      <c r="B35" s="4" t="s">
        <v>132</v>
      </c>
      <c r="C35" s="10" t="s">
        <v>207</v>
      </c>
      <c r="D35" s="11" t="s">
        <v>108</v>
      </c>
      <c r="E35" s="11">
        <v>2.46</v>
      </c>
      <c r="F35" s="12" t="s">
        <v>490</v>
      </c>
      <c r="G35" s="43">
        <f t="shared" si="1"/>
        <v>1036921.98</v>
      </c>
    </row>
    <row r="36" spans="2:7" ht="34.5" thickBot="1" x14ac:dyDescent="0.3">
      <c r="B36" s="4" t="s">
        <v>134</v>
      </c>
      <c r="C36" s="10" t="s">
        <v>133</v>
      </c>
      <c r="D36" s="11" t="s">
        <v>105</v>
      </c>
      <c r="E36" s="11">
        <v>7.19</v>
      </c>
      <c r="F36" s="12" t="s">
        <v>491</v>
      </c>
      <c r="G36" s="43">
        <f t="shared" si="1"/>
        <v>206166.06</v>
      </c>
    </row>
    <row r="37" spans="2:7" ht="45.75" thickBot="1" x14ac:dyDescent="0.3">
      <c r="B37" s="4" t="s">
        <v>136</v>
      </c>
      <c r="C37" s="10" t="s">
        <v>135</v>
      </c>
      <c r="D37" s="11" t="s">
        <v>108</v>
      </c>
      <c r="E37" s="11">
        <v>0.84</v>
      </c>
      <c r="F37" s="12" t="s">
        <v>492</v>
      </c>
      <c r="G37" s="43">
        <f t="shared" si="1"/>
        <v>826000.55999999994</v>
      </c>
    </row>
    <row r="38" spans="2:7" ht="45.75" thickBot="1" x14ac:dyDescent="0.3">
      <c r="B38" s="4" t="s">
        <v>138</v>
      </c>
      <c r="C38" s="10" t="s">
        <v>137</v>
      </c>
      <c r="D38" s="11" t="s">
        <v>108</v>
      </c>
      <c r="E38" s="11">
        <v>2.98</v>
      </c>
      <c r="F38" s="12" t="s">
        <v>493</v>
      </c>
      <c r="G38" s="43">
        <f t="shared" si="1"/>
        <v>2853037.1</v>
      </c>
    </row>
    <row r="39" spans="2:7" ht="45.75" thickBot="1" x14ac:dyDescent="0.3">
      <c r="B39" s="4" t="s">
        <v>208</v>
      </c>
      <c r="C39" s="10" t="s">
        <v>139</v>
      </c>
      <c r="D39" s="11" t="s">
        <v>105</v>
      </c>
      <c r="E39" s="11">
        <v>35</v>
      </c>
      <c r="F39" s="12" t="s">
        <v>494</v>
      </c>
      <c r="G39" s="43">
        <f t="shared" si="1"/>
        <v>4691330</v>
      </c>
    </row>
    <row r="40" spans="2:7" ht="23.25" thickBot="1" x14ac:dyDescent="0.3">
      <c r="B40" s="4" t="s">
        <v>209</v>
      </c>
      <c r="C40" s="10" t="s">
        <v>130</v>
      </c>
      <c r="D40" s="11" t="s">
        <v>108</v>
      </c>
      <c r="E40" s="11">
        <v>1</v>
      </c>
      <c r="F40" s="12" t="s">
        <v>495</v>
      </c>
      <c r="G40" s="43">
        <f t="shared" si="1"/>
        <v>186540</v>
      </c>
    </row>
    <row r="41" spans="2:7" ht="15.75" thickBot="1" x14ac:dyDescent="0.3">
      <c r="B41" s="4" t="s">
        <v>210</v>
      </c>
      <c r="C41" s="10" t="s">
        <v>211</v>
      </c>
      <c r="D41" s="11" t="s">
        <v>105</v>
      </c>
      <c r="E41" s="11">
        <v>35</v>
      </c>
      <c r="F41" s="12" t="s">
        <v>496</v>
      </c>
      <c r="G41" s="43">
        <f t="shared" si="1"/>
        <v>265755</v>
      </c>
    </row>
    <row r="42" spans="2:7" ht="15.75" thickBot="1" x14ac:dyDescent="0.3">
      <c r="B42" s="8">
        <v>4</v>
      </c>
      <c r="C42" s="51" t="s">
        <v>109</v>
      </c>
      <c r="D42" s="52"/>
      <c r="E42" s="53"/>
      <c r="F42" s="9"/>
      <c r="G42" s="45">
        <f>SUM(G44:G50)</f>
        <v>27834394.870000001</v>
      </c>
    </row>
    <row r="43" spans="2:7" ht="15.75" thickBot="1" x14ac:dyDescent="0.3">
      <c r="B43" s="13" t="s">
        <v>18</v>
      </c>
      <c r="C43" s="14" t="s">
        <v>212</v>
      </c>
      <c r="D43" s="14"/>
      <c r="E43" s="14"/>
      <c r="F43" s="14"/>
      <c r="G43" s="14"/>
    </row>
    <row r="44" spans="2:7" ht="34.5" thickBot="1" x14ac:dyDescent="0.3">
      <c r="B44" s="4" t="s">
        <v>213</v>
      </c>
      <c r="C44" s="10" t="s">
        <v>140</v>
      </c>
      <c r="D44" s="11" t="s">
        <v>108</v>
      </c>
      <c r="E44" s="11">
        <v>1.57</v>
      </c>
      <c r="F44" s="12" t="s">
        <v>497</v>
      </c>
      <c r="G44" s="43">
        <f t="shared" ref="G44:G107" si="2">E44*F44</f>
        <v>1466124.09</v>
      </c>
    </row>
    <row r="45" spans="2:7" ht="34.5" thickBot="1" x14ac:dyDescent="0.3">
      <c r="B45" s="4" t="s">
        <v>214</v>
      </c>
      <c r="C45" s="10" t="s">
        <v>141</v>
      </c>
      <c r="D45" s="11" t="s">
        <v>108</v>
      </c>
      <c r="E45" s="11">
        <v>1.44</v>
      </c>
      <c r="F45" s="12" t="s">
        <v>498</v>
      </c>
      <c r="G45" s="43">
        <f t="shared" si="2"/>
        <v>1313886.24</v>
      </c>
    </row>
    <row r="46" spans="2:7" ht="45.75" thickBot="1" x14ac:dyDescent="0.3">
      <c r="B46" s="4" t="s">
        <v>215</v>
      </c>
      <c r="C46" s="10" t="s">
        <v>216</v>
      </c>
      <c r="D46" s="11" t="s">
        <v>105</v>
      </c>
      <c r="E46" s="11">
        <v>41</v>
      </c>
      <c r="F46" s="12" t="s">
        <v>499</v>
      </c>
      <c r="G46" s="43">
        <f t="shared" si="2"/>
        <v>11524567</v>
      </c>
    </row>
    <row r="47" spans="2:7" ht="45.75" thickBot="1" x14ac:dyDescent="0.3">
      <c r="B47" s="4" t="s">
        <v>217</v>
      </c>
      <c r="C47" s="10" t="s">
        <v>218</v>
      </c>
      <c r="D47" s="11" t="s">
        <v>108</v>
      </c>
      <c r="E47" s="11">
        <v>0.41</v>
      </c>
      <c r="F47" s="12" t="s">
        <v>500</v>
      </c>
      <c r="G47" s="43">
        <f t="shared" si="2"/>
        <v>420042.94999999995</v>
      </c>
    </row>
    <row r="48" spans="2:7" ht="15.75" thickBot="1" x14ac:dyDescent="0.3">
      <c r="B48" s="13" t="s">
        <v>19</v>
      </c>
      <c r="C48" s="14" t="s">
        <v>219</v>
      </c>
      <c r="D48" s="14"/>
      <c r="E48" s="14"/>
      <c r="F48" s="14"/>
      <c r="G48" s="43"/>
    </row>
    <row r="49" spans="2:7" ht="34.5" thickBot="1" x14ac:dyDescent="0.3">
      <c r="B49" s="4" t="s">
        <v>220</v>
      </c>
      <c r="C49" s="15" t="s">
        <v>221</v>
      </c>
      <c r="D49" s="11" t="s">
        <v>110</v>
      </c>
      <c r="E49" s="11">
        <v>1741.9</v>
      </c>
      <c r="F49" s="12" t="s">
        <v>501</v>
      </c>
      <c r="G49" s="43">
        <f t="shared" si="2"/>
        <v>10860746.5</v>
      </c>
    </row>
    <row r="50" spans="2:7" ht="23.25" thickBot="1" x14ac:dyDescent="0.3">
      <c r="B50" s="4" t="s">
        <v>222</v>
      </c>
      <c r="C50" s="10" t="s">
        <v>223</v>
      </c>
      <c r="D50" s="11" t="s">
        <v>110</v>
      </c>
      <c r="E50" s="11">
        <v>308.89</v>
      </c>
      <c r="F50" s="12" t="s">
        <v>502</v>
      </c>
      <c r="G50" s="43">
        <f t="shared" si="2"/>
        <v>2249028.09</v>
      </c>
    </row>
    <row r="51" spans="2:7" ht="15.75" thickBot="1" x14ac:dyDescent="0.3">
      <c r="B51" s="8">
        <v>5</v>
      </c>
      <c r="C51" s="51" t="s">
        <v>20</v>
      </c>
      <c r="D51" s="52"/>
      <c r="E51" s="53"/>
      <c r="F51" s="9"/>
      <c r="G51" s="45">
        <f>SUM(G52:G55)</f>
        <v>3697786.09</v>
      </c>
    </row>
    <row r="52" spans="2:7" ht="23.25" thickBot="1" x14ac:dyDescent="0.3">
      <c r="B52" s="4" t="s">
        <v>21</v>
      </c>
      <c r="C52" s="10" t="s">
        <v>224</v>
      </c>
      <c r="D52" s="11" t="s">
        <v>105</v>
      </c>
      <c r="E52" s="11">
        <v>57.3</v>
      </c>
      <c r="F52" s="12" t="s">
        <v>503</v>
      </c>
      <c r="G52" s="43">
        <f t="shared" si="2"/>
        <v>2909923.1999999997</v>
      </c>
    </row>
    <row r="53" spans="2:7" ht="23.25" thickBot="1" x14ac:dyDescent="0.3">
      <c r="B53" s="4" t="s">
        <v>22</v>
      </c>
      <c r="C53" s="10" t="s">
        <v>225</v>
      </c>
      <c r="D53" s="11" t="s">
        <v>105</v>
      </c>
      <c r="E53" s="11">
        <v>3.27</v>
      </c>
      <c r="F53" s="12" t="s">
        <v>504</v>
      </c>
      <c r="G53" s="43">
        <f t="shared" si="2"/>
        <v>382988.94</v>
      </c>
    </row>
    <row r="54" spans="2:7" ht="15.75" thickBot="1" x14ac:dyDescent="0.3">
      <c r="B54" s="4" t="s">
        <v>147</v>
      </c>
      <c r="C54" s="10" t="s">
        <v>226</v>
      </c>
      <c r="D54" s="11" t="s">
        <v>105</v>
      </c>
      <c r="E54" s="11">
        <v>2.4500000000000002</v>
      </c>
      <c r="F54" s="12" t="s">
        <v>505</v>
      </c>
      <c r="G54" s="43">
        <f t="shared" si="2"/>
        <v>208203.45</v>
      </c>
    </row>
    <row r="55" spans="2:7" ht="15.75" thickBot="1" x14ac:dyDescent="0.3">
      <c r="B55" s="4" t="s">
        <v>227</v>
      </c>
      <c r="C55" s="10" t="s">
        <v>148</v>
      </c>
      <c r="D55" s="11" t="s">
        <v>103</v>
      </c>
      <c r="E55" s="11">
        <v>6.5</v>
      </c>
      <c r="F55" s="12" t="s">
        <v>506</v>
      </c>
      <c r="G55" s="43">
        <f t="shared" si="2"/>
        <v>196670.5</v>
      </c>
    </row>
    <row r="56" spans="2:7" ht="15.75" thickBot="1" x14ac:dyDescent="0.3">
      <c r="B56" s="8">
        <v>6</v>
      </c>
      <c r="C56" s="51" t="s">
        <v>228</v>
      </c>
      <c r="D56" s="52"/>
      <c r="E56" s="53"/>
      <c r="F56" s="9"/>
      <c r="G56" s="45">
        <f>SUM(G58:G68)</f>
        <v>11248703</v>
      </c>
    </row>
    <row r="57" spans="2:7" ht="15.75" thickBot="1" x14ac:dyDescent="0.3">
      <c r="B57" s="13" t="s">
        <v>24</v>
      </c>
      <c r="C57" s="14" t="s">
        <v>229</v>
      </c>
      <c r="D57" s="14"/>
      <c r="E57" s="14"/>
      <c r="F57" s="14"/>
      <c r="G57" s="14"/>
    </row>
    <row r="58" spans="2:7" ht="23.25" thickBot="1" x14ac:dyDescent="0.3">
      <c r="B58" s="4" t="s">
        <v>66</v>
      </c>
      <c r="C58" s="10" t="s">
        <v>149</v>
      </c>
      <c r="D58" s="11" t="s">
        <v>103</v>
      </c>
      <c r="E58" s="11">
        <v>15</v>
      </c>
      <c r="F58" s="12" t="s">
        <v>507</v>
      </c>
      <c r="G58" s="43">
        <f t="shared" si="2"/>
        <v>961155</v>
      </c>
    </row>
    <row r="59" spans="2:7" ht="15.75" thickBot="1" x14ac:dyDescent="0.3">
      <c r="B59" s="13" t="s">
        <v>25</v>
      </c>
      <c r="C59" s="14" t="s">
        <v>230</v>
      </c>
      <c r="D59" s="14"/>
      <c r="E59" s="14"/>
      <c r="F59" s="14"/>
      <c r="G59" s="14"/>
    </row>
    <row r="60" spans="2:7" ht="15.75" thickBot="1" x14ac:dyDescent="0.3">
      <c r="B60" s="4" t="s">
        <v>70</v>
      </c>
      <c r="C60" s="10" t="s">
        <v>158</v>
      </c>
      <c r="D60" s="11" t="s">
        <v>103</v>
      </c>
      <c r="E60" s="11">
        <v>8</v>
      </c>
      <c r="F60" s="12" t="s">
        <v>508</v>
      </c>
      <c r="G60" s="43">
        <f t="shared" si="2"/>
        <v>1380424</v>
      </c>
    </row>
    <row r="61" spans="2:7" ht="15.75" thickBot="1" x14ac:dyDescent="0.3">
      <c r="B61" s="4" t="s">
        <v>71</v>
      </c>
      <c r="C61" s="10" t="s">
        <v>161</v>
      </c>
      <c r="D61" s="11" t="s">
        <v>103</v>
      </c>
      <c r="E61" s="11">
        <v>17</v>
      </c>
      <c r="F61" s="12" t="s">
        <v>509</v>
      </c>
      <c r="G61" s="43">
        <f t="shared" si="2"/>
        <v>2198032</v>
      </c>
    </row>
    <row r="62" spans="2:7" ht="15.75" thickBot="1" x14ac:dyDescent="0.3">
      <c r="B62" s="13" t="s">
        <v>26</v>
      </c>
      <c r="C62" s="14" t="s">
        <v>231</v>
      </c>
      <c r="D62" s="14"/>
      <c r="E62" s="14"/>
      <c r="F62" s="14"/>
      <c r="G62" s="14"/>
    </row>
    <row r="63" spans="2:7" ht="23.25" thickBot="1" x14ac:dyDescent="0.3">
      <c r="B63" s="4" t="s">
        <v>157</v>
      </c>
      <c r="C63" s="10" t="s">
        <v>232</v>
      </c>
      <c r="D63" s="11" t="s">
        <v>103</v>
      </c>
      <c r="E63" s="11">
        <v>19</v>
      </c>
      <c r="F63" s="12" t="s">
        <v>510</v>
      </c>
      <c r="G63" s="43">
        <f t="shared" si="2"/>
        <v>1010857</v>
      </c>
    </row>
    <row r="64" spans="2:7" ht="34.5" thickBot="1" x14ac:dyDescent="0.3">
      <c r="B64" s="4" t="s">
        <v>159</v>
      </c>
      <c r="C64" s="10" t="s">
        <v>233</v>
      </c>
      <c r="D64" s="11" t="s">
        <v>111</v>
      </c>
      <c r="E64" s="11">
        <v>1</v>
      </c>
      <c r="F64" s="12" t="s">
        <v>511</v>
      </c>
      <c r="G64" s="43">
        <f t="shared" si="2"/>
        <v>4529956</v>
      </c>
    </row>
    <row r="65" spans="2:7" ht="15.75" thickBot="1" x14ac:dyDescent="0.3">
      <c r="B65" s="4" t="s">
        <v>160</v>
      </c>
      <c r="C65" s="10" t="s">
        <v>234</v>
      </c>
      <c r="D65" s="11" t="s">
        <v>111</v>
      </c>
      <c r="E65" s="11">
        <v>1</v>
      </c>
      <c r="F65" s="12" t="s">
        <v>512</v>
      </c>
      <c r="G65" s="43">
        <f t="shared" si="2"/>
        <v>646896</v>
      </c>
    </row>
    <row r="66" spans="2:7" ht="15.75" thickBot="1" x14ac:dyDescent="0.3">
      <c r="B66" s="13" t="s">
        <v>27</v>
      </c>
      <c r="C66" s="14" t="s">
        <v>235</v>
      </c>
      <c r="D66" s="14"/>
      <c r="E66" s="14"/>
      <c r="F66" s="14"/>
      <c r="G66" s="14"/>
    </row>
    <row r="67" spans="2:7" ht="23.25" thickBot="1" x14ac:dyDescent="0.3">
      <c r="B67" s="4" t="s">
        <v>162</v>
      </c>
      <c r="C67" s="10" t="s">
        <v>236</v>
      </c>
      <c r="D67" s="11" t="s">
        <v>103</v>
      </c>
      <c r="E67" s="11">
        <v>1</v>
      </c>
      <c r="F67" s="12" t="s">
        <v>513</v>
      </c>
      <c r="G67" s="43">
        <f t="shared" si="2"/>
        <v>39922</v>
      </c>
    </row>
    <row r="68" spans="2:7" ht="15.75" thickBot="1" x14ac:dyDescent="0.3">
      <c r="B68" s="4" t="s">
        <v>237</v>
      </c>
      <c r="C68" s="10" t="s">
        <v>238</v>
      </c>
      <c r="D68" s="11" t="s">
        <v>111</v>
      </c>
      <c r="E68" s="11">
        <v>1</v>
      </c>
      <c r="F68" s="12" t="s">
        <v>514</v>
      </c>
      <c r="G68" s="43">
        <f t="shared" si="2"/>
        <v>481461</v>
      </c>
    </row>
    <row r="69" spans="2:7" ht="15.75" thickBot="1" x14ac:dyDescent="0.3">
      <c r="B69" s="8">
        <v>7</v>
      </c>
      <c r="C69" s="51" t="s">
        <v>239</v>
      </c>
      <c r="D69" s="52"/>
      <c r="E69" s="53"/>
      <c r="F69" s="9"/>
      <c r="G69" s="45">
        <f>SUM(G71:G121)+G123+G124+G125</f>
        <v>105112475.79000001</v>
      </c>
    </row>
    <row r="70" spans="2:7" ht="15.75" thickBot="1" x14ac:dyDescent="0.3">
      <c r="B70" s="13" t="s">
        <v>29</v>
      </c>
      <c r="C70" s="14" t="s">
        <v>5</v>
      </c>
      <c r="D70" s="14"/>
      <c r="E70" s="14"/>
      <c r="F70" s="14"/>
      <c r="G70" s="14"/>
    </row>
    <row r="71" spans="2:7" ht="34.5" thickBot="1" x14ac:dyDescent="0.3">
      <c r="B71" s="4" t="s">
        <v>74</v>
      </c>
      <c r="C71" s="10" t="s">
        <v>240</v>
      </c>
      <c r="D71" s="11" t="s">
        <v>111</v>
      </c>
      <c r="E71" s="11">
        <v>1</v>
      </c>
      <c r="F71" s="12" t="s">
        <v>515</v>
      </c>
      <c r="G71" s="43">
        <f t="shared" si="2"/>
        <v>562788</v>
      </c>
    </row>
    <row r="72" spans="2:7" ht="15.75" thickBot="1" x14ac:dyDescent="0.3">
      <c r="B72" s="13" t="s">
        <v>49</v>
      </c>
      <c r="C72" s="14" t="s">
        <v>241</v>
      </c>
      <c r="D72" s="14"/>
      <c r="E72" s="14"/>
      <c r="F72" s="14"/>
      <c r="G72" s="14"/>
    </row>
    <row r="73" spans="2:7" ht="34.5" thickBot="1" x14ac:dyDescent="0.3">
      <c r="B73" s="4" t="s">
        <v>115</v>
      </c>
      <c r="C73" s="10" t="s">
        <v>242</v>
      </c>
      <c r="D73" s="11" t="s">
        <v>111</v>
      </c>
      <c r="E73" s="11">
        <v>2</v>
      </c>
      <c r="F73" s="12" t="s">
        <v>516</v>
      </c>
      <c r="G73" s="43">
        <f t="shared" si="2"/>
        <v>1517660</v>
      </c>
    </row>
    <row r="74" spans="2:7" ht="21.75" thickBot="1" x14ac:dyDescent="0.3">
      <c r="B74" s="13" t="s">
        <v>50</v>
      </c>
      <c r="C74" s="14" t="s">
        <v>243</v>
      </c>
      <c r="D74" s="14"/>
      <c r="E74" s="14"/>
      <c r="F74" s="14"/>
      <c r="G74" s="14"/>
    </row>
    <row r="75" spans="2:7" ht="45.75" thickBot="1" x14ac:dyDescent="0.3">
      <c r="B75" s="4" t="s">
        <v>165</v>
      </c>
      <c r="C75" s="10" t="s">
        <v>244</v>
      </c>
      <c r="D75" s="11" t="s">
        <v>103</v>
      </c>
      <c r="E75" s="11">
        <v>2</v>
      </c>
      <c r="F75" s="12" t="s">
        <v>517</v>
      </c>
      <c r="G75" s="43">
        <f t="shared" si="2"/>
        <v>246942</v>
      </c>
    </row>
    <row r="76" spans="2:7" ht="45.75" thickBot="1" x14ac:dyDescent="0.3">
      <c r="B76" s="4" t="s">
        <v>166</v>
      </c>
      <c r="C76" s="10" t="s">
        <v>245</v>
      </c>
      <c r="D76" s="11" t="s">
        <v>103</v>
      </c>
      <c r="E76" s="11">
        <v>28</v>
      </c>
      <c r="F76" s="12" t="s">
        <v>518</v>
      </c>
      <c r="G76" s="43">
        <f t="shared" si="2"/>
        <v>864388</v>
      </c>
    </row>
    <row r="77" spans="2:7" ht="45.75" thickBot="1" x14ac:dyDescent="0.3">
      <c r="B77" s="4" t="s">
        <v>167</v>
      </c>
      <c r="C77" s="10" t="s">
        <v>246</v>
      </c>
      <c r="D77" s="11" t="s">
        <v>103</v>
      </c>
      <c r="E77" s="11">
        <v>120</v>
      </c>
      <c r="F77" s="12" t="s">
        <v>519</v>
      </c>
      <c r="G77" s="43">
        <f t="shared" si="2"/>
        <v>6164040</v>
      </c>
    </row>
    <row r="78" spans="2:7" ht="45.75" thickBot="1" x14ac:dyDescent="0.3">
      <c r="B78" s="4" t="s">
        <v>247</v>
      </c>
      <c r="C78" s="10" t="s">
        <v>248</v>
      </c>
      <c r="D78" s="11" t="s">
        <v>103</v>
      </c>
      <c r="E78" s="11">
        <v>8</v>
      </c>
      <c r="F78" s="12" t="s">
        <v>520</v>
      </c>
      <c r="G78" s="43">
        <f t="shared" si="2"/>
        <v>498512</v>
      </c>
    </row>
    <row r="79" spans="2:7" ht="45.75" thickBot="1" x14ac:dyDescent="0.3">
      <c r="B79" s="4" t="s">
        <v>249</v>
      </c>
      <c r="C79" s="10" t="s">
        <v>250</v>
      </c>
      <c r="D79" s="11" t="s">
        <v>103</v>
      </c>
      <c r="E79" s="11">
        <v>13</v>
      </c>
      <c r="F79" s="12" t="s">
        <v>521</v>
      </c>
      <c r="G79" s="43">
        <f t="shared" si="2"/>
        <v>1389193</v>
      </c>
    </row>
    <row r="80" spans="2:7" ht="68.25" thickBot="1" x14ac:dyDescent="0.3">
      <c r="B80" s="4" t="s">
        <v>251</v>
      </c>
      <c r="C80" s="10" t="s">
        <v>252</v>
      </c>
      <c r="D80" s="11" t="s">
        <v>103</v>
      </c>
      <c r="E80" s="11">
        <v>70</v>
      </c>
      <c r="F80" s="12" t="s">
        <v>522</v>
      </c>
      <c r="G80" s="43">
        <f t="shared" si="2"/>
        <v>4477970</v>
      </c>
    </row>
    <row r="81" spans="2:7" ht="45.75" thickBot="1" x14ac:dyDescent="0.3">
      <c r="B81" s="4" t="s">
        <v>253</v>
      </c>
      <c r="C81" s="10" t="s">
        <v>254</v>
      </c>
      <c r="D81" s="11" t="s">
        <v>103</v>
      </c>
      <c r="E81" s="11">
        <v>8</v>
      </c>
      <c r="F81" s="12" t="s">
        <v>523</v>
      </c>
      <c r="G81" s="43">
        <f t="shared" si="2"/>
        <v>587168</v>
      </c>
    </row>
    <row r="82" spans="2:7" ht="68.25" thickBot="1" x14ac:dyDescent="0.3">
      <c r="B82" s="4" t="s">
        <v>255</v>
      </c>
      <c r="C82" s="10" t="s">
        <v>256</v>
      </c>
      <c r="D82" s="11" t="s">
        <v>41</v>
      </c>
      <c r="E82" s="11">
        <v>100</v>
      </c>
      <c r="F82" s="12" t="s">
        <v>524</v>
      </c>
      <c r="G82" s="43">
        <f t="shared" si="2"/>
        <v>6193900</v>
      </c>
    </row>
    <row r="83" spans="2:7" ht="34.5" thickBot="1" x14ac:dyDescent="0.3">
      <c r="B83" s="4" t="s">
        <v>257</v>
      </c>
      <c r="C83" s="10" t="s">
        <v>258</v>
      </c>
      <c r="D83" s="11" t="s">
        <v>103</v>
      </c>
      <c r="E83" s="11">
        <v>8</v>
      </c>
      <c r="F83" s="12" t="s">
        <v>525</v>
      </c>
      <c r="G83" s="43">
        <f t="shared" si="2"/>
        <v>119368</v>
      </c>
    </row>
    <row r="84" spans="2:7" ht="15.75" thickBot="1" x14ac:dyDescent="0.3">
      <c r="B84" s="13" t="s">
        <v>51</v>
      </c>
      <c r="C84" s="14" t="s">
        <v>163</v>
      </c>
      <c r="D84" s="14"/>
      <c r="E84" s="14"/>
      <c r="F84" s="14"/>
      <c r="G84" s="14"/>
    </row>
    <row r="85" spans="2:7" ht="124.5" thickBot="1" x14ac:dyDescent="0.3">
      <c r="B85" s="4" t="s">
        <v>169</v>
      </c>
      <c r="C85" s="10" t="s">
        <v>259</v>
      </c>
      <c r="D85" s="11" t="s">
        <v>111</v>
      </c>
      <c r="E85" s="11">
        <v>1</v>
      </c>
      <c r="F85" s="12" t="s">
        <v>526</v>
      </c>
      <c r="G85" s="43">
        <f t="shared" si="2"/>
        <v>2653363.4300000002</v>
      </c>
    </row>
    <row r="86" spans="2:7" ht="124.5" thickBot="1" x14ac:dyDescent="0.3">
      <c r="B86" s="4" t="s">
        <v>260</v>
      </c>
      <c r="C86" s="10" t="s">
        <v>261</v>
      </c>
      <c r="D86" s="11" t="s">
        <v>111</v>
      </c>
      <c r="E86" s="11">
        <v>2</v>
      </c>
      <c r="F86" s="12" t="s">
        <v>527</v>
      </c>
      <c r="G86" s="43">
        <f t="shared" si="2"/>
        <v>5264160</v>
      </c>
    </row>
    <row r="87" spans="2:7" ht="68.25" thickBot="1" x14ac:dyDescent="0.3">
      <c r="B87" s="4" t="s">
        <v>262</v>
      </c>
      <c r="C87" s="10" t="s">
        <v>263</v>
      </c>
      <c r="D87" s="11" t="s">
        <v>111</v>
      </c>
      <c r="E87" s="11">
        <v>1</v>
      </c>
      <c r="F87" s="12" t="s">
        <v>528</v>
      </c>
      <c r="G87" s="43">
        <f t="shared" si="2"/>
        <v>105913</v>
      </c>
    </row>
    <row r="88" spans="2:7" ht="57" thickBot="1" x14ac:dyDescent="0.3">
      <c r="B88" s="4" t="s">
        <v>264</v>
      </c>
      <c r="C88" s="10" t="s">
        <v>265</v>
      </c>
      <c r="D88" s="11" t="s">
        <v>111</v>
      </c>
      <c r="E88" s="11">
        <v>1</v>
      </c>
      <c r="F88" s="12" t="s">
        <v>529</v>
      </c>
      <c r="G88" s="43">
        <f t="shared" si="2"/>
        <v>1593809.35</v>
      </c>
    </row>
    <row r="89" spans="2:7" ht="68.25" thickBot="1" x14ac:dyDescent="0.3">
      <c r="B89" s="4" t="s">
        <v>266</v>
      </c>
      <c r="C89" s="10" t="s">
        <v>267</v>
      </c>
      <c r="D89" s="11" t="s">
        <v>111</v>
      </c>
      <c r="E89" s="11">
        <v>1</v>
      </c>
      <c r="F89" s="12" t="s">
        <v>530</v>
      </c>
      <c r="G89" s="43">
        <f t="shared" si="2"/>
        <v>2778974</v>
      </c>
    </row>
    <row r="90" spans="2:7" ht="68.25" thickBot="1" x14ac:dyDescent="0.3">
      <c r="B90" s="4" t="s">
        <v>268</v>
      </c>
      <c r="C90" s="10" t="s">
        <v>269</v>
      </c>
      <c r="D90" s="11" t="s">
        <v>111</v>
      </c>
      <c r="E90" s="11">
        <v>2</v>
      </c>
      <c r="F90" s="12" t="s">
        <v>531</v>
      </c>
      <c r="G90" s="43">
        <f t="shared" si="2"/>
        <v>2209340</v>
      </c>
    </row>
    <row r="91" spans="2:7" ht="68.25" thickBot="1" x14ac:dyDescent="0.3">
      <c r="B91" s="4" t="s">
        <v>270</v>
      </c>
      <c r="C91" s="10" t="s">
        <v>271</v>
      </c>
      <c r="D91" s="11" t="s">
        <v>111</v>
      </c>
      <c r="E91" s="11">
        <v>3</v>
      </c>
      <c r="F91" s="12" t="s">
        <v>532</v>
      </c>
      <c r="G91" s="43">
        <f t="shared" si="2"/>
        <v>2990925</v>
      </c>
    </row>
    <row r="92" spans="2:7" ht="68.25" thickBot="1" x14ac:dyDescent="0.3">
      <c r="B92" s="4" t="s">
        <v>272</v>
      </c>
      <c r="C92" s="10" t="s">
        <v>273</v>
      </c>
      <c r="D92" s="11" t="s">
        <v>111</v>
      </c>
      <c r="E92" s="11">
        <v>3</v>
      </c>
      <c r="F92" s="12" t="s">
        <v>533</v>
      </c>
      <c r="G92" s="43">
        <f t="shared" si="2"/>
        <v>2669637</v>
      </c>
    </row>
    <row r="93" spans="2:7" ht="68.25" thickBot="1" x14ac:dyDescent="0.3">
      <c r="B93" s="4" t="s">
        <v>274</v>
      </c>
      <c r="C93" s="10" t="s">
        <v>275</v>
      </c>
      <c r="D93" s="11" t="s">
        <v>111</v>
      </c>
      <c r="E93" s="11">
        <v>1</v>
      </c>
      <c r="F93" s="12" t="s">
        <v>534</v>
      </c>
      <c r="G93" s="43">
        <f t="shared" si="2"/>
        <v>847392</v>
      </c>
    </row>
    <row r="94" spans="2:7" ht="57" thickBot="1" x14ac:dyDescent="0.3">
      <c r="B94" s="4" t="s">
        <v>276</v>
      </c>
      <c r="C94" s="10" t="s">
        <v>277</v>
      </c>
      <c r="D94" s="11" t="s">
        <v>111</v>
      </c>
      <c r="E94" s="11">
        <v>1</v>
      </c>
      <c r="F94" s="12" t="s">
        <v>535</v>
      </c>
      <c r="G94" s="43">
        <f t="shared" si="2"/>
        <v>846202</v>
      </c>
    </row>
    <row r="95" spans="2:7" ht="57" thickBot="1" x14ac:dyDescent="0.3">
      <c r="B95" s="4" t="s">
        <v>278</v>
      </c>
      <c r="C95" s="10" t="s">
        <v>279</v>
      </c>
      <c r="D95" s="11" t="s">
        <v>111</v>
      </c>
      <c r="E95" s="11">
        <v>3</v>
      </c>
      <c r="F95" s="12" t="s">
        <v>536</v>
      </c>
      <c r="G95" s="43">
        <f t="shared" si="2"/>
        <v>967092</v>
      </c>
    </row>
    <row r="96" spans="2:7" ht="57" thickBot="1" x14ac:dyDescent="0.3">
      <c r="B96" s="4" t="s">
        <v>280</v>
      </c>
      <c r="C96" s="10" t="s">
        <v>281</v>
      </c>
      <c r="D96" s="11" t="s">
        <v>111</v>
      </c>
      <c r="E96" s="11">
        <v>1</v>
      </c>
      <c r="F96" s="12" t="s">
        <v>537</v>
      </c>
      <c r="G96" s="43">
        <f t="shared" si="2"/>
        <v>301063</v>
      </c>
    </row>
    <row r="97" spans="2:7" ht="57" thickBot="1" x14ac:dyDescent="0.3">
      <c r="B97" s="4" t="s">
        <v>282</v>
      </c>
      <c r="C97" s="10" t="s">
        <v>283</v>
      </c>
      <c r="D97" s="11" t="s">
        <v>111</v>
      </c>
      <c r="E97" s="11">
        <v>2</v>
      </c>
      <c r="F97" s="12" t="s">
        <v>538</v>
      </c>
      <c r="G97" s="43">
        <f t="shared" si="2"/>
        <v>434574</v>
      </c>
    </row>
    <row r="98" spans="2:7" ht="68.25" thickBot="1" x14ac:dyDescent="0.3">
      <c r="B98" s="4" t="s">
        <v>284</v>
      </c>
      <c r="C98" s="10" t="s">
        <v>285</v>
      </c>
      <c r="D98" s="11" t="s">
        <v>111</v>
      </c>
      <c r="E98" s="11">
        <v>2</v>
      </c>
      <c r="F98" s="12" t="s">
        <v>539</v>
      </c>
      <c r="G98" s="43">
        <f t="shared" si="2"/>
        <v>352702</v>
      </c>
    </row>
    <row r="99" spans="2:7" ht="57" thickBot="1" x14ac:dyDescent="0.3">
      <c r="B99" s="4" t="s">
        <v>286</v>
      </c>
      <c r="C99" s="10" t="s">
        <v>287</v>
      </c>
      <c r="D99" s="11" t="s">
        <v>111</v>
      </c>
      <c r="E99" s="11">
        <v>4</v>
      </c>
      <c r="F99" s="12" t="s">
        <v>539</v>
      </c>
      <c r="G99" s="43">
        <f t="shared" si="2"/>
        <v>705404</v>
      </c>
    </row>
    <row r="100" spans="2:7" ht="57" thickBot="1" x14ac:dyDescent="0.3">
      <c r="B100" s="4" t="s">
        <v>288</v>
      </c>
      <c r="C100" s="10" t="s">
        <v>289</v>
      </c>
      <c r="D100" s="11" t="s">
        <v>111</v>
      </c>
      <c r="E100" s="11">
        <v>7</v>
      </c>
      <c r="F100" s="12" t="s">
        <v>540</v>
      </c>
      <c r="G100" s="43">
        <f t="shared" si="2"/>
        <v>250936</v>
      </c>
    </row>
    <row r="101" spans="2:7" ht="68.25" thickBot="1" x14ac:dyDescent="0.3">
      <c r="B101" s="4" t="s">
        <v>290</v>
      </c>
      <c r="C101" s="10" t="s">
        <v>291</v>
      </c>
      <c r="D101" s="11" t="s">
        <v>111</v>
      </c>
      <c r="E101" s="11">
        <v>1</v>
      </c>
      <c r="F101" s="12" t="s">
        <v>541</v>
      </c>
      <c r="G101" s="43">
        <f t="shared" si="2"/>
        <v>3407730</v>
      </c>
    </row>
    <row r="102" spans="2:7" ht="68.25" thickBot="1" x14ac:dyDescent="0.3">
      <c r="B102" s="4" t="s">
        <v>292</v>
      </c>
      <c r="C102" s="10" t="s">
        <v>293</v>
      </c>
      <c r="D102" s="11" t="s">
        <v>111</v>
      </c>
      <c r="E102" s="11">
        <v>1</v>
      </c>
      <c r="F102" s="12" t="s">
        <v>542</v>
      </c>
      <c r="G102" s="43">
        <f t="shared" si="2"/>
        <v>1721630</v>
      </c>
    </row>
    <row r="103" spans="2:7" ht="68.25" thickBot="1" x14ac:dyDescent="0.3">
      <c r="B103" s="4" t="s">
        <v>294</v>
      </c>
      <c r="C103" s="10" t="s">
        <v>295</v>
      </c>
      <c r="D103" s="11" t="s">
        <v>111</v>
      </c>
      <c r="E103" s="11">
        <v>1</v>
      </c>
      <c r="F103" s="12" t="s">
        <v>543</v>
      </c>
      <c r="G103" s="43">
        <f t="shared" si="2"/>
        <v>1370330</v>
      </c>
    </row>
    <row r="104" spans="2:7" ht="15.75" thickBot="1" x14ac:dyDescent="0.3">
      <c r="B104" s="13" t="s">
        <v>296</v>
      </c>
      <c r="C104" s="14" t="s">
        <v>297</v>
      </c>
      <c r="D104" s="14"/>
      <c r="E104" s="14"/>
      <c r="F104" s="14"/>
      <c r="G104" s="14"/>
    </row>
    <row r="105" spans="2:7" ht="57" thickBot="1" x14ac:dyDescent="0.3">
      <c r="B105" s="4" t="s">
        <v>298</v>
      </c>
      <c r="C105" s="10" t="s">
        <v>299</v>
      </c>
      <c r="D105" s="11" t="s">
        <v>103</v>
      </c>
      <c r="E105" s="11">
        <v>15</v>
      </c>
      <c r="F105" s="12" t="s">
        <v>544</v>
      </c>
      <c r="G105" s="43">
        <f t="shared" si="2"/>
        <v>364545</v>
      </c>
    </row>
    <row r="106" spans="2:7" ht="57" thickBot="1" x14ac:dyDescent="0.3">
      <c r="B106" s="4" t="s">
        <v>300</v>
      </c>
      <c r="C106" s="10" t="s">
        <v>301</v>
      </c>
      <c r="D106" s="11" t="s">
        <v>103</v>
      </c>
      <c r="E106" s="11">
        <v>16</v>
      </c>
      <c r="F106" s="12" t="s">
        <v>545</v>
      </c>
      <c r="G106" s="43">
        <f t="shared" si="2"/>
        <v>1400656</v>
      </c>
    </row>
    <row r="107" spans="2:7" ht="57" thickBot="1" x14ac:dyDescent="0.3">
      <c r="B107" s="4" t="s">
        <v>302</v>
      </c>
      <c r="C107" s="10" t="s">
        <v>303</v>
      </c>
      <c r="D107" s="11" t="s">
        <v>103</v>
      </c>
      <c r="E107" s="11">
        <v>20</v>
      </c>
      <c r="F107" s="12" t="s">
        <v>546</v>
      </c>
      <c r="G107" s="43">
        <f t="shared" si="2"/>
        <v>3639220</v>
      </c>
    </row>
    <row r="108" spans="2:7" ht="57" thickBot="1" x14ac:dyDescent="0.3">
      <c r="B108" s="4" t="s">
        <v>304</v>
      </c>
      <c r="C108" s="10" t="s">
        <v>305</v>
      </c>
      <c r="D108" s="11" t="s">
        <v>103</v>
      </c>
      <c r="E108" s="11">
        <v>40</v>
      </c>
      <c r="F108" s="12" t="s">
        <v>547</v>
      </c>
      <c r="G108" s="43">
        <f t="shared" ref="G108:G160" si="3">E108*F108</f>
        <v>14361960</v>
      </c>
    </row>
    <row r="109" spans="2:7" ht="57" thickBot="1" x14ac:dyDescent="0.3">
      <c r="B109" s="4" t="s">
        <v>306</v>
      </c>
      <c r="C109" s="10" t="s">
        <v>307</v>
      </c>
      <c r="D109" s="11" t="s">
        <v>103</v>
      </c>
      <c r="E109" s="11">
        <v>15</v>
      </c>
      <c r="F109" s="12" t="s">
        <v>548</v>
      </c>
      <c r="G109" s="43">
        <f t="shared" si="3"/>
        <v>10843245</v>
      </c>
    </row>
    <row r="110" spans="2:7" ht="57" thickBot="1" x14ac:dyDescent="0.3">
      <c r="B110" s="4" t="s">
        <v>308</v>
      </c>
      <c r="C110" s="10" t="s">
        <v>309</v>
      </c>
      <c r="D110" s="11" t="s">
        <v>103</v>
      </c>
      <c r="E110" s="11">
        <v>20</v>
      </c>
      <c r="F110" s="12" t="s">
        <v>549</v>
      </c>
      <c r="G110" s="43">
        <f t="shared" si="3"/>
        <v>372780</v>
      </c>
    </row>
    <row r="111" spans="2:7" ht="42.75" thickBot="1" x14ac:dyDescent="0.3">
      <c r="B111" s="13" t="s">
        <v>310</v>
      </c>
      <c r="C111" s="14" t="s">
        <v>113</v>
      </c>
      <c r="D111" s="14"/>
      <c r="E111" s="14"/>
      <c r="F111" s="14"/>
      <c r="G111" s="14"/>
    </row>
    <row r="112" spans="2:7" ht="90.75" thickBot="1" x14ac:dyDescent="0.3">
      <c r="B112" s="4" t="s">
        <v>311</v>
      </c>
      <c r="C112" s="10" t="s">
        <v>312</v>
      </c>
      <c r="D112" s="11" t="s">
        <v>111</v>
      </c>
      <c r="E112" s="11">
        <v>2</v>
      </c>
      <c r="F112" s="12" t="s">
        <v>550</v>
      </c>
      <c r="G112" s="43">
        <f t="shared" si="3"/>
        <v>291694</v>
      </c>
    </row>
    <row r="113" spans="2:7" ht="57" thickBot="1" x14ac:dyDescent="0.3">
      <c r="B113" s="4" t="s">
        <v>313</v>
      </c>
      <c r="C113" s="10" t="s">
        <v>314</v>
      </c>
      <c r="D113" s="11" t="s">
        <v>111</v>
      </c>
      <c r="E113" s="11">
        <v>2</v>
      </c>
      <c r="F113" s="12" t="s">
        <v>551</v>
      </c>
      <c r="G113" s="43">
        <f t="shared" si="3"/>
        <v>687576</v>
      </c>
    </row>
    <row r="114" spans="2:7" ht="79.5" thickBot="1" x14ac:dyDescent="0.3">
      <c r="B114" s="4" t="s">
        <v>315</v>
      </c>
      <c r="C114" s="10" t="s">
        <v>316</v>
      </c>
      <c r="D114" s="11" t="s">
        <v>111</v>
      </c>
      <c r="E114" s="11">
        <v>11</v>
      </c>
      <c r="F114" s="12" t="s">
        <v>552</v>
      </c>
      <c r="G114" s="43">
        <f t="shared" si="3"/>
        <v>1666225</v>
      </c>
    </row>
    <row r="115" spans="2:7" ht="79.5" thickBot="1" x14ac:dyDescent="0.3">
      <c r="B115" s="4" t="s">
        <v>317</v>
      </c>
      <c r="C115" s="10" t="s">
        <v>318</v>
      </c>
      <c r="D115" s="11" t="s">
        <v>111</v>
      </c>
      <c r="E115" s="11">
        <v>18</v>
      </c>
      <c r="F115" s="12" t="s">
        <v>553</v>
      </c>
      <c r="G115" s="43">
        <f t="shared" si="3"/>
        <v>1957356</v>
      </c>
    </row>
    <row r="116" spans="2:7" ht="113.25" thickBot="1" x14ac:dyDescent="0.3">
      <c r="B116" s="4" t="s">
        <v>319</v>
      </c>
      <c r="C116" s="10" t="s">
        <v>320</v>
      </c>
      <c r="D116" s="11" t="s">
        <v>111</v>
      </c>
      <c r="E116" s="11">
        <v>11</v>
      </c>
      <c r="F116" s="12" t="s">
        <v>554</v>
      </c>
      <c r="G116" s="43">
        <f t="shared" si="3"/>
        <v>2290156</v>
      </c>
    </row>
    <row r="117" spans="2:7" ht="79.5" thickBot="1" x14ac:dyDescent="0.3">
      <c r="B117" s="4" t="s">
        <v>321</v>
      </c>
      <c r="C117" s="10" t="s">
        <v>322</v>
      </c>
      <c r="D117" s="11" t="s">
        <v>111</v>
      </c>
      <c r="E117" s="11">
        <v>8</v>
      </c>
      <c r="F117" s="12" t="s">
        <v>555</v>
      </c>
      <c r="G117" s="43">
        <f t="shared" si="3"/>
        <v>1150152</v>
      </c>
    </row>
    <row r="118" spans="2:7" ht="15.75" thickBot="1" x14ac:dyDescent="0.3">
      <c r="B118" s="13" t="s">
        <v>323</v>
      </c>
      <c r="C118" s="14" t="s">
        <v>114</v>
      </c>
      <c r="D118" s="14"/>
      <c r="E118" s="14"/>
      <c r="F118" s="14"/>
      <c r="G118" s="14"/>
    </row>
    <row r="119" spans="2:7" ht="79.5" thickBot="1" x14ac:dyDescent="0.3">
      <c r="B119" s="4" t="s">
        <v>324</v>
      </c>
      <c r="C119" s="10" t="s">
        <v>325</v>
      </c>
      <c r="D119" s="11" t="s">
        <v>111</v>
      </c>
      <c r="E119" s="11">
        <v>6</v>
      </c>
      <c r="F119" s="12" t="s">
        <v>556</v>
      </c>
      <c r="G119" s="43">
        <f t="shared" si="3"/>
        <v>5520990</v>
      </c>
    </row>
    <row r="120" spans="2:7" ht="79.5" thickBot="1" x14ac:dyDescent="0.3">
      <c r="B120" s="4" t="s">
        <v>326</v>
      </c>
      <c r="C120" s="10" t="s">
        <v>327</v>
      </c>
      <c r="D120" s="11" t="s">
        <v>103</v>
      </c>
      <c r="E120" s="11">
        <v>32</v>
      </c>
      <c r="F120" s="12" t="s">
        <v>557</v>
      </c>
      <c r="G120" s="43">
        <f t="shared" si="3"/>
        <v>3803552</v>
      </c>
    </row>
    <row r="121" spans="2:7" ht="68.25" thickBot="1" x14ac:dyDescent="0.3">
      <c r="B121" s="4" t="s">
        <v>328</v>
      </c>
      <c r="C121" s="10" t="s">
        <v>329</v>
      </c>
      <c r="D121" s="11" t="s">
        <v>111</v>
      </c>
      <c r="E121" s="11">
        <v>1</v>
      </c>
      <c r="F121" s="12" t="s">
        <v>558</v>
      </c>
      <c r="G121" s="43">
        <f t="shared" si="3"/>
        <v>1204804.01</v>
      </c>
    </row>
    <row r="122" spans="2:7" ht="15.75" thickBot="1" x14ac:dyDescent="0.3">
      <c r="B122" s="8" t="s">
        <v>330</v>
      </c>
      <c r="C122" s="51" t="s">
        <v>168</v>
      </c>
      <c r="D122" s="52"/>
      <c r="E122" s="53"/>
      <c r="F122" s="9"/>
      <c r="G122" s="45"/>
    </row>
    <row r="123" spans="2:7" ht="57" thickBot="1" x14ac:dyDescent="0.3">
      <c r="B123" s="4" t="s">
        <v>331</v>
      </c>
      <c r="C123" s="10" t="s">
        <v>170</v>
      </c>
      <c r="D123" s="11" t="s">
        <v>111</v>
      </c>
      <c r="E123" s="11">
        <v>1</v>
      </c>
      <c r="F123" s="12" t="s">
        <v>559</v>
      </c>
      <c r="G123" s="43">
        <f t="shared" si="3"/>
        <v>533901</v>
      </c>
    </row>
    <row r="124" spans="2:7" ht="45.75" thickBot="1" x14ac:dyDescent="0.3">
      <c r="B124" s="4" t="s">
        <v>332</v>
      </c>
      <c r="C124" s="10" t="s">
        <v>171</v>
      </c>
      <c r="D124" s="11" t="s">
        <v>111</v>
      </c>
      <c r="E124" s="11">
        <v>1</v>
      </c>
      <c r="F124" s="12" t="s">
        <v>560</v>
      </c>
      <c r="G124" s="43">
        <f t="shared" si="3"/>
        <v>498335</v>
      </c>
    </row>
    <row r="125" spans="2:7" ht="57" thickBot="1" x14ac:dyDescent="0.3">
      <c r="B125" s="4" t="s">
        <v>333</v>
      </c>
      <c r="C125" s="10" t="s">
        <v>172</v>
      </c>
      <c r="D125" s="11" t="s">
        <v>111</v>
      </c>
      <c r="E125" s="11">
        <v>1</v>
      </c>
      <c r="F125" s="12" t="s">
        <v>561</v>
      </c>
      <c r="G125" s="43">
        <f t="shared" si="3"/>
        <v>432223</v>
      </c>
    </row>
    <row r="126" spans="2:7" ht="15.75" thickBot="1" x14ac:dyDescent="0.3">
      <c r="B126" s="8">
        <v>9</v>
      </c>
      <c r="C126" s="51" t="s">
        <v>334</v>
      </c>
      <c r="D126" s="52"/>
      <c r="E126" s="53"/>
      <c r="F126" s="9"/>
      <c r="G126" s="45">
        <f>SUM(G127:G128)</f>
        <v>5099603</v>
      </c>
    </row>
    <row r="127" spans="2:7" ht="90.75" thickBot="1" x14ac:dyDescent="0.3">
      <c r="B127" s="4" t="s">
        <v>335</v>
      </c>
      <c r="C127" s="10" t="s">
        <v>336</v>
      </c>
      <c r="D127" s="11" t="s">
        <v>111</v>
      </c>
      <c r="E127" s="11">
        <v>1</v>
      </c>
      <c r="F127" s="12" t="s">
        <v>562</v>
      </c>
      <c r="G127" s="43">
        <f t="shared" si="3"/>
        <v>3776815</v>
      </c>
    </row>
    <row r="128" spans="2:7" ht="57" thickBot="1" x14ac:dyDescent="0.3">
      <c r="B128" s="4" t="s">
        <v>337</v>
      </c>
      <c r="C128" s="10" t="s">
        <v>338</v>
      </c>
      <c r="D128" s="11" t="s">
        <v>111</v>
      </c>
      <c r="E128" s="11">
        <v>1</v>
      </c>
      <c r="F128" s="12" t="s">
        <v>563</v>
      </c>
      <c r="G128" s="43">
        <f t="shared" si="3"/>
        <v>1322788</v>
      </c>
    </row>
    <row r="129" spans="2:7" ht="15.75" thickBot="1" x14ac:dyDescent="0.3">
      <c r="B129" s="8">
        <v>10</v>
      </c>
      <c r="C129" s="51" t="s">
        <v>28</v>
      </c>
      <c r="D129" s="52"/>
      <c r="E129" s="53"/>
      <c r="F129" s="9"/>
      <c r="G129" s="45">
        <f>SUM(G130:G132)</f>
        <v>2214321.33</v>
      </c>
    </row>
    <row r="130" spans="2:7" ht="23.25" thickBot="1" x14ac:dyDescent="0.3">
      <c r="B130" s="4" t="s">
        <v>33</v>
      </c>
      <c r="C130" s="10" t="s">
        <v>47</v>
      </c>
      <c r="D130" s="11" t="s">
        <v>105</v>
      </c>
      <c r="E130" s="11">
        <v>47.9</v>
      </c>
      <c r="F130" s="12" t="s">
        <v>564</v>
      </c>
      <c r="G130" s="43">
        <f t="shared" si="3"/>
        <v>1255746.3999999999</v>
      </c>
    </row>
    <row r="131" spans="2:7" ht="23.25" thickBot="1" x14ac:dyDescent="0.3">
      <c r="B131" s="4" t="s">
        <v>34</v>
      </c>
      <c r="C131" s="10" t="s">
        <v>30</v>
      </c>
      <c r="D131" s="11" t="s">
        <v>105</v>
      </c>
      <c r="E131" s="11">
        <v>40</v>
      </c>
      <c r="F131" s="12" t="s">
        <v>565</v>
      </c>
      <c r="G131" s="43">
        <f t="shared" si="3"/>
        <v>866960</v>
      </c>
    </row>
    <row r="132" spans="2:7" ht="15.75" thickBot="1" x14ac:dyDescent="0.3">
      <c r="B132" s="4" t="s">
        <v>75</v>
      </c>
      <c r="C132" s="10" t="s">
        <v>339</v>
      </c>
      <c r="D132" s="11" t="s">
        <v>103</v>
      </c>
      <c r="E132" s="11">
        <v>6.81</v>
      </c>
      <c r="F132" s="12" t="s">
        <v>566</v>
      </c>
      <c r="G132" s="43">
        <f t="shared" si="3"/>
        <v>91614.93</v>
      </c>
    </row>
    <row r="133" spans="2:7" ht="15.75" thickBot="1" x14ac:dyDescent="0.3">
      <c r="B133" s="8">
        <v>12</v>
      </c>
      <c r="C133" s="51" t="s">
        <v>32</v>
      </c>
      <c r="D133" s="52"/>
      <c r="E133" s="53"/>
      <c r="F133" s="9"/>
      <c r="G133" s="45">
        <f>SUM(G134:G135)</f>
        <v>3547628</v>
      </c>
    </row>
    <row r="134" spans="2:7" ht="15.75" thickBot="1" x14ac:dyDescent="0.3">
      <c r="B134" s="4" t="s">
        <v>36</v>
      </c>
      <c r="C134" s="10" t="s">
        <v>340</v>
      </c>
      <c r="D134" s="11" t="s">
        <v>105</v>
      </c>
      <c r="E134" s="11">
        <v>52</v>
      </c>
      <c r="F134" s="12" t="s">
        <v>567</v>
      </c>
      <c r="G134" s="43">
        <f t="shared" si="3"/>
        <v>841828</v>
      </c>
    </row>
    <row r="135" spans="2:7" ht="45.75" thickBot="1" x14ac:dyDescent="0.3">
      <c r="B135" s="4" t="s">
        <v>76</v>
      </c>
      <c r="C135" s="10" t="s">
        <v>341</v>
      </c>
      <c r="D135" s="11" t="s">
        <v>105</v>
      </c>
      <c r="E135" s="11">
        <v>40</v>
      </c>
      <c r="F135" s="12" t="s">
        <v>568</v>
      </c>
      <c r="G135" s="43">
        <f t="shared" si="3"/>
        <v>2705800</v>
      </c>
    </row>
    <row r="136" spans="2:7" ht="15.75" thickBot="1" x14ac:dyDescent="0.3">
      <c r="B136" s="8">
        <v>13</v>
      </c>
      <c r="C136" s="51" t="s">
        <v>342</v>
      </c>
      <c r="D136" s="52"/>
      <c r="E136" s="53"/>
      <c r="F136" s="9"/>
      <c r="G136" s="45">
        <f>SUM(G137:G140)</f>
        <v>19920658.669999998</v>
      </c>
    </row>
    <row r="137" spans="2:7" ht="34.5" thickBot="1" x14ac:dyDescent="0.3">
      <c r="B137" s="4" t="s">
        <v>38</v>
      </c>
      <c r="C137" s="10" t="s">
        <v>118</v>
      </c>
      <c r="D137" s="11" t="s">
        <v>105</v>
      </c>
      <c r="E137" s="11">
        <v>39.04</v>
      </c>
      <c r="F137" s="12" t="s">
        <v>569</v>
      </c>
      <c r="G137" s="43">
        <f t="shared" si="3"/>
        <v>967255.03999999992</v>
      </c>
    </row>
    <row r="138" spans="2:7" ht="23.25" thickBot="1" x14ac:dyDescent="0.3">
      <c r="B138" s="4" t="s">
        <v>39</v>
      </c>
      <c r="C138" s="10" t="s">
        <v>343</v>
      </c>
      <c r="D138" s="11" t="s">
        <v>111</v>
      </c>
      <c r="E138" s="11">
        <v>2</v>
      </c>
      <c r="F138" s="12" t="s">
        <v>570</v>
      </c>
      <c r="G138" s="43">
        <f t="shared" si="3"/>
        <v>190894</v>
      </c>
    </row>
    <row r="139" spans="2:7" ht="23.25" thickBot="1" x14ac:dyDescent="0.3">
      <c r="B139" s="4" t="s">
        <v>184</v>
      </c>
      <c r="C139" s="10" t="s">
        <v>344</v>
      </c>
      <c r="D139" s="11" t="s">
        <v>105</v>
      </c>
      <c r="E139" s="11">
        <v>53.2</v>
      </c>
      <c r="F139" s="12" t="s">
        <v>571</v>
      </c>
      <c r="G139" s="43">
        <f t="shared" si="3"/>
        <v>1242911.6000000001</v>
      </c>
    </row>
    <row r="140" spans="2:7" ht="45.75" thickBot="1" x14ac:dyDescent="0.3">
      <c r="B140" s="4" t="s">
        <v>185</v>
      </c>
      <c r="C140" s="10" t="s">
        <v>345</v>
      </c>
      <c r="D140" s="11" t="s">
        <v>105</v>
      </c>
      <c r="E140" s="11">
        <v>54.23</v>
      </c>
      <c r="F140" s="12" t="s">
        <v>572</v>
      </c>
      <c r="G140" s="43">
        <f t="shared" si="3"/>
        <v>17519598.029999997</v>
      </c>
    </row>
    <row r="141" spans="2:7" ht="15.75" thickBot="1" x14ac:dyDescent="0.3">
      <c r="B141" s="8">
        <v>14</v>
      </c>
      <c r="C141" s="51" t="s">
        <v>346</v>
      </c>
      <c r="D141" s="52"/>
      <c r="E141" s="53"/>
      <c r="F141" s="9"/>
      <c r="G141" s="45">
        <f>SUM(G142:G145)</f>
        <v>2076801.2800000003</v>
      </c>
    </row>
    <row r="142" spans="2:7" ht="79.5" thickBot="1" x14ac:dyDescent="0.3">
      <c r="B142" s="4" t="s">
        <v>40</v>
      </c>
      <c r="C142" s="10" t="s">
        <v>175</v>
      </c>
      <c r="D142" s="11" t="s">
        <v>105</v>
      </c>
      <c r="E142" s="11">
        <v>2.52</v>
      </c>
      <c r="F142" s="12" t="s">
        <v>573</v>
      </c>
      <c r="G142" s="43">
        <f t="shared" si="3"/>
        <v>1003499.28</v>
      </c>
    </row>
    <row r="143" spans="2:7" ht="34.5" thickBot="1" x14ac:dyDescent="0.3">
      <c r="B143" s="4" t="s">
        <v>176</v>
      </c>
      <c r="C143" s="10" t="s">
        <v>347</v>
      </c>
      <c r="D143" s="11" t="s">
        <v>105</v>
      </c>
      <c r="E143" s="11">
        <v>3.16</v>
      </c>
      <c r="F143" s="12" t="s">
        <v>574</v>
      </c>
      <c r="G143" s="43">
        <f t="shared" si="3"/>
        <v>486671.60000000003</v>
      </c>
    </row>
    <row r="144" spans="2:7" ht="34.5" thickBot="1" x14ac:dyDescent="0.3">
      <c r="B144" s="4" t="s">
        <v>177</v>
      </c>
      <c r="C144" s="10" t="s">
        <v>52</v>
      </c>
      <c r="D144" s="11" t="s">
        <v>105</v>
      </c>
      <c r="E144" s="11">
        <v>3.96</v>
      </c>
      <c r="F144" s="12" t="s">
        <v>575</v>
      </c>
      <c r="G144" s="43">
        <f t="shared" si="3"/>
        <v>425759.4</v>
      </c>
    </row>
    <row r="145" spans="2:7" ht="57" thickBot="1" x14ac:dyDescent="0.3">
      <c r="B145" s="4" t="s">
        <v>178</v>
      </c>
      <c r="C145" s="10" t="s">
        <v>348</v>
      </c>
      <c r="D145" s="11" t="s">
        <v>105</v>
      </c>
      <c r="E145" s="11">
        <v>1</v>
      </c>
      <c r="F145" s="12" t="s">
        <v>576</v>
      </c>
      <c r="G145" s="43">
        <f t="shared" si="3"/>
        <v>160871</v>
      </c>
    </row>
    <row r="146" spans="2:7" ht="15.75" thickBot="1" x14ac:dyDescent="0.3">
      <c r="B146" s="8">
        <v>16</v>
      </c>
      <c r="C146" s="51" t="s">
        <v>35</v>
      </c>
      <c r="D146" s="52"/>
      <c r="E146" s="53"/>
      <c r="F146" s="9"/>
      <c r="G146" s="45">
        <f>SUM(G147:G149)</f>
        <v>27125623.199999999</v>
      </c>
    </row>
    <row r="147" spans="2:7" ht="45.75" thickBot="1" x14ac:dyDescent="0.3">
      <c r="B147" s="4" t="s">
        <v>77</v>
      </c>
      <c r="C147" s="10" t="s">
        <v>349</v>
      </c>
      <c r="D147" s="11" t="s">
        <v>105</v>
      </c>
      <c r="E147" s="11">
        <v>8</v>
      </c>
      <c r="F147" s="12" t="s">
        <v>577</v>
      </c>
      <c r="G147" s="43">
        <f t="shared" si="3"/>
        <v>10155568</v>
      </c>
    </row>
    <row r="148" spans="2:7" ht="45.75" thickBot="1" x14ac:dyDescent="0.3">
      <c r="B148" s="4" t="s">
        <v>78</v>
      </c>
      <c r="C148" s="10" t="s">
        <v>350</v>
      </c>
      <c r="D148" s="11" t="s">
        <v>105</v>
      </c>
      <c r="E148" s="11">
        <v>14.2</v>
      </c>
      <c r="F148" s="12" t="s">
        <v>578</v>
      </c>
      <c r="G148" s="43">
        <f t="shared" si="3"/>
        <v>16134054.199999999</v>
      </c>
    </row>
    <row r="149" spans="2:7" ht="57" thickBot="1" x14ac:dyDescent="0.3">
      <c r="B149" s="4" t="s">
        <v>79</v>
      </c>
      <c r="C149" s="10" t="s">
        <v>351</v>
      </c>
      <c r="D149" s="11" t="s">
        <v>105</v>
      </c>
      <c r="E149" s="11">
        <v>3</v>
      </c>
      <c r="F149" s="12" t="s">
        <v>579</v>
      </c>
      <c r="G149" s="43">
        <f t="shared" si="3"/>
        <v>836001</v>
      </c>
    </row>
    <row r="150" spans="2:7" ht="15.75" thickBot="1" x14ac:dyDescent="0.3">
      <c r="B150" s="8">
        <v>18</v>
      </c>
      <c r="C150" s="51" t="s">
        <v>53</v>
      </c>
      <c r="D150" s="52"/>
      <c r="E150" s="53"/>
      <c r="F150" s="9"/>
      <c r="G150" s="45">
        <f>SUM(G151)</f>
        <v>72060</v>
      </c>
    </row>
    <row r="151" spans="2:7" ht="45.75" thickBot="1" x14ac:dyDescent="0.3">
      <c r="B151" s="4" t="s">
        <v>81</v>
      </c>
      <c r="C151" s="10" t="s">
        <v>352</v>
      </c>
      <c r="D151" s="11" t="s">
        <v>105</v>
      </c>
      <c r="E151" s="11">
        <v>1</v>
      </c>
      <c r="F151" s="12" t="s">
        <v>580</v>
      </c>
      <c r="G151" s="43">
        <f t="shared" si="3"/>
        <v>72060</v>
      </c>
    </row>
    <row r="152" spans="2:7" ht="15.75" thickBot="1" x14ac:dyDescent="0.3">
      <c r="B152" s="8">
        <v>19</v>
      </c>
      <c r="C152" s="51" t="s">
        <v>80</v>
      </c>
      <c r="D152" s="52"/>
      <c r="E152" s="53"/>
      <c r="F152" s="9"/>
      <c r="G152" s="45">
        <f>SUM(G153)</f>
        <v>371256</v>
      </c>
    </row>
    <row r="153" spans="2:7" ht="34.5" thickBot="1" x14ac:dyDescent="0.3">
      <c r="B153" s="4" t="s">
        <v>82</v>
      </c>
      <c r="C153" s="10" t="s">
        <v>353</v>
      </c>
      <c r="D153" s="11" t="s">
        <v>105</v>
      </c>
      <c r="E153" s="11">
        <v>1</v>
      </c>
      <c r="F153" s="12" t="s">
        <v>581</v>
      </c>
      <c r="G153" s="43">
        <f t="shared" si="3"/>
        <v>371256</v>
      </c>
    </row>
    <row r="154" spans="2:7" ht="15.75" thickBot="1" x14ac:dyDescent="0.3">
      <c r="B154" s="8">
        <v>20</v>
      </c>
      <c r="C154" s="51" t="s">
        <v>354</v>
      </c>
      <c r="D154" s="52"/>
      <c r="E154" s="53"/>
      <c r="F154" s="9"/>
      <c r="G154" s="45">
        <f>SUM(G155:G157)</f>
        <v>893430</v>
      </c>
    </row>
    <row r="155" spans="2:7" ht="23.25" thickBot="1" x14ac:dyDescent="0.3">
      <c r="B155" s="4" t="s">
        <v>83</v>
      </c>
      <c r="C155" s="10" t="s">
        <v>181</v>
      </c>
      <c r="D155" s="11" t="s">
        <v>105</v>
      </c>
      <c r="E155" s="11">
        <v>1</v>
      </c>
      <c r="F155" s="12" t="s">
        <v>582</v>
      </c>
      <c r="G155" s="43">
        <f t="shared" si="3"/>
        <v>69402</v>
      </c>
    </row>
    <row r="156" spans="2:7" ht="23.25" thickBot="1" x14ac:dyDescent="0.3">
      <c r="B156" s="4" t="s">
        <v>355</v>
      </c>
      <c r="C156" s="10" t="s">
        <v>356</v>
      </c>
      <c r="D156" s="11" t="s">
        <v>108</v>
      </c>
      <c r="E156" s="11">
        <v>1</v>
      </c>
      <c r="F156" s="12" t="s">
        <v>583</v>
      </c>
      <c r="G156" s="43">
        <f t="shared" si="3"/>
        <v>64476</v>
      </c>
    </row>
    <row r="157" spans="2:7" ht="23.25" thickBot="1" x14ac:dyDescent="0.3">
      <c r="B157" s="4" t="s">
        <v>357</v>
      </c>
      <c r="C157" s="10" t="s">
        <v>358</v>
      </c>
      <c r="D157" s="11" t="s">
        <v>111</v>
      </c>
      <c r="E157" s="11">
        <v>8</v>
      </c>
      <c r="F157" s="12" t="s">
        <v>584</v>
      </c>
      <c r="G157" s="43">
        <f t="shared" si="3"/>
        <v>759552</v>
      </c>
    </row>
    <row r="158" spans="2:7" ht="15.75" thickBot="1" x14ac:dyDescent="0.3">
      <c r="B158" s="8">
        <v>21</v>
      </c>
      <c r="C158" s="51" t="s">
        <v>359</v>
      </c>
      <c r="D158" s="52"/>
      <c r="E158" s="53"/>
      <c r="F158" s="9"/>
      <c r="G158" s="45">
        <f>SUM(G159:G160)</f>
        <v>1622214.38</v>
      </c>
    </row>
    <row r="159" spans="2:7" ht="45.75" thickBot="1" x14ac:dyDescent="0.3">
      <c r="B159" s="4" t="s">
        <v>179</v>
      </c>
      <c r="C159" s="10" t="s">
        <v>360</v>
      </c>
      <c r="D159" s="11" t="s">
        <v>108</v>
      </c>
      <c r="E159" s="11">
        <v>1</v>
      </c>
      <c r="F159" s="12" t="s">
        <v>585</v>
      </c>
      <c r="G159" s="43">
        <f t="shared" si="3"/>
        <v>898342</v>
      </c>
    </row>
    <row r="160" spans="2:7" ht="34.5" thickBot="1" x14ac:dyDescent="0.3">
      <c r="B160" s="4" t="s">
        <v>180</v>
      </c>
      <c r="C160" s="10" t="s">
        <v>361</v>
      </c>
      <c r="D160" s="11" t="s">
        <v>105</v>
      </c>
      <c r="E160" s="11">
        <v>6.58</v>
      </c>
      <c r="F160" s="12" t="s">
        <v>586</v>
      </c>
      <c r="G160" s="43">
        <f t="shared" si="3"/>
        <v>723872.38</v>
      </c>
    </row>
    <row r="161" spans="2:7" ht="21" customHeight="1" thickBot="1" x14ac:dyDescent="0.3">
      <c r="B161" s="54" t="s">
        <v>362</v>
      </c>
      <c r="C161" s="55"/>
      <c r="D161" s="55"/>
      <c r="E161" s="55"/>
      <c r="F161" s="55"/>
      <c r="G161" s="56"/>
    </row>
    <row r="162" spans="2:7" ht="15.75" thickBot="1" x14ac:dyDescent="0.3">
      <c r="B162" s="5" t="s">
        <v>0</v>
      </c>
      <c r="C162" s="6" t="s">
        <v>1</v>
      </c>
      <c r="D162" s="7" t="s">
        <v>2</v>
      </c>
      <c r="E162" s="7" t="s">
        <v>191</v>
      </c>
      <c r="F162" s="6"/>
      <c r="G162" s="6"/>
    </row>
    <row r="163" spans="2:7" ht="15.75" thickBot="1" x14ac:dyDescent="0.3">
      <c r="B163" s="8">
        <v>1</v>
      </c>
      <c r="C163" s="51" t="s">
        <v>119</v>
      </c>
      <c r="D163" s="52"/>
      <c r="E163" s="53"/>
      <c r="F163" s="9"/>
      <c r="G163" s="45">
        <f>SUM(G164:G178)</f>
        <v>3352068.61</v>
      </c>
    </row>
    <row r="164" spans="2:7" ht="23.25" thickBot="1" x14ac:dyDescent="0.3">
      <c r="B164" s="4" t="s">
        <v>6</v>
      </c>
      <c r="C164" s="10" t="s">
        <v>55</v>
      </c>
      <c r="D164" s="11" t="s">
        <v>105</v>
      </c>
      <c r="E164" s="11">
        <v>3.89</v>
      </c>
      <c r="F164" s="12" t="s">
        <v>587</v>
      </c>
      <c r="G164" s="43">
        <f t="shared" ref="G164:G178" si="4">E164*F164</f>
        <v>82989.260000000009</v>
      </c>
    </row>
    <row r="165" spans="2:7" ht="23.25" thickBot="1" x14ac:dyDescent="0.3">
      <c r="B165" s="4" t="s">
        <v>8</v>
      </c>
      <c r="C165" s="10" t="s">
        <v>121</v>
      </c>
      <c r="D165" s="11" t="s">
        <v>111</v>
      </c>
      <c r="E165" s="11">
        <v>4</v>
      </c>
      <c r="F165" s="12" t="s">
        <v>588</v>
      </c>
      <c r="G165" s="43">
        <f t="shared" si="4"/>
        <v>54388</v>
      </c>
    </row>
    <row r="166" spans="2:7" ht="15.75" thickBot="1" x14ac:dyDescent="0.3">
      <c r="B166" s="4" t="s">
        <v>9</v>
      </c>
      <c r="C166" s="10" t="s">
        <v>13</v>
      </c>
      <c r="D166" s="11" t="s">
        <v>105</v>
      </c>
      <c r="E166" s="11">
        <v>4.2699999999999996</v>
      </c>
      <c r="F166" s="12" t="s">
        <v>589</v>
      </c>
      <c r="G166" s="43">
        <f t="shared" si="4"/>
        <v>62384.7</v>
      </c>
    </row>
    <row r="167" spans="2:7" ht="15.75" thickBot="1" x14ac:dyDescent="0.3">
      <c r="B167" s="4" t="s">
        <v>10</v>
      </c>
      <c r="C167" s="10" t="s">
        <v>188</v>
      </c>
      <c r="D167" s="11" t="s">
        <v>111</v>
      </c>
      <c r="E167" s="11">
        <v>5</v>
      </c>
      <c r="F167" s="12" t="s">
        <v>590</v>
      </c>
      <c r="G167" s="43">
        <f t="shared" si="4"/>
        <v>85170</v>
      </c>
    </row>
    <row r="168" spans="2:7" ht="15.75" thickBot="1" x14ac:dyDescent="0.3">
      <c r="B168" s="4" t="s">
        <v>12</v>
      </c>
      <c r="C168" s="10" t="s">
        <v>48</v>
      </c>
      <c r="D168" s="11" t="s">
        <v>105</v>
      </c>
      <c r="E168" s="11">
        <v>2</v>
      </c>
      <c r="F168" s="12" t="s">
        <v>591</v>
      </c>
      <c r="G168" s="43">
        <f t="shared" si="4"/>
        <v>56162</v>
      </c>
    </row>
    <row r="169" spans="2:7" ht="68.25" thickBot="1" x14ac:dyDescent="0.3">
      <c r="B169" s="4" t="s">
        <v>14</v>
      </c>
      <c r="C169" s="10" t="s">
        <v>106</v>
      </c>
      <c r="D169" s="11" t="s">
        <v>111</v>
      </c>
      <c r="E169" s="11">
        <v>6</v>
      </c>
      <c r="F169" s="12" t="s">
        <v>592</v>
      </c>
      <c r="G169" s="43">
        <f t="shared" si="4"/>
        <v>295362</v>
      </c>
    </row>
    <row r="170" spans="2:7" ht="23.25" thickBot="1" x14ac:dyDescent="0.3">
      <c r="B170" s="4" t="s">
        <v>43</v>
      </c>
      <c r="C170" s="10" t="s">
        <v>30</v>
      </c>
      <c r="D170" s="11" t="s">
        <v>105</v>
      </c>
      <c r="E170" s="11">
        <v>10</v>
      </c>
      <c r="F170" s="12" t="s">
        <v>565</v>
      </c>
      <c r="G170" s="43">
        <f t="shared" si="4"/>
        <v>216740</v>
      </c>
    </row>
    <row r="171" spans="2:7" ht="15.75" thickBot="1" x14ac:dyDescent="0.3">
      <c r="B171" s="4" t="s">
        <v>44</v>
      </c>
      <c r="C171" s="10" t="s">
        <v>186</v>
      </c>
      <c r="D171" s="11" t="s">
        <v>105</v>
      </c>
      <c r="E171" s="11">
        <v>10</v>
      </c>
      <c r="F171" s="12" t="s">
        <v>593</v>
      </c>
      <c r="G171" s="43">
        <f t="shared" si="4"/>
        <v>168990</v>
      </c>
    </row>
    <row r="172" spans="2:7" ht="23.25" thickBot="1" x14ac:dyDescent="0.3">
      <c r="B172" s="4" t="s">
        <v>58</v>
      </c>
      <c r="C172" s="10" t="s">
        <v>363</v>
      </c>
      <c r="D172" s="11" t="s">
        <v>105</v>
      </c>
      <c r="E172" s="11">
        <v>54.9</v>
      </c>
      <c r="F172" s="12" t="s">
        <v>594</v>
      </c>
      <c r="G172" s="43">
        <f t="shared" si="4"/>
        <v>967173.29999999993</v>
      </c>
    </row>
    <row r="173" spans="2:7" ht="23.25" thickBot="1" x14ac:dyDescent="0.3">
      <c r="B173" s="4" t="s">
        <v>45</v>
      </c>
      <c r="C173" s="10" t="s">
        <v>174</v>
      </c>
      <c r="D173" s="11" t="s">
        <v>105</v>
      </c>
      <c r="E173" s="11">
        <v>13.56</v>
      </c>
      <c r="F173" s="12" t="s">
        <v>595</v>
      </c>
      <c r="G173" s="43">
        <f t="shared" si="4"/>
        <v>318117.60000000003</v>
      </c>
    </row>
    <row r="174" spans="2:7" ht="90.75" thickBot="1" x14ac:dyDescent="0.3">
      <c r="B174" s="4" t="s">
        <v>46</v>
      </c>
      <c r="C174" s="10" t="s">
        <v>364</v>
      </c>
      <c r="D174" s="11" t="s">
        <v>105</v>
      </c>
      <c r="E174" s="11">
        <v>4.2699999999999996</v>
      </c>
      <c r="F174" s="12" t="s">
        <v>596</v>
      </c>
      <c r="G174" s="43">
        <f t="shared" si="4"/>
        <v>388271.1</v>
      </c>
    </row>
    <row r="175" spans="2:7" ht="34.5" thickBot="1" x14ac:dyDescent="0.3">
      <c r="B175" s="4" t="s">
        <v>59</v>
      </c>
      <c r="C175" s="10" t="s">
        <v>52</v>
      </c>
      <c r="D175" s="11" t="s">
        <v>111</v>
      </c>
      <c r="E175" s="11">
        <v>2</v>
      </c>
      <c r="F175" s="12" t="s">
        <v>597</v>
      </c>
      <c r="G175" s="43">
        <f t="shared" si="4"/>
        <v>112538</v>
      </c>
    </row>
    <row r="176" spans="2:7" ht="23.25" thickBot="1" x14ac:dyDescent="0.3">
      <c r="B176" s="4" t="s">
        <v>24</v>
      </c>
      <c r="C176" s="10" t="s">
        <v>365</v>
      </c>
      <c r="D176" s="11" t="s">
        <v>105</v>
      </c>
      <c r="E176" s="11">
        <v>4.2699999999999996</v>
      </c>
      <c r="F176" s="12" t="s">
        <v>598</v>
      </c>
      <c r="G176" s="43">
        <f t="shared" si="4"/>
        <v>262506.78999999998</v>
      </c>
    </row>
    <row r="177" spans="2:7" ht="15.75" thickBot="1" x14ac:dyDescent="0.3">
      <c r="B177" s="4" t="s">
        <v>60</v>
      </c>
      <c r="C177" s="10" t="s">
        <v>107</v>
      </c>
      <c r="D177" s="11" t="s">
        <v>105</v>
      </c>
      <c r="E177" s="11">
        <v>26.48</v>
      </c>
      <c r="F177" s="12" t="s">
        <v>599</v>
      </c>
      <c r="G177" s="43">
        <f t="shared" si="4"/>
        <v>112645.92</v>
      </c>
    </row>
    <row r="178" spans="2:7" ht="15.75" thickBot="1" x14ac:dyDescent="0.3">
      <c r="B178" s="4" t="s">
        <v>61</v>
      </c>
      <c r="C178" s="10" t="s">
        <v>42</v>
      </c>
      <c r="D178" s="11" t="s">
        <v>108</v>
      </c>
      <c r="E178" s="11">
        <v>3.42</v>
      </c>
      <c r="F178" s="12" t="s">
        <v>600</v>
      </c>
      <c r="G178" s="43">
        <f t="shared" si="4"/>
        <v>168629.94</v>
      </c>
    </row>
    <row r="179" spans="2:7" ht="21" customHeight="1" thickBot="1" x14ac:dyDescent="0.3">
      <c r="B179" s="54" t="s">
        <v>366</v>
      </c>
      <c r="C179" s="55"/>
      <c r="D179" s="55"/>
      <c r="E179" s="55"/>
      <c r="F179" s="55"/>
      <c r="G179" s="56"/>
    </row>
    <row r="180" spans="2:7" ht="15.75" thickBot="1" x14ac:dyDescent="0.3">
      <c r="B180" s="8">
        <v>2</v>
      </c>
      <c r="C180" s="51" t="s">
        <v>20</v>
      </c>
      <c r="D180" s="52"/>
      <c r="E180" s="53"/>
      <c r="F180" s="9"/>
      <c r="G180" s="45">
        <f>SUM(G181:G183)</f>
        <v>1316236.47</v>
      </c>
    </row>
    <row r="181" spans="2:7" ht="23.25" thickBot="1" x14ac:dyDescent="0.3">
      <c r="B181" s="4" t="s">
        <v>367</v>
      </c>
      <c r="C181" s="10" t="s">
        <v>368</v>
      </c>
      <c r="D181" s="11" t="s">
        <v>105</v>
      </c>
      <c r="E181" s="11">
        <v>6.56</v>
      </c>
      <c r="F181" s="12" t="s">
        <v>601</v>
      </c>
      <c r="G181" s="43">
        <f t="shared" ref="G181:G183" si="5">E181*F181</f>
        <v>696829.43999999994</v>
      </c>
    </row>
    <row r="182" spans="2:7" ht="15.75" thickBot="1" x14ac:dyDescent="0.3">
      <c r="B182" s="4" t="s">
        <v>15</v>
      </c>
      <c r="C182" s="10" t="s">
        <v>369</v>
      </c>
      <c r="D182" s="11" t="s">
        <v>105</v>
      </c>
      <c r="E182" s="11">
        <v>4.43</v>
      </c>
      <c r="F182" s="12" t="s">
        <v>602</v>
      </c>
      <c r="G182" s="43">
        <f t="shared" si="5"/>
        <v>181567.97999999998</v>
      </c>
    </row>
    <row r="183" spans="2:7" ht="23.25" thickBot="1" x14ac:dyDescent="0.3">
      <c r="B183" s="4" t="s">
        <v>56</v>
      </c>
      <c r="C183" s="10" t="s">
        <v>370</v>
      </c>
      <c r="D183" s="11" t="s">
        <v>105</v>
      </c>
      <c r="E183" s="11">
        <v>4.43</v>
      </c>
      <c r="F183" s="12" t="s">
        <v>603</v>
      </c>
      <c r="G183" s="43">
        <f t="shared" si="5"/>
        <v>437839.05</v>
      </c>
    </row>
    <row r="184" spans="2:7" ht="15.75" thickBot="1" x14ac:dyDescent="0.3">
      <c r="B184" s="8">
        <v>3</v>
      </c>
      <c r="C184" s="51" t="s">
        <v>23</v>
      </c>
      <c r="D184" s="52"/>
      <c r="E184" s="53"/>
      <c r="F184" s="9"/>
      <c r="G184" s="45">
        <f>SUM(G186:G189)</f>
        <v>1654084</v>
      </c>
    </row>
    <row r="185" spans="2:7" ht="42.75" thickBot="1" x14ac:dyDescent="0.3">
      <c r="B185" s="13" t="s">
        <v>16</v>
      </c>
      <c r="C185" s="14" t="s">
        <v>113</v>
      </c>
      <c r="D185" s="14"/>
      <c r="E185" s="14"/>
      <c r="F185" s="14"/>
      <c r="G185" s="14"/>
    </row>
    <row r="186" spans="2:7" ht="57" thickBot="1" x14ac:dyDescent="0.3">
      <c r="B186" s="4" t="s">
        <v>371</v>
      </c>
      <c r="C186" s="10" t="s">
        <v>189</v>
      </c>
      <c r="D186" s="11" t="s">
        <v>111</v>
      </c>
      <c r="E186" s="11">
        <v>6</v>
      </c>
      <c r="F186" s="12" t="s">
        <v>604</v>
      </c>
      <c r="G186" s="43">
        <f t="shared" ref="G186:G196" si="6">E186*F186</f>
        <v>1039014</v>
      </c>
    </row>
    <row r="187" spans="2:7" ht="68.25" thickBot="1" x14ac:dyDescent="0.3">
      <c r="B187" s="4" t="s">
        <v>372</v>
      </c>
      <c r="C187" s="10" t="s">
        <v>373</v>
      </c>
      <c r="D187" s="11" t="s">
        <v>111</v>
      </c>
      <c r="E187" s="11">
        <v>2</v>
      </c>
      <c r="F187" s="12" t="s">
        <v>605</v>
      </c>
      <c r="G187" s="43">
        <f t="shared" si="6"/>
        <v>213084</v>
      </c>
    </row>
    <row r="188" spans="2:7" ht="79.5" thickBot="1" x14ac:dyDescent="0.3">
      <c r="B188" s="4" t="s">
        <v>374</v>
      </c>
      <c r="C188" s="10" t="s">
        <v>375</v>
      </c>
      <c r="D188" s="11" t="s">
        <v>111</v>
      </c>
      <c r="E188" s="11">
        <v>2</v>
      </c>
      <c r="F188" s="12" t="s">
        <v>606</v>
      </c>
      <c r="G188" s="43">
        <f t="shared" si="6"/>
        <v>220648</v>
      </c>
    </row>
    <row r="189" spans="2:7" ht="68.25" thickBot="1" x14ac:dyDescent="0.3">
      <c r="B189" s="4" t="s">
        <v>376</v>
      </c>
      <c r="C189" s="10" t="s">
        <v>377</v>
      </c>
      <c r="D189" s="11" t="s">
        <v>103</v>
      </c>
      <c r="E189" s="11">
        <v>6</v>
      </c>
      <c r="F189" s="12" t="s">
        <v>607</v>
      </c>
      <c r="G189" s="43">
        <f t="shared" si="6"/>
        <v>181338</v>
      </c>
    </row>
    <row r="190" spans="2:7" ht="15.75" thickBot="1" x14ac:dyDescent="0.3">
      <c r="B190" s="8">
        <v>4</v>
      </c>
      <c r="C190" s="51" t="s">
        <v>117</v>
      </c>
      <c r="D190" s="52"/>
      <c r="E190" s="53"/>
      <c r="F190" s="9"/>
      <c r="G190" s="45">
        <f>G191</f>
        <v>2263570.14</v>
      </c>
    </row>
    <row r="191" spans="2:7" ht="34.5" thickBot="1" x14ac:dyDescent="0.3">
      <c r="B191" s="4" t="s">
        <v>18</v>
      </c>
      <c r="C191" s="10" t="s">
        <v>173</v>
      </c>
      <c r="D191" s="11" t="s">
        <v>105</v>
      </c>
      <c r="E191" s="11">
        <v>21.18</v>
      </c>
      <c r="F191" s="12" t="s">
        <v>608</v>
      </c>
      <c r="G191" s="43">
        <f t="shared" si="6"/>
        <v>2263570.14</v>
      </c>
    </row>
    <row r="192" spans="2:7" ht="15.75" thickBot="1" x14ac:dyDescent="0.3">
      <c r="B192" s="8">
        <v>5</v>
      </c>
      <c r="C192" s="51" t="s">
        <v>35</v>
      </c>
      <c r="D192" s="52"/>
      <c r="E192" s="53"/>
      <c r="F192" s="9"/>
      <c r="G192" s="45">
        <f>SUM(G193:G194)</f>
        <v>2460354.6</v>
      </c>
    </row>
    <row r="193" spans="2:7" ht="15.75" thickBot="1" x14ac:dyDescent="0.3">
      <c r="B193" s="4" t="s">
        <v>21</v>
      </c>
      <c r="C193" s="10" t="s">
        <v>378</v>
      </c>
      <c r="D193" s="11" t="s">
        <v>105</v>
      </c>
      <c r="E193" s="11">
        <v>4.2</v>
      </c>
      <c r="F193" s="12" t="s">
        <v>609</v>
      </c>
      <c r="G193" s="43">
        <f t="shared" si="6"/>
        <v>2296564.2000000002</v>
      </c>
    </row>
    <row r="194" spans="2:7" ht="15.75" thickBot="1" x14ac:dyDescent="0.3">
      <c r="B194" s="4" t="s">
        <v>22</v>
      </c>
      <c r="C194" s="10" t="s">
        <v>379</v>
      </c>
      <c r="D194" s="11" t="s">
        <v>111</v>
      </c>
      <c r="E194" s="11">
        <v>0.8</v>
      </c>
      <c r="F194" s="12" t="s">
        <v>610</v>
      </c>
      <c r="G194" s="43">
        <f t="shared" si="6"/>
        <v>163790.40000000002</v>
      </c>
    </row>
    <row r="195" spans="2:7" ht="15.75" thickBot="1" x14ac:dyDescent="0.3">
      <c r="B195" s="8">
        <v>6</v>
      </c>
      <c r="C195" s="51" t="s">
        <v>37</v>
      </c>
      <c r="D195" s="52"/>
      <c r="E195" s="53"/>
      <c r="F195" s="9"/>
      <c r="G195" s="45">
        <f>SUM(G196)</f>
        <v>103224</v>
      </c>
    </row>
    <row r="196" spans="2:7" ht="23.25" thickBot="1" x14ac:dyDescent="0.3">
      <c r="B196" s="4" t="s">
        <v>24</v>
      </c>
      <c r="C196" s="10" t="s">
        <v>380</v>
      </c>
      <c r="D196" s="11" t="s">
        <v>111</v>
      </c>
      <c r="E196" s="11">
        <v>1</v>
      </c>
      <c r="F196" s="12" t="s">
        <v>611</v>
      </c>
      <c r="G196" s="43">
        <f t="shared" si="6"/>
        <v>103224</v>
      </c>
    </row>
    <row r="197" spans="2:7" ht="21" customHeight="1" thickBot="1" x14ac:dyDescent="0.3">
      <c r="B197" s="54" t="s">
        <v>395</v>
      </c>
      <c r="C197" s="55"/>
      <c r="D197" s="55"/>
      <c r="E197" s="55"/>
      <c r="F197" s="55"/>
      <c r="G197" s="56"/>
    </row>
    <row r="198" spans="2:7" ht="15.75" thickBot="1" x14ac:dyDescent="0.3">
      <c r="B198" s="5" t="s">
        <v>0</v>
      </c>
      <c r="C198" s="6" t="s">
        <v>1</v>
      </c>
      <c r="D198" s="7" t="s">
        <v>2</v>
      </c>
      <c r="E198" s="7" t="s">
        <v>191</v>
      </c>
      <c r="F198" s="6"/>
      <c r="G198" s="6"/>
    </row>
    <row r="199" spans="2:7" ht="15.75" thickBot="1" x14ac:dyDescent="0.3">
      <c r="B199" s="8">
        <v>1</v>
      </c>
      <c r="C199" s="51" t="s">
        <v>119</v>
      </c>
      <c r="D199" s="52"/>
      <c r="E199" s="53"/>
      <c r="F199" s="9"/>
      <c r="G199" s="45">
        <f>SUM(G200:G217)</f>
        <v>6834563.7399999993</v>
      </c>
    </row>
    <row r="200" spans="2:7" ht="23.25" thickBot="1" x14ac:dyDescent="0.3">
      <c r="B200" s="4" t="s">
        <v>6</v>
      </c>
      <c r="C200" s="10" t="s">
        <v>192</v>
      </c>
      <c r="D200" s="11" t="s">
        <v>103</v>
      </c>
      <c r="E200" s="11">
        <v>2</v>
      </c>
      <c r="F200" s="12" t="s">
        <v>612</v>
      </c>
      <c r="G200" s="43">
        <f t="shared" ref="G200:G217" si="7">E200*F200</f>
        <v>37846</v>
      </c>
    </row>
    <row r="201" spans="2:7" ht="15.75" thickBot="1" x14ac:dyDescent="0.3">
      <c r="B201" s="4" t="s">
        <v>8</v>
      </c>
      <c r="C201" s="10" t="s">
        <v>7</v>
      </c>
      <c r="D201" s="11" t="s">
        <v>105</v>
      </c>
      <c r="E201" s="11">
        <v>16</v>
      </c>
      <c r="F201" s="12" t="s">
        <v>613</v>
      </c>
      <c r="G201" s="43">
        <f t="shared" si="7"/>
        <v>57792</v>
      </c>
    </row>
    <row r="202" spans="2:7" ht="15.75" thickBot="1" x14ac:dyDescent="0.3">
      <c r="B202" s="4" t="s">
        <v>9</v>
      </c>
      <c r="C202" s="10" t="s">
        <v>194</v>
      </c>
      <c r="D202" s="11" t="s">
        <v>105</v>
      </c>
      <c r="E202" s="11">
        <v>12</v>
      </c>
      <c r="F202" s="12" t="s">
        <v>614</v>
      </c>
      <c r="G202" s="43">
        <f t="shared" si="7"/>
        <v>109968</v>
      </c>
    </row>
    <row r="203" spans="2:7" ht="23.25" thickBot="1" x14ac:dyDescent="0.3">
      <c r="B203" s="4" t="s">
        <v>10</v>
      </c>
      <c r="C203" s="10" t="s">
        <v>55</v>
      </c>
      <c r="D203" s="11" t="s">
        <v>105</v>
      </c>
      <c r="E203" s="11">
        <v>1.79</v>
      </c>
      <c r="F203" s="12" t="s">
        <v>587</v>
      </c>
      <c r="G203" s="43">
        <f t="shared" si="7"/>
        <v>38187.86</v>
      </c>
    </row>
    <row r="204" spans="2:7" ht="23.25" thickBot="1" x14ac:dyDescent="0.3">
      <c r="B204" s="4" t="s">
        <v>12</v>
      </c>
      <c r="C204" s="10" t="s">
        <v>396</v>
      </c>
      <c r="D204" s="11" t="s">
        <v>105</v>
      </c>
      <c r="E204" s="11">
        <v>10</v>
      </c>
      <c r="F204" s="12" t="s">
        <v>615</v>
      </c>
      <c r="G204" s="43">
        <f t="shared" si="7"/>
        <v>116010</v>
      </c>
    </row>
    <row r="205" spans="2:7" ht="15.75" thickBot="1" x14ac:dyDescent="0.3">
      <c r="B205" s="4" t="s">
        <v>14</v>
      </c>
      <c r="C205" s="10" t="s">
        <v>182</v>
      </c>
      <c r="D205" s="11" t="s">
        <v>105</v>
      </c>
      <c r="E205" s="11">
        <v>81.400000000000006</v>
      </c>
      <c r="F205" s="12" t="s">
        <v>616</v>
      </c>
      <c r="G205" s="43">
        <f t="shared" si="7"/>
        <v>1140821</v>
      </c>
    </row>
    <row r="206" spans="2:7" ht="23.25" thickBot="1" x14ac:dyDescent="0.3">
      <c r="B206" s="4" t="s">
        <v>43</v>
      </c>
      <c r="C206" s="10" t="s">
        <v>397</v>
      </c>
      <c r="D206" s="11" t="s">
        <v>105</v>
      </c>
      <c r="E206" s="11">
        <v>81.06</v>
      </c>
      <c r="F206" s="12" t="s">
        <v>617</v>
      </c>
      <c r="G206" s="43">
        <f t="shared" si="7"/>
        <v>2472654.2400000002</v>
      </c>
    </row>
    <row r="207" spans="2:7" ht="23.25" thickBot="1" x14ac:dyDescent="0.3">
      <c r="B207" s="4" t="s">
        <v>44</v>
      </c>
      <c r="C207" s="10" t="s">
        <v>398</v>
      </c>
      <c r="D207" s="11" t="s">
        <v>108</v>
      </c>
      <c r="E207" s="11">
        <v>6</v>
      </c>
      <c r="F207" s="12" t="s">
        <v>618</v>
      </c>
      <c r="G207" s="43">
        <f t="shared" si="7"/>
        <v>478896</v>
      </c>
    </row>
    <row r="208" spans="2:7" ht="23.25" thickBot="1" x14ac:dyDescent="0.3">
      <c r="B208" s="4" t="s">
        <v>58</v>
      </c>
      <c r="C208" s="10" t="s">
        <v>129</v>
      </c>
      <c r="D208" s="11" t="s">
        <v>108</v>
      </c>
      <c r="E208" s="11">
        <v>1.02</v>
      </c>
      <c r="F208" s="12" t="s">
        <v>619</v>
      </c>
      <c r="G208" s="43">
        <f t="shared" si="7"/>
        <v>20483.64</v>
      </c>
    </row>
    <row r="209" spans="2:7" ht="15.75" thickBot="1" x14ac:dyDescent="0.3">
      <c r="B209" s="4" t="s">
        <v>45</v>
      </c>
      <c r="C209" s="10" t="s">
        <v>152</v>
      </c>
      <c r="D209" s="11" t="s">
        <v>111</v>
      </c>
      <c r="E209" s="11">
        <v>1</v>
      </c>
      <c r="F209" s="12" t="s">
        <v>620</v>
      </c>
      <c r="G209" s="43">
        <f t="shared" si="7"/>
        <v>542948</v>
      </c>
    </row>
    <row r="210" spans="2:7" ht="15.75" thickBot="1" x14ac:dyDescent="0.3">
      <c r="B210" s="4" t="s">
        <v>46</v>
      </c>
      <c r="C210" s="10" t="s">
        <v>156</v>
      </c>
      <c r="D210" s="11" t="s">
        <v>111</v>
      </c>
      <c r="E210" s="11">
        <v>1</v>
      </c>
      <c r="F210" s="12" t="s">
        <v>621</v>
      </c>
      <c r="G210" s="43">
        <f t="shared" si="7"/>
        <v>61180</v>
      </c>
    </row>
    <row r="211" spans="2:7" ht="15.75" thickBot="1" x14ac:dyDescent="0.3">
      <c r="B211" s="4" t="s">
        <v>59</v>
      </c>
      <c r="C211" s="10" t="s">
        <v>238</v>
      </c>
      <c r="D211" s="11" t="s">
        <v>111</v>
      </c>
      <c r="E211" s="11">
        <v>1</v>
      </c>
      <c r="F211" s="12" t="s">
        <v>514</v>
      </c>
      <c r="G211" s="43">
        <f t="shared" si="7"/>
        <v>481461</v>
      </c>
    </row>
    <row r="212" spans="2:7" ht="15.75" thickBot="1" x14ac:dyDescent="0.3">
      <c r="B212" s="4" t="s">
        <v>60</v>
      </c>
      <c r="C212" s="10" t="s">
        <v>112</v>
      </c>
      <c r="D212" s="11" t="s">
        <v>111</v>
      </c>
      <c r="E212" s="11">
        <v>1</v>
      </c>
      <c r="F212" s="12" t="s">
        <v>622</v>
      </c>
      <c r="G212" s="43">
        <f t="shared" si="7"/>
        <v>257292</v>
      </c>
    </row>
    <row r="213" spans="2:7" ht="15.75" thickBot="1" x14ac:dyDescent="0.3">
      <c r="B213" s="4" t="s">
        <v>61</v>
      </c>
      <c r="C213" s="10" t="s">
        <v>399</v>
      </c>
      <c r="D213" s="11" t="s">
        <v>111</v>
      </c>
      <c r="E213" s="11">
        <v>1</v>
      </c>
      <c r="F213" s="12" t="s">
        <v>622</v>
      </c>
      <c r="G213" s="43">
        <f t="shared" si="7"/>
        <v>257292</v>
      </c>
    </row>
    <row r="214" spans="2:7" ht="15.75" thickBot="1" x14ac:dyDescent="0.3">
      <c r="B214" s="4" t="s">
        <v>62</v>
      </c>
      <c r="C214" s="10" t="s">
        <v>151</v>
      </c>
      <c r="D214" s="11" t="s">
        <v>111</v>
      </c>
      <c r="E214" s="11">
        <v>1</v>
      </c>
      <c r="F214" s="12" t="s">
        <v>623</v>
      </c>
      <c r="G214" s="43">
        <f t="shared" si="7"/>
        <v>260509</v>
      </c>
    </row>
    <row r="215" spans="2:7" ht="57" thickBot="1" x14ac:dyDescent="0.3">
      <c r="B215" s="4" t="s">
        <v>63</v>
      </c>
      <c r="C215" s="10" t="s">
        <v>400</v>
      </c>
      <c r="D215" s="11" t="s">
        <v>105</v>
      </c>
      <c r="E215" s="11">
        <v>1</v>
      </c>
      <c r="F215" s="12" t="s">
        <v>624</v>
      </c>
      <c r="G215" s="43">
        <f t="shared" si="7"/>
        <v>154333</v>
      </c>
    </row>
    <row r="216" spans="2:7" ht="15.75" thickBot="1" x14ac:dyDescent="0.3">
      <c r="B216" s="4" t="s">
        <v>64</v>
      </c>
      <c r="C216" s="10" t="s">
        <v>107</v>
      </c>
      <c r="D216" s="11" t="s">
        <v>105</v>
      </c>
      <c r="E216" s="11">
        <v>12</v>
      </c>
      <c r="F216" s="12" t="s">
        <v>599</v>
      </c>
      <c r="G216" s="43">
        <f t="shared" si="7"/>
        <v>51048</v>
      </c>
    </row>
    <row r="217" spans="2:7" ht="15.75" thickBot="1" x14ac:dyDescent="0.3">
      <c r="B217" s="4" t="s">
        <v>65</v>
      </c>
      <c r="C217" s="10" t="s">
        <v>42</v>
      </c>
      <c r="D217" s="11" t="s">
        <v>108</v>
      </c>
      <c r="E217" s="11">
        <v>6</v>
      </c>
      <c r="F217" s="12" t="s">
        <v>600</v>
      </c>
      <c r="G217" s="43">
        <f t="shared" si="7"/>
        <v>295842</v>
      </c>
    </row>
    <row r="218" spans="2:7" ht="21" customHeight="1" thickBot="1" x14ac:dyDescent="0.3">
      <c r="B218" s="54" t="s">
        <v>401</v>
      </c>
      <c r="C218" s="55"/>
      <c r="D218" s="55"/>
      <c r="E218" s="55"/>
      <c r="F218" s="55"/>
      <c r="G218" s="56"/>
    </row>
    <row r="219" spans="2:7" ht="15.75" thickBot="1" x14ac:dyDescent="0.3">
      <c r="B219" s="8">
        <v>3</v>
      </c>
      <c r="C219" s="51" t="s">
        <v>131</v>
      </c>
      <c r="D219" s="52"/>
      <c r="E219" s="53"/>
      <c r="F219" s="9"/>
      <c r="G219" s="45">
        <f>SUM(G220:G224)</f>
        <v>1476444.28</v>
      </c>
    </row>
    <row r="220" spans="2:7" ht="34.5" thickBot="1" x14ac:dyDescent="0.3">
      <c r="B220" s="4" t="s">
        <v>16</v>
      </c>
      <c r="C220" s="10" t="s">
        <v>402</v>
      </c>
      <c r="D220" s="11" t="s">
        <v>108</v>
      </c>
      <c r="E220" s="11">
        <v>3.42</v>
      </c>
      <c r="F220" s="12" t="s">
        <v>625</v>
      </c>
      <c r="G220" s="43">
        <f t="shared" ref="G220:G224" si="8">E220*F220</f>
        <v>567258.29999999993</v>
      </c>
    </row>
    <row r="221" spans="2:7" ht="34.5" thickBot="1" x14ac:dyDescent="0.3">
      <c r="B221" s="4" t="s">
        <v>17</v>
      </c>
      <c r="C221" s="10" t="s">
        <v>133</v>
      </c>
      <c r="D221" s="11" t="s">
        <v>105</v>
      </c>
      <c r="E221" s="11">
        <v>2.56</v>
      </c>
      <c r="F221" s="12" t="s">
        <v>491</v>
      </c>
      <c r="G221" s="43">
        <f t="shared" si="8"/>
        <v>73405.440000000002</v>
      </c>
    </row>
    <row r="222" spans="2:7" ht="45.75" thickBot="1" x14ac:dyDescent="0.3">
      <c r="B222" s="4" t="s">
        <v>132</v>
      </c>
      <c r="C222" s="10" t="s">
        <v>135</v>
      </c>
      <c r="D222" s="11" t="s">
        <v>108</v>
      </c>
      <c r="E222" s="11">
        <v>0.11</v>
      </c>
      <c r="F222" s="12" t="s">
        <v>492</v>
      </c>
      <c r="G222" s="43">
        <f t="shared" si="8"/>
        <v>108166.74</v>
      </c>
    </row>
    <row r="223" spans="2:7" ht="45.75" thickBot="1" x14ac:dyDescent="0.3">
      <c r="B223" s="4" t="s">
        <v>134</v>
      </c>
      <c r="C223" s="10" t="s">
        <v>137</v>
      </c>
      <c r="D223" s="11" t="s">
        <v>108</v>
      </c>
      <c r="E223" s="11">
        <v>0.44</v>
      </c>
      <c r="F223" s="12" t="s">
        <v>493</v>
      </c>
      <c r="G223" s="43">
        <f t="shared" si="8"/>
        <v>421253.8</v>
      </c>
    </row>
    <row r="224" spans="2:7" ht="45.75" thickBot="1" x14ac:dyDescent="0.3">
      <c r="B224" s="4" t="s">
        <v>136</v>
      </c>
      <c r="C224" s="10" t="s">
        <v>403</v>
      </c>
      <c r="D224" s="11" t="s">
        <v>105</v>
      </c>
      <c r="E224" s="11">
        <v>1.8</v>
      </c>
      <c r="F224" s="12" t="s">
        <v>626</v>
      </c>
      <c r="G224" s="43">
        <f t="shared" si="8"/>
        <v>306360</v>
      </c>
    </row>
    <row r="225" spans="2:7" ht="15.75" thickBot="1" x14ac:dyDescent="0.3">
      <c r="B225" s="8">
        <v>4</v>
      </c>
      <c r="C225" s="51" t="s">
        <v>109</v>
      </c>
      <c r="D225" s="52"/>
      <c r="E225" s="53"/>
      <c r="F225" s="9"/>
      <c r="G225" s="45">
        <f>SUM(G226:G233)</f>
        <v>689387.96</v>
      </c>
    </row>
    <row r="226" spans="2:7" ht="34.5" thickBot="1" x14ac:dyDescent="0.3">
      <c r="B226" s="4" t="s">
        <v>18</v>
      </c>
      <c r="C226" s="10" t="s">
        <v>141</v>
      </c>
      <c r="D226" s="11" t="s">
        <v>108</v>
      </c>
      <c r="E226" s="11">
        <v>0.22</v>
      </c>
      <c r="F226" s="12" t="s">
        <v>498</v>
      </c>
      <c r="G226" s="43">
        <f t="shared" ref="G226:G281" si="9">E226*F226</f>
        <v>200732.62</v>
      </c>
    </row>
    <row r="227" spans="2:7" ht="34.5" thickBot="1" x14ac:dyDescent="0.3">
      <c r="B227" s="4" t="s">
        <v>19</v>
      </c>
      <c r="C227" s="10" t="s">
        <v>404</v>
      </c>
      <c r="D227" s="11" t="s">
        <v>108</v>
      </c>
      <c r="E227" s="11">
        <v>0.04</v>
      </c>
      <c r="F227" s="12" t="s">
        <v>627</v>
      </c>
      <c r="G227" s="43">
        <f t="shared" si="9"/>
        <v>35730.080000000002</v>
      </c>
    </row>
    <row r="228" spans="2:7" ht="34.5" thickBot="1" x14ac:dyDescent="0.3">
      <c r="B228" s="4" t="s">
        <v>57</v>
      </c>
      <c r="C228" s="10" t="s">
        <v>221</v>
      </c>
      <c r="D228" s="11" t="s">
        <v>110</v>
      </c>
      <c r="E228" s="11">
        <v>21.32</v>
      </c>
      <c r="F228" s="12" t="s">
        <v>501</v>
      </c>
      <c r="G228" s="43">
        <f t="shared" si="9"/>
        <v>132930.20000000001</v>
      </c>
    </row>
    <row r="229" spans="2:7" ht="23.25" thickBot="1" x14ac:dyDescent="0.3">
      <c r="B229" s="4" t="s">
        <v>142</v>
      </c>
      <c r="C229" s="10" t="s">
        <v>223</v>
      </c>
      <c r="D229" s="11" t="s">
        <v>110</v>
      </c>
      <c r="E229" s="11">
        <v>11.32</v>
      </c>
      <c r="F229" s="12" t="s">
        <v>502</v>
      </c>
      <c r="G229" s="43">
        <f t="shared" si="9"/>
        <v>82420.92</v>
      </c>
    </row>
    <row r="230" spans="2:7" ht="34.5" thickBot="1" x14ac:dyDescent="0.3">
      <c r="B230" s="4" t="s">
        <v>143</v>
      </c>
      <c r="C230" s="10" t="s">
        <v>405</v>
      </c>
      <c r="D230" s="11" t="s">
        <v>110</v>
      </c>
      <c r="E230" s="11">
        <v>1.74</v>
      </c>
      <c r="F230" s="12" t="s">
        <v>628</v>
      </c>
      <c r="G230" s="43">
        <f t="shared" si="9"/>
        <v>12608.039999999999</v>
      </c>
    </row>
    <row r="231" spans="2:7" ht="34.5" thickBot="1" x14ac:dyDescent="0.3">
      <c r="B231" s="4" t="s">
        <v>144</v>
      </c>
      <c r="C231" s="10" t="s">
        <v>406</v>
      </c>
      <c r="D231" s="11" t="s">
        <v>108</v>
      </c>
      <c r="E231" s="11">
        <v>0.09</v>
      </c>
      <c r="F231" s="12" t="s">
        <v>629</v>
      </c>
      <c r="G231" s="43">
        <f t="shared" si="9"/>
        <v>79822.709999999992</v>
      </c>
    </row>
    <row r="232" spans="2:7" ht="34.5" thickBot="1" x14ac:dyDescent="0.3">
      <c r="B232" s="4" t="s">
        <v>145</v>
      </c>
      <c r="C232" s="10" t="s">
        <v>407</v>
      </c>
      <c r="D232" s="11" t="s">
        <v>108</v>
      </c>
      <c r="E232" s="11">
        <v>0.05</v>
      </c>
      <c r="F232" s="12" t="s">
        <v>630</v>
      </c>
      <c r="G232" s="43">
        <f t="shared" si="9"/>
        <v>42469.05</v>
      </c>
    </row>
    <row r="233" spans="2:7" ht="45.75" thickBot="1" x14ac:dyDescent="0.3">
      <c r="B233" s="4" t="s">
        <v>146</v>
      </c>
      <c r="C233" s="10" t="s">
        <v>408</v>
      </c>
      <c r="D233" s="11" t="s">
        <v>108</v>
      </c>
      <c r="E233" s="11">
        <v>0.09</v>
      </c>
      <c r="F233" s="12" t="s">
        <v>631</v>
      </c>
      <c r="G233" s="43">
        <f t="shared" si="9"/>
        <v>102674.34</v>
      </c>
    </row>
    <row r="234" spans="2:7" ht="15.75" thickBot="1" x14ac:dyDescent="0.3">
      <c r="B234" s="8">
        <v>5</v>
      </c>
      <c r="C234" s="51" t="s">
        <v>20</v>
      </c>
      <c r="D234" s="52"/>
      <c r="E234" s="53"/>
      <c r="F234" s="9"/>
      <c r="G234" s="45">
        <f>SUM(G235:G238)</f>
        <v>1199754.26</v>
      </c>
    </row>
    <row r="235" spans="2:7" ht="23.25" thickBot="1" x14ac:dyDescent="0.3">
      <c r="B235" s="4" t="s">
        <v>21</v>
      </c>
      <c r="C235" s="10" t="s">
        <v>409</v>
      </c>
      <c r="D235" s="11" t="s">
        <v>103</v>
      </c>
      <c r="E235" s="11">
        <v>2</v>
      </c>
      <c r="F235" s="12" t="s">
        <v>632</v>
      </c>
      <c r="G235" s="43">
        <f t="shared" si="9"/>
        <v>164334</v>
      </c>
    </row>
    <row r="236" spans="2:7" ht="23.25" thickBot="1" x14ac:dyDescent="0.3">
      <c r="B236" s="4" t="s">
        <v>22</v>
      </c>
      <c r="C236" s="10" t="s">
        <v>410</v>
      </c>
      <c r="D236" s="11" t="s">
        <v>103</v>
      </c>
      <c r="E236" s="11">
        <v>7</v>
      </c>
      <c r="F236" s="12" t="s">
        <v>633</v>
      </c>
      <c r="G236" s="43">
        <f t="shared" si="9"/>
        <v>272972</v>
      </c>
    </row>
    <row r="237" spans="2:7" ht="15.75" thickBot="1" x14ac:dyDescent="0.3">
      <c r="B237" s="4" t="s">
        <v>147</v>
      </c>
      <c r="C237" s="10" t="s">
        <v>411</v>
      </c>
      <c r="D237" s="11" t="s">
        <v>105</v>
      </c>
      <c r="E237" s="11">
        <v>0.21</v>
      </c>
      <c r="F237" s="12" t="s">
        <v>634</v>
      </c>
      <c r="G237" s="43">
        <f t="shared" si="9"/>
        <v>29653.26</v>
      </c>
    </row>
    <row r="238" spans="2:7" ht="23.25" thickBot="1" x14ac:dyDescent="0.3">
      <c r="B238" s="4" t="s">
        <v>227</v>
      </c>
      <c r="C238" s="10" t="s">
        <v>412</v>
      </c>
      <c r="D238" s="11" t="s">
        <v>105</v>
      </c>
      <c r="E238" s="11">
        <v>15</v>
      </c>
      <c r="F238" s="12" t="s">
        <v>635</v>
      </c>
      <c r="G238" s="43">
        <f t="shared" si="9"/>
        <v>732795</v>
      </c>
    </row>
    <row r="239" spans="2:7" ht="15.75" thickBot="1" x14ac:dyDescent="0.3">
      <c r="B239" s="8">
        <v>6</v>
      </c>
      <c r="C239" s="51" t="s">
        <v>228</v>
      </c>
      <c r="D239" s="52"/>
      <c r="E239" s="53"/>
      <c r="F239" s="9"/>
      <c r="G239" s="45">
        <f>SUM(G241:G252)</f>
        <v>2535660.25</v>
      </c>
    </row>
    <row r="240" spans="2:7" ht="15.75" thickBot="1" x14ac:dyDescent="0.3">
      <c r="B240" s="13" t="s">
        <v>24</v>
      </c>
      <c r="C240" s="14" t="s">
        <v>229</v>
      </c>
      <c r="D240" s="14"/>
      <c r="E240" s="14"/>
      <c r="F240" s="14"/>
      <c r="G240" s="14"/>
    </row>
    <row r="241" spans="2:7" ht="23.25" thickBot="1" x14ac:dyDescent="0.3">
      <c r="B241" s="4" t="s">
        <v>66</v>
      </c>
      <c r="C241" s="10" t="s">
        <v>149</v>
      </c>
      <c r="D241" s="11" t="s">
        <v>103</v>
      </c>
      <c r="E241" s="11">
        <v>10</v>
      </c>
      <c r="F241" s="12" t="s">
        <v>507</v>
      </c>
      <c r="G241" s="43">
        <f t="shared" si="9"/>
        <v>640770</v>
      </c>
    </row>
    <row r="242" spans="2:7" ht="23.25" thickBot="1" x14ac:dyDescent="0.3">
      <c r="B242" s="4" t="s">
        <v>67</v>
      </c>
      <c r="C242" s="10" t="s">
        <v>150</v>
      </c>
      <c r="D242" s="11" t="s">
        <v>111</v>
      </c>
      <c r="E242" s="11">
        <v>1</v>
      </c>
      <c r="F242" s="12" t="s">
        <v>636</v>
      </c>
      <c r="G242" s="43">
        <f t="shared" si="9"/>
        <v>83688</v>
      </c>
    </row>
    <row r="243" spans="2:7" ht="23.25" thickBot="1" x14ac:dyDescent="0.3">
      <c r="B243" s="4" t="s">
        <v>68</v>
      </c>
      <c r="C243" s="10" t="s">
        <v>413</v>
      </c>
      <c r="D243" s="11" t="s">
        <v>111</v>
      </c>
      <c r="E243" s="11">
        <v>1</v>
      </c>
      <c r="F243" s="12" t="s">
        <v>637</v>
      </c>
      <c r="G243" s="43">
        <f t="shared" si="9"/>
        <v>56971</v>
      </c>
    </row>
    <row r="244" spans="2:7" ht="15.75" thickBot="1" x14ac:dyDescent="0.3">
      <c r="B244" s="4" t="s">
        <v>69</v>
      </c>
      <c r="C244" s="10" t="s">
        <v>414</v>
      </c>
      <c r="D244" s="11" t="s">
        <v>111</v>
      </c>
      <c r="E244" s="11">
        <v>1</v>
      </c>
      <c r="F244" s="12" t="s">
        <v>638</v>
      </c>
      <c r="G244" s="43">
        <f t="shared" si="9"/>
        <v>424292.25</v>
      </c>
    </row>
    <row r="245" spans="2:7" ht="15.75" thickBot="1" x14ac:dyDescent="0.3">
      <c r="B245" s="13" t="s">
        <v>25</v>
      </c>
      <c r="C245" s="14" t="s">
        <v>415</v>
      </c>
      <c r="D245" s="14"/>
      <c r="E245" s="14"/>
      <c r="F245" s="14"/>
      <c r="G245" s="14"/>
    </row>
    <row r="246" spans="2:7" ht="23.25" thickBot="1" x14ac:dyDescent="0.3">
      <c r="B246" s="4" t="s">
        <v>70</v>
      </c>
      <c r="C246" s="10" t="s">
        <v>153</v>
      </c>
      <c r="D246" s="11" t="s">
        <v>103</v>
      </c>
      <c r="E246" s="11">
        <v>8</v>
      </c>
      <c r="F246" s="12" t="s">
        <v>639</v>
      </c>
      <c r="G246" s="43">
        <f t="shared" si="9"/>
        <v>134280</v>
      </c>
    </row>
    <row r="247" spans="2:7" ht="23.25" thickBot="1" x14ac:dyDescent="0.3">
      <c r="B247" s="4" t="s">
        <v>71</v>
      </c>
      <c r="C247" s="10" t="s">
        <v>154</v>
      </c>
      <c r="D247" s="11" t="s">
        <v>111</v>
      </c>
      <c r="E247" s="11">
        <v>1</v>
      </c>
      <c r="F247" s="12" t="s">
        <v>640</v>
      </c>
      <c r="G247" s="43">
        <f t="shared" si="9"/>
        <v>47670</v>
      </c>
    </row>
    <row r="248" spans="2:7" ht="23.25" thickBot="1" x14ac:dyDescent="0.3">
      <c r="B248" s="4" t="s">
        <v>72</v>
      </c>
      <c r="C248" s="10" t="s">
        <v>155</v>
      </c>
      <c r="D248" s="11" t="s">
        <v>111</v>
      </c>
      <c r="E248" s="11">
        <v>1</v>
      </c>
      <c r="F248" s="12" t="s">
        <v>641</v>
      </c>
      <c r="G248" s="43">
        <f t="shared" si="9"/>
        <v>95098</v>
      </c>
    </row>
    <row r="249" spans="2:7" ht="23.25" thickBot="1" x14ac:dyDescent="0.3">
      <c r="B249" s="4" t="s">
        <v>73</v>
      </c>
      <c r="C249" s="10" t="s">
        <v>187</v>
      </c>
      <c r="D249" s="11" t="s">
        <v>111</v>
      </c>
      <c r="E249" s="11">
        <v>1</v>
      </c>
      <c r="F249" s="12" t="s">
        <v>642</v>
      </c>
      <c r="G249" s="43">
        <f t="shared" si="9"/>
        <v>53270</v>
      </c>
    </row>
    <row r="250" spans="2:7" ht="15.75" thickBot="1" x14ac:dyDescent="0.3">
      <c r="B250" s="13" t="s">
        <v>26</v>
      </c>
      <c r="C250" s="14" t="s">
        <v>416</v>
      </c>
      <c r="D250" s="14"/>
      <c r="E250" s="14"/>
      <c r="F250" s="14"/>
      <c r="G250" s="14"/>
    </row>
    <row r="251" spans="2:7" ht="15.75" thickBot="1" x14ac:dyDescent="0.3">
      <c r="B251" s="4" t="s">
        <v>157</v>
      </c>
      <c r="C251" s="10" t="s">
        <v>417</v>
      </c>
      <c r="D251" s="11" t="s">
        <v>103</v>
      </c>
      <c r="E251" s="11">
        <v>4.5</v>
      </c>
      <c r="F251" s="12" t="s">
        <v>643</v>
      </c>
      <c r="G251" s="43">
        <f t="shared" si="9"/>
        <v>518769</v>
      </c>
    </row>
    <row r="252" spans="2:7" ht="15.75" thickBot="1" x14ac:dyDescent="0.3">
      <c r="B252" s="4" t="s">
        <v>159</v>
      </c>
      <c r="C252" s="10" t="s">
        <v>418</v>
      </c>
      <c r="D252" s="11" t="s">
        <v>103</v>
      </c>
      <c r="E252" s="11">
        <v>6</v>
      </c>
      <c r="F252" s="12" t="s">
        <v>644</v>
      </c>
      <c r="G252" s="43">
        <f t="shared" si="9"/>
        <v>480852</v>
      </c>
    </row>
    <row r="253" spans="2:7" ht="15.75" thickBot="1" x14ac:dyDescent="0.3">
      <c r="B253" s="8">
        <v>7</v>
      </c>
      <c r="C253" s="51" t="s">
        <v>239</v>
      </c>
      <c r="D253" s="52"/>
      <c r="E253" s="53"/>
      <c r="F253" s="9"/>
      <c r="G253" s="45">
        <f>SUM(G255:G268)</f>
        <v>5880937.4399999995</v>
      </c>
    </row>
    <row r="254" spans="2:7" ht="21.75" thickBot="1" x14ac:dyDescent="0.3">
      <c r="B254" s="13" t="s">
        <v>29</v>
      </c>
      <c r="C254" s="14" t="s">
        <v>243</v>
      </c>
      <c r="D254" s="14"/>
      <c r="E254" s="14"/>
      <c r="F254" s="14"/>
      <c r="G254" s="14"/>
    </row>
    <row r="255" spans="2:7" ht="45.75" thickBot="1" x14ac:dyDescent="0.3">
      <c r="B255" s="4" t="s">
        <v>74</v>
      </c>
      <c r="C255" s="10" t="s">
        <v>248</v>
      </c>
      <c r="D255" s="11" t="s">
        <v>103</v>
      </c>
      <c r="E255" s="11">
        <v>7</v>
      </c>
      <c r="F255" s="12" t="s">
        <v>520</v>
      </c>
      <c r="G255" s="43">
        <f t="shared" si="9"/>
        <v>436198</v>
      </c>
    </row>
    <row r="256" spans="2:7" ht="15.75" thickBot="1" x14ac:dyDescent="0.3">
      <c r="B256" s="13" t="s">
        <v>49</v>
      </c>
      <c r="C256" s="14" t="s">
        <v>163</v>
      </c>
      <c r="D256" s="14"/>
      <c r="E256" s="14"/>
      <c r="F256" s="14"/>
      <c r="G256" s="14"/>
    </row>
    <row r="257" spans="2:7" ht="68.25" thickBot="1" x14ac:dyDescent="0.3">
      <c r="B257" s="4" t="s">
        <v>115</v>
      </c>
      <c r="C257" s="10" t="s">
        <v>419</v>
      </c>
      <c r="D257" s="11" t="s">
        <v>111</v>
      </c>
      <c r="E257" s="11">
        <v>1</v>
      </c>
      <c r="F257" s="12" t="s">
        <v>645</v>
      </c>
      <c r="G257" s="43">
        <f t="shared" si="9"/>
        <v>1286363</v>
      </c>
    </row>
    <row r="258" spans="2:7" ht="15.75" thickBot="1" x14ac:dyDescent="0.3">
      <c r="B258" s="13" t="s">
        <v>50</v>
      </c>
      <c r="C258" s="14" t="s">
        <v>297</v>
      </c>
      <c r="D258" s="14"/>
      <c r="E258" s="14"/>
      <c r="F258" s="14"/>
      <c r="G258" s="14"/>
    </row>
    <row r="259" spans="2:7" ht="68.25" thickBot="1" x14ac:dyDescent="0.3">
      <c r="B259" s="4" t="s">
        <v>165</v>
      </c>
      <c r="C259" s="10" t="s">
        <v>420</v>
      </c>
      <c r="D259" s="11" t="s">
        <v>103</v>
      </c>
      <c r="E259" s="11">
        <v>25</v>
      </c>
      <c r="F259" s="12" t="s">
        <v>646</v>
      </c>
      <c r="G259" s="43">
        <f t="shared" si="9"/>
        <v>1279550</v>
      </c>
    </row>
    <row r="260" spans="2:7" ht="42.75" thickBot="1" x14ac:dyDescent="0.3">
      <c r="B260" s="13" t="s">
        <v>51</v>
      </c>
      <c r="C260" s="14" t="s">
        <v>113</v>
      </c>
      <c r="D260" s="14"/>
      <c r="E260" s="14"/>
      <c r="F260" s="14"/>
      <c r="G260" s="14"/>
    </row>
    <row r="261" spans="2:7" ht="68.25" thickBot="1" x14ac:dyDescent="0.3">
      <c r="B261" s="4" t="s">
        <v>169</v>
      </c>
      <c r="C261" s="10" t="s">
        <v>421</v>
      </c>
      <c r="D261" s="11" t="s">
        <v>111</v>
      </c>
      <c r="E261" s="11">
        <v>1</v>
      </c>
      <c r="F261" s="12" t="s">
        <v>647</v>
      </c>
      <c r="G261" s="43">
        <f t="shared" si="9"/>
        <v>163881</v>
      </c>
    </row>
    <row r="262" spans="2:7" ht="68.25" thickBot="1" x14ac:dyDescent="0.3">
      <c r="B262" s="4" t="s">
        <v>260</v>
      </c>
      <c r="C262" s="10" t="s">
        <v>422</v>
      </c>
      <c r="D262" s="11" t="s">
        <v>111</v>
      </c>
      <c r="E262" s="11">
        <v>2</v>
      </c>
      <c r="F262" s="12" t="s">
        <v>648</v>
      </c>
      <c r="G262" s="43">
        <f t="shared" si="9"/>
        <v>362726</v>
      </c>
    </row>
    <row r="263" spans="2:7" ht="57" thickBot="1" x14ac:dyDescent="0.3">
      <c r="B263" s="4" t="s">
        <v>262</v>
      </c>
      <c r="C263" s="10" t="s">
        <v>164</v>
      </c>
      <c r="D263" s="11" t="s">
        <v>111</v>
      </c>
      <c r="E263" s="11">
        <v>2</v>
      </c>
      <c r="F263" s="12" t="s">
        <v>649</v>
      </c>
      <c r="G263" s="43">
        <f t="shared" si="9"/>
        <v>381506</v>
      </c>
    </row>
    <row r="264" spans="2:7" ht="79.5" thickBot="1" x14ac:dyDescent="0.3">
      <c r="B264" s="4" t="s">
        <v>264</v>
      </c>
      <c r="C264" s="10" t="s">
        <v>423</v>
      </c>
      <c r="D264" s="11" t="s">
        <v>111</v>
      </c>
      <c r="E264" s="11">
        <v>1</v>
      </c>
      <c r="F264" s="12" t="s">
        <v>650</v>
      </c>
      <c r="G264" s="43">
        <f t="shared" si="9"/>
        <v>215469</v>
      </c>
    </row>
    <row r="265" spans="2:7" ht="15.75" thickBot="1" x14ac:dyDescent="0.3">
      <c r="B265" s="13" t="s">
        <v>296</v>
      </c>
      <c r="C265" s="14" t="s">
        <v>114</v>
      </c>
      <c r="D265" s="14"/>
      <c r="E265" s="14"/>
      <c r="F265" s="14"/>
      <c r="G265" s="14"/>
    </row>
    <row r="266" spans="2:7" ht="68.25" thickBot="1" x14ac:dyDescent="0.3">
      <c r="B266" s="4" t="s">
        <v>298</v>
      </c>
      <c r="C266" s="10" t="s">
        <v>116</v>
      </c>
      <c r="D266" s="11" t="s">
        <v>111</v>
      </c>
      <c r="E266" s="11">
        <v>1</v>
      </c>
      <c r="F266" s="12" t="s">
        <v>651</v>
      </c>
      <c r="G266" s="43">
        <f t="shared" si="9"/>
        <v>565670</v>
      </c>
    </row>
    <row r="267" spans="2:7" ht="68.25" thickBot="1" x14ac:dyDescent="0.3">
      <c r="B267" s="4" t="s">
        <v>300</v>
      </c>
      <c r="C267" s="10" t="s">
        <v>424</v>
      </c>
      <c r="D267" s="11" t="s">
        <v>111</v>
      </c>
      <c r="E267" s="11">
        <v>1</v>
      </c>
      <c r="F267" s="12" t="s">
        <v>652</v>
      </c>
      <c r="G267" s="43">
        <f t="shared" si="9"/>
        <v>136765</v>
      </c>
    </row>
    <row r="268" spans="2:7" ht="90.75" thickBot="1" x14ac:dyDescent="0.3">
      <c r="B268" s="4" t="s">
        <v>302</v>
      </c>
      <c r="C268" s="10" t="s">
        <v>425</v>
      </c>
      <c r="D268" s="11" t="s">
        <v>111</v>
      </c>
      <c r="E268" s="11">
        <v>1</v>
      </c>
      <c r="F268" s="12" t="s">
        <v>653</v>
      </c>
      <c r="G268" s="43">
        <f t="shared" si="9"/>
        <v>1052809.44</v>
      </c>
    </row>
    <row r="269" spans="2:7" ht="15.75" thickBot="1" x14ac:dyDescent="0.3">
      <c r="B269" s="8">
        <v>8</v>
      </c>
      <c r="C269" s="51" t="s">
        <v>32</v>
      </c>
      <c r="D269" s="52"/>
      <c r="E269" s="53"/>
      <c r="F269" s="9"/>
      <c r="G269" s="45">
        <f>SUM(G270:G272)</f>
        <v>2032472</v>
      </c>
    </row>
    <row r="270" spans="2:7" ht="23.25" thickBot="1" x14ac:dyDescent="0.3">
      <c r="B270" s="4" t="s">
        <v>31</v>
      </c>
      <c r="C270" s="10" t="s">
        <v>426</v>
      </c>
      <c r="D270" s="11" t="s">
        <v>105</v>
      </c>
      <c r="E270" s="11">
        <v>12</v>
      </c>
      <c r="F270" s="12" t="s">
        <v>654</v>
      </c>
      <c r="G270" s="43">
        <f t="shared" si="9"/>
        <v>397884</v>
      </c>
    </row>
    <row r="271" spans="2:7" ht="23.25" thickBot="1" x14ac:dyDescent="0.3">
      <c r="B271" s="4" t="s">
        <v>427</v>
      </c>
      <c r="C271" s="10" t="s">
        <v>428</v>
      </c>
      <c r="D271" s="11" t="s">
        <v>105</v>
      </c>
      <c r="E271" s="11">
        <v>12</v>
      </c>
      <c r="F271" s="12" t="s">
        <v>655</v>
      </c>
      <c r="G271" s="43">
        <f t="shared" si="9"/>
        <v>833112</v>
      </c>
    </row>
    <row r="272" spans="2:7" ht="34.5" thickBot="1" x14ac:dyDescent="0.3">
      <c r="B272" s="4" t="s">
        <v>429</v>
      </c>
      <c r="C272" s="10" t="s">
        <v>430</v>
      </c>
      <c r="D272" s="11" t="s">
        <v>103</v>
      </c>
      <c r="E272" s="11">
        <v>13</v>
      </c>
      <c r="F272" s="12" t="s">
        <v>656</v>
      </c>
      <c r="G272" s="43">
        <f t="shared" si="9"/>
        <v>801476</v>
      </c>
    </row>
    <row r="273" spans="2:7" ht="15.75" thickBot="1" x14ac:dyDescent="0.3">
      <c r="B273" s="8">
        <v>9</v>
      </c>
      <c r="C273" s="51" t="s">
        <v>431</v>
      </c>
      <c r="D273" s="52"/>
      <c r="E273" s="53"/>
      <c r="F273" s="9"/>
      <c r="G273" s="45">
        <f>SUM(G274:G278)</f>
        <v>3506378.16</v>
      </c>
    </row>
    <row r="274" spans="2:7" ht="34.5" thickBot="1" x14ac:dyDescent="0.3">
      <c r="B274" s="4" t="s">
        <v>335</v>
      </c>
      <c r="C274" s="10" t="s">
        <v>432</v>
      </c>
      <c r="D274" s="11" t="s">
        <v>111</v>
      </c>
      <c r="E274" s="11">
        <v>2</v>
      </c>
      <c r="F274" s="12" t="s">
        <v>657</v>
      </c>
      <c r="G274" s="43">
        <f t="shared" si="9"/>
        <v>304169.26</v>
      </c>
    </row>
    <row r="275" spans="2:7" ht="34.5" thickBot="1" x14ac:dyDescent="0.3">
      <c r="B275" s="4" t="s">
        <v>337</v>
      </c>
      <c r="C275" s="10" t="s">
        <v>433</v>
      </c>
      <c r="D275" s="11" t="s">
        <v>103</v>
      </c>
      <c r="E275" s="11">
        <v>17.8</v>
      </c>
      <c r="F275" s="12" t="s">
        <v>658</v>
      </c>
      <c r="G275" s="43">
        <f t="shared" si="9"/>
        <v>1319567.4000000001</v>
      </c>
    </row>
    <row r="276" spans="2:7" ht="34.5" thickBot="1" x14ac:dyDescent="0.3">
      <c r="B276" s="4" t="s">
        <v>434</v>
      </c>
      <c r="C276" s="10" t="s">
        <v>435</v>
      </c>
      <c r="D276" s="11" t="s">
        <v>105</v>
      </c>
      <c r="E276" s="11">
        <v>10</v>
      </c>
      <c r="F276" s="12" t="s">
        <v>659</v>
      </c>
      <c r="G276" s="43">
        <f t="shared" si="9"/>
        <v>711630</v>
      </c>
    </row>
    <row r="277" spans="2:7" ht="34.5" thickBot="1" x14ac:dyDescent="0.3">
      <c r="B277" s="4" t="s">
        <v>436</v>
      </c>
      <c r="C277" s="10" t="s">
        <v>437</v>
      </c>
      <c r="D277" s="11" t="s">
        <v>105</v>
      </c>
      <c r="E277" s="11">
        <v>1.5</v>
      </c>
      <c r="F277" s="12" t="s">
        <v>660</v>
      </c>
      <c r="G277" s="43">
        <f t="shared" si="9"/>
        <v>500899.5</v>
      </c>
    </row>
    <row r="278" spans="2:7" ht="34.5" thickBot="1" x14ac:dyDescent="0.3">
      <c r="B278" s="4" t="s">
        <v>438</v>
      </c>
      <c r="C278" s="10" t="s">
        <v>439</v>
      </c>
      <c r="D278" s="11" t="s">
        <v>105</v>
      </c>
      <c r="E278" s="11">
        <v>3.44</v>
      </c>
      <c r="F278" s="12" t="s">
        <v>661</v>
      </c>
      <c r="G278" s="43">
        <f t="shared" si="9"/>
        <v>670112</v>
      </c>
    </row>
    <row r="279" spans="2:7" ht="15.75" thickBot="1" x14ac:dyDescent="0.3">
      <c r="B279" s="8">
        <v>10</v>
      </c>
      <c r="C279" s="51" t="s">
        <v>53</v>
      </c>
      <c r="D279" s="52"/>
      <c r="E279" s="53"/>
      <c r="F279" s="9"/>
      <c r="G279" s="45">
        <f>SUM(G280:G281)</f>
        <v>14239855.24</v>
      </c>
    </row>
    <row r="280" spans="2:7" ht="57" thickBot="1" x14ac:dyDescent="0.3">
      <c r="B280" s="4" t="s">
        <v>33</v>
      </c>
      <c r="C280" s="10" t="s">
        <v>440</v>
      </c>
      <c r="D280" s="11" t="s">
        <v>110</v>
      </c>
      <c r="E280" s="11">
        <v>8</v>
      </c>
      <c r="F280" s="12" t="s">
        <v>662</v>
      </c>
      <c r="G280" s="43">
        <f t="shared" si="9"/>
        <v>181536</v>
      </c>
    </row>
    <row r="281" spans="2:7" ht="57" thickBot="1" x14ac:dyDescent="0.3">
      <c r="B281" s="4" t="s">
        <v>34</v>
      </c>
      <c r="C281" s="10" t="s">
        <v>441</v>
      </c>
      <c r="D281" s="11" t="s">
        <v>105</v>
      </c>
      <c r="E281" s="11">
        <v>70.28</v>
      </c>
      <c r="F281" s="12" t="s">
        <v>663</v>
      </c>
      <c r="G281" s="43">
        <f t="shared" si="9"/>
        <v>14058319.24</v>
      </c>
    </row>
    <row r="282" spans="2:7" ht="20.25" customHeight="1" x14ac:dyDescent="0.25">
      <c r="B282" s="85" t="s">
        <v>442</v>
      </c>
      <c r="C282" s="86"/>
      <c r="D282" s="86"/>
      <c r="E282" s="86"/>
      <c r="F282" s="86"/>
      <c r="G282" s="87"/>
    </row>
    <row r="283" spans="2:7" ht="15.75" customHeight="1" thickBot="1" x14ac:dyDescent="0.3">
      <c r="B283" s="88" t="s">
        <v>443</v>
      </c>
      <c r="C283" s="89"/>
      <c r="D283" s="89"/>
      <c r="E283" s="89"/>
      <c r="F283" s="89"/>
      <c r="G283" s="90"/>
    </row>
    <row r="284" spans="2:7" ht="15.75" thickBot="1" x14ac:dyDescent="0.3">
      <c r="B284" s="5" t="s">
        <v>0</v>
      </c>
      <c r="C284" s="6" t="s">
        <v>1</v>
      </c>
      <c r="D284" s="7" t="s">
        <v>2</v>
      </c>
      <c r="E284" s="7" t="s">
        <v>191</v>
      </c>
      <c r="F284" s="6"/>
      <c r="G284" s="6"/>
    </row>
    <row r="285" spans="2:7" ht="15.75" thickBot="1" x14ac:dyDescent="0.3">
      <c r="B285" s="8">
        <v>1</v>
      </c>
      <c r="C285" s="51" t="s">
        <v>119</v>
      </c>
      <c r="D285" s="52"/>
      <c r="E285" s="53"/>
      <c r="F285" s="9"/>
      <c r="G285" s="45">
        <f>SUM(G286:G293)</f>
        <v>7679273.9500000002</v>
      </c>
    </row>
    <row r="286" spans="2:7" ht="23.25" thickBot="1" x14ac:dyDescent="0.3">
      <c r="B286" s="4" t="s">
        <v>6</v>
      </c>
      <c r="C286" s="10" t="s">
        <v>192</v>
      </c>
      <c r="D286" s="11" t="s">
        <v>103</v>
      </c>
      <c r="E286" s="11">
        <v>25</v>
      </c>
      <c r="F286" s="12" t="s">
        <v>612</v>
      </c>
      <c r="G286" s="43">
        <f t="shared" ref="G286:G306" si="10">E286*F286</f>
        <v>473075</v>
      </c>
    </row>
    <row r="287" spans="2:7" ht="15.75" thickBot="1" x14ac:dyDescent="0.3">
      <c r="B287" s="4" t="s">
        <v>8</v>
      </c>
      <c r="C287" s="10" t="s">
        <v>444</v>
      </c>
      <c r="D287" s="11" t="s">
        <v>105</v>
      </c>
      <c r="E287" s="11">
        <v>16</v>
      </c>
      <c r="F287" s="12" t="s">
        <v>664</v>
      </c>
      <c r="G287" s="43">
        <f t="shared" si="10"/>
        <v>221312</v>
      </c>
    </row>
    <row r="288" spans="2:7" ht="15.75" thickBot="1" x14ac:dyDescent="0.3">
      <c r="B288" s="4" t="s">
        <v>9</v>
      </c>
      <c r="C288" s="10" t="s">
        <v>194</v>
      </c>
      <c r="D288" s="11" t="s">
        <v>105</v>
      </c>
      <c r="E288" s="11">
        <v>45</v>
      </c>
      <c r="F288" s="12" t="s">
        <v>614</v>
      </c>
      <c r="G288" s="43">
        <f t="shared" si="10"/>
        <v>412380</v>
      </c>
    </row>
    <row r="289" spans="2:7" ht="23.25" thickBot="1" x14ac:dyDescent="0.3">
      <c r="B289" s="4" t="s">
        <v>10</v>
      </c>
      <c r="C289" s="10" t="s">
        <v>445</v>
      </c>
      <c r="D289" s="11" t="s">
        <v>108</v>
      </c>
      <c r="E289" s="11">
        <v>20</v>
      </c>
      <c r="F289" s="12" t="s">
        <v>665</v>
      </c>
      <c r="G289" s="43">
        <f t="shared" si="10"/>
        <v>4961800</v>
      </c>
    </row>
    <row r="290" spans="2:7" ht="23.25" thickBot="1" x14ac:dyDescent="0.3">
      <c r="B290" s="4" t="s">
        <v>367</v>
      </c>
      <c r="C290" s="10" t="s">
        <v>446</v>
      </c>
      <c r="D290" s="11" t="s">
        <v>108</v>
      </c>
      <c r="E290" s="11">
        <v>24.05</v>
      </c>
      <c r="F290" s="12" t="s">
        <v>666</v>
      </c>
      <c r="G290" s="43">
        <f t="shared" si="10"/>
        <v>405458.95</v>
      </c>
    </row>
    <row r="291" spans="2:7" ht="15.75" thickBot="1" x14ac:dyDescent="0.3">
      <c r="B291" s="4" t="s">
        <v>15</v>
      </c>
      <c r="C291" s="10" t="s">
        <v>200</v>
      </c>
      <c r="D291" s="11" t="s">
        <v>105</v>
      </c>
      <c r="E291" s="11">
        <v>18</v>
      </c>
      <c r="F291" s="12" t="s">
        <v>667</v>
      </c>
      <c r="G291" s="43">
        <f t="shared" si="10"/>
        <v>619362</v>
      </c>
    </row>
    <row r="292" spans="2:7" ht="15.75" thickBot="1" x14ac:dyDescent="0.3">
      <c r="B292" s="4" t="s">
        <v>136</v>
      </c>
      <c r="C292" s="10" t="s">
        <v>107</v>
      </c>
      <c r="D292" s="11" t="s">
        <v>105</v>
      </c>
      <c r="E292" s="11">
        <v>45</v>
      </c>
      <c r="F292" s="12" t="s">
        <v>599</v>
      </c>
      <c r="G292" s="43">
        <f t="shared" si="10"/>
        <v>191430</v>
      </c>
    </row>
    <row r="293" spans="2:7" ht="15.75" thickBot="1" x14ac:dyDescent="0.3">
      <c r="B293" s="4" t="s">
        <v>136</v>
      </c>
      <c r="C293" s="10" t="s">
        <v>42</v>
      </c>
      <c r="D293" s="11" t="s">
        <v>108</v>
      </c>
      <c r="E293" s="11">
        <v>8</v>
      </c>
      <c r="F293" s="12" t="s">
        <v>600</v>
      </c>
      <c r="G293" s="43">
        <f t="shared" si="10"/>
        <v>394456</v>
      </c>
    </row>
    <row r="294" spans="2:7" ht="21" customHeight="1" thickBot="1" x14ac:dyDescent="0.3">
      <c r="B294" s="54" t="s">
        <v>447</v>
      </c>
      <c r="C294" s="55"/>
      <c r="D294" s="55"/>
      <c r="E294" s="56"/>
      <c r="F294" s="6"/>
      <c r="G294" s="42"/>
    </row>
    <row r="295" spans="2:7" ht="15.75" thickBot="1" x14ac:dyDescent="0.3">
      <c r="B295" s="8">
        <v>3</v>
      </c>
      <c r="C295" s="16" t="s">
        <v>131</v>
      </c>
      <c r="D295" s="17"/>
      <c r="E295" s="18"/>
      <c r="F295" s="9"/>
      <c r="G295" s="45">
        <f>SUM(G296:G306)</f>
        <v>15358612.48</v>
      </c>
    </row>
    <row r="296" spans="2:7" ht="23.25" thickBot="1" x14ac:dyDescent="0.3">
      <c r="B296" s="4" t="s">
        <v>16</v>
      </c>
      <c r="C296" s="10" t="s">
        <v>448</v>
      </c>
      <c r="D296" s="11" t="s">
        <v>108</v>
      </c>
      <c r="E296" s="11">
        <v>45</v>
      </c>
      <c r="F296" s="12" t="s">
        <v>668</v>
      </c>
      <c r="G296" s="43">
        <f t="shared" si="10"/>
        <v>3604410</v>
      </c>
    </row>
    <row r="297" spans="2:7" ht="34.5" thickBot="1" x14ac:dyDescent="0.3">
      <c r="B297" s="4" t="s">
        <v>17</v>
      </c>
      <c r="C297" s="10" t="s">
        <v>133</v>
      </c>
      <c r="D297" s="11" t="s">
        <v>105</v>
      </c>
      <c r="E297" s="11">
        <v>2</v>
      </c>
      <c r="F297" s="12" t="s">
        <v>491</v>
      </c>
      <c r="G297" s="43">
        <f t="shared" si="10"/>
        <v>57348</v>
      </c>
    </row>
    <row r="298" spans="2:7" ht="45.75" thickBot="1" x14ac:dyDescent="0.3">
      <c r="B298" s="4" t="s">
        <v>132</v>
      </c>
      <c r="C298" s="10" t="s">
        <v>135</v>
      </c>
      <c r="D298" s="11" t="s">
        <v>108</v>
      </c>
      <c r="E298" s="11">
        <v>0.5</v>
      </c>
      <c r="F298" s="12" t="s">
        <v>492</v>
      </c>
      <c r="G298" s="43">
        <f t="shared" si="10"/>
        <v>491667</v>
      </c>
    </row>
    <row r="299" spans="2:7" ht="23.25" thickBot="1" x14ac:dyDescent="0.3">
      <c r="B299" s="4" t="s">
        <v>134</v>
      </c>
      <c r="C299" s="10" t="s">
        <v>449</v>
      </c>
      <c r="D299" s="11" t="s">
        <v>105</v>
      </c>
      <c r="E299" s="11">
        <v>0.44</v>
      </c>
      <c r="F299" s="12" t="s">
        <v>669</v>
      </c>
      <c r="G299" s="43">
        <f t="shared" si="10"/>
        <v>1830.84</v>
      </c>
    </row>
    <row r="300" spans="2:7" ht="23.25" thickBot="1" x14ac:dyDescent="0.3">
      <c r="B300" s="4" t="s">
        <v>136</v>
      </c>
      <c r="C300" s="10" t="s">
        <v>450</v>
      </c>
      <c r="D300" s="11" t="s">
        <v>108</v>
      </c>
      <c r="E300" s="11">
        <v>1.8</v>
      </c>
      <c r="F300" s="12" t="s">
        <v>670</v>
      </c>
      <c r="G300" s="43">
        <f t="shared" si="10"/>
        <v>944393.4</v>
      </c>
    </row>
    <row r="301" spans="2:7" ht="34.5" thickBot="1" x14ac:dyDescent="0.3">
      <c r="B301" s="4" t="s">
        <v>136</v>
      </c>
      <c r="C301" s="10" t="s">
        <v>451</v>
      </c>
      <c r="D301" s="11" t="s">
        <v>103</v>
      </c>
      <c r="E301" s="11">
        <v>75</v>
      </c>
      <c r="F301" s="12" t="s">
        <v>671</v>
      </c>
      <c r="G301" s="43">
        <f t="shared" si="10"/>
        <v>5128950</v>
      </c>
    </row>
    <row r="302" spans="2:7" ht="45.75" thickBot="1" x14ac:dyDescent="0.3">
      <c r="B302" s="4" t="s">
        <v>136</v>
      </c>
      <c r="C302" s="10" t="s">
        <v>452</v>
      </c>
      <c r="D302" s="11" t="s">
        <v>108</v>
      </c>
      <c r="E302" s="11">
        <v>4.2</v>
      </c>
      <c r="F302" s="12" t="s">
        <v>672</v>
      </c>
      <c r="G302" s="43">
        <f t="shared" si="10"/>
        <v>3366375.6</v>
      </c>
    </row>
    <row r="303" spans="2:7" ht="15.75" thickBot="1" x14ac:dyDescent="0.3">
      <c r="B303" s="4" t="s">
        <v>136</v>
      </c>
      <c r="C303" s="10" t="s">
        <v>453</v>
      </c>
      <c r="D303" s="11" t="s">
        <v>111</v>
      </c>
      <c r="E303" s="11">
        <v>3</v>
      </c>
      <c r="F303" s="12" t="s">
        <v>673</v>
      </c>
      <c r="G303" s="43">
        <f t="shared" si="10"/>
        <v>1064754</v>
      </c>
    </row>
    <row r="304" spans="2:7" ht="15.75" thickBot="1" x14ac:dyDescent="0.3">
      <c r="B304" s="4" t="s">
        <v>136</v>
      </c>
      <c r="C304" s="10" t="s">
        <v>454</v>
      </c>
      <c r="D304" s="11" t="s">
        <v>111</v>
      </c>
      <c r="E304" s="11">
        <v>5</v>
      </c>
      <c r="F304" s="12" t="s">
        <v>674</v>
      </c>
      <c r="G304" s="43">
        <f t="shared" si="10"/>
        <v>84835</v>
      </c>
    </row>
    <row r="305" spans="2:10" ht="23.25" thickBot="1" x14ac:dyDescent="0.3">
      <c r="B305" s="4" t="s">
        <v>136</v>
      </c>
      <c r="C305" s="10" t="s">
        <v>455</v>
      </c>
      <c r="D305" s="11" t="s">
        <v>103</v>
      </c>
      <c r="E305" s="11">
        <v>40.76</v>
      </c>
      <c r="F305" s="12" t="s">
        <v>675</v>
      </c>
      <c r="G305" s="43">
        <f t="shared" si="10"/>
        <v>424474.63999999996</v>
      </c>
    </row>
    <row r="306" spans="2:10" ht="23.25" thickBot="1" x14ac:dyDescent="0.3">
      <c r="B306" s="4" t="s">
        <v>136</v>
      </c>
      <c r="C306" s="10" t="s">
        <v>456</v>
      </c>
      <c r="D306" s="11" t="s">
        <v>105</v>
      </c>
      <c r="E306" s="11">
        <v>7</v>
      </c>
      <c r="F306" s="12" t="s">
        <v>676</v>
      </c>
      <c r="G306" s="43">
        <f t="shared" si="10"/>
        <v>189574</v>
      </c>
    </row>
    <row r="307" spans="2:10" ht="15.75" thickBot="1" x14ac:dyDescent="0.3"/>
    <row r="308" spans="2:10" ht="15.75" customHeight="1" thickBot="1" x14ac:dyDescent="0.3">
      <c r="B308" s="66" t="s">
        <v>680</v>
      </c>
      <c r="C308" s="67"/>
      <c r="D308" s="68">
        <f>G6+G32+G42+G51+G56+G69+G122+G126+G129+G133+G136+G141+G146+G150+G152+G154+G158+G163+G180+G184+G190+G192+G195+G199+G219+G225+G234+G239+G253+G269+G273+G279+G285+G295</f>
        <v>318116692.31999999</v>
      </c>
      <c r="E308" s="69"/>
      <c r="F308" s="69"/>
      <c r="G308" s="70"/>
    </row>
    <row r="309" spans="2:10" ht="15.75" customHeight="1" thickBot="1" x14ac:dyDescent="0.3">
      <c r="B309" s="61" t="s">
        <v>684</v>
      </c>
      <c r="C309" s="62"/>
      <c r="D309" s="68">
        <f>D308*0.195</f>
        <v>62032755.002400003</v>
      </c>
      <c r="E309" s="69"/>
      <c r="F309" s="69"/>
      <c r="G309" s="70"/>
    </row>
    <row r="310" spans="2:10" ht="15.75" customHeight="1" thickBot="1" x14ac:dyDescent="0.3">
      <c r="B310" s="61" t="s">
        <v>682</v>
      </c>
      <c r="C310" s="62"/>
      <c r="D310" s="68">
        <f>D308*0</f>
        <v>0</v>
      </c>
      <c r="E310" s="69"/>
      <c r="F310" s="69"/>
      <c r="G310" s="70"/>
    </row>
    <row r="311" spans="2:10" ht="15.75" customHeight="1" thickBot="1" x14ac:dyDescent="0.3">
      <c r="B311" s="61" t="s">
        <v>683</v>
      </c>
      <c r="C311" s="62"/>
      <c r="D311" s="68">
        <f>D308*0.04</f>
        <v>12724667.6928</v>
      </c>
      <c r="E311" s="69"/>
      <c r="F311" s="69"/>
      <c r="G311" s="70"/>
    </row>
    <row r="312" spans="2:10" ht="15.75" customHeight="1" thickBot="1" x14ac:dyDescent="0.3">
      <c r="B312" s="61" t="s">
        <v>681</v>
      </c>
      <c r="C312" s="62"/>
      <c r="D312" s="68">
        <f>D311*0.19</f>
        <v>2417686.8616320002</v>
      </c>
      <c r="E312" s="69"/>
      <c r="F312" s="69"/>
      <c r="G312" s="70"/>
      <c r="J312" s="46"/>
    </row>
    <row r="313" spans="2:10" ht="15.75" customHeight="1" thickBot="1" x14ac:dyDescent="0.3">
      <c r="B313" s="61" t="s">
        <v>461</v>
      </c>
      <c r="C313" s="62"/>
      <c r="D313" s="63">
        <f>SUM(D308:G312)</f>
        <v>395291801.87683195</v>
      </c>
      <c r="E313" s="64"/>
      <c r="F313" s="64"/>
      <c r="G313" s="65"/>
    </row>
    <row r="315" spans="2:10" ht="15.75" thickBot="1" x14ac:dyDescent="0.3"/>
    <row r="316" spans="2:10" ht="21.75" customHeight="1" thickBot="1" x14ac:dyDescent="0.3">
      <c r="B316" s="54" t="s">
        <v>381</v>
      </c>
      <c r="C316" s="55"/>
      <c r="D316" s="55"/>
      <c r="E316" s="55"/>
      <c r="F316" s="55"/>
      <c r="G316" s="55"/>
      <c r="H316" s="56"/>
    </row>
    <row r="317" spans="2:10" ht="21.75" thickBot="1" x14ac:dyDescent="0.3">
      <c r="B317" s="40">
        <v>27</v>
      </c>
      <c r="C317" s="16" t="s">
        <v>383</v>
      </c>
      <c r="D317" s="20" t="s">
        <v>457</v>
      </c>
      <c r="E317" s="21" t="s">
        <v>458</v>
      </c>
      <c r="F317" s="21" t="s">
        <v>3</v>
      </c>
      <c r="G317" s="21" t="s">
        <v>92</v>
      </c>
      <c r="H317" s="40" t="s">
        <v>100</v>
      </c>
    </row>
    <row r="318" spans="2:10" ht="15.75" thickBot="1" x14ac:dyDescent="0.3">
      <c r="B318" s="8" t="s">
        <v>384</v>
      </c>
      <c r="C318" s="16" t="s">
        <v>385</v>
      </c>
      <c r="D318" s="19"/>
      <c r="E318" s="18"/>
      <c r="F318" s="9"/>
      <c r="G318" s="9"/>
      <c r="H318" s="8"/>
    </row>
    <row r="319" spans="2:10" ht="34.5" thickBot="1" x14ac:dyDescent="0.3">
      <c r="B319" s="4" t="s">
        <v>386</v>
      </c>
      <c r="C319" s="10" t="s">
        <v>387</v>
      </c>
      <c r="D319" s="11" t="s">
        <v>388</v>
      </c>
      <c r="E319" s="11">
        <v>1</v>
      </c>
      <c r="F319" s="12" t="s">
        <v>677</v>
      </c>
      <c r="G319" s="44">
        <f>F319*0.19</f>
        <v>6697500</v>
      </c>
      <c r="H319" s="44">
        <f>E319*(F319+G319)</f>
        <v>41947500</v>
      </c>
    </row>
    <row r="320" spans="2:10" ht="15.75" customHeight="1" thickBot="1" x14ac:dyDescent="0.3">
      <c r="B320" s="54" t="s">
        <v>382</v>
      </c>
      <c r="C320" s="55"/>
      <c r="D320" s="55"/>
      <c r="E320" s="55"/>
      <c r="F320" s="55"/>
      <c r="G320" s="55"/>
      <c r="H320" s="56"/>
    </row>
    <row r="321" spans="2:8" ht="21.75" thickBot="1" x14ac:dyDescent="0.3">
      <c r="B321" s="8" t="s">
        <v>389</v>
      </c>
      <c r="C321" s="23" t="s">
        <v>390</v>
      </c>
      <c r="D321" s="20" t="s">
        <v>457</v>
      </c>
      <c r="E321" s="21" t="s">
        <v>458</v>
      </c>
      <c r="F321" s="22" t="s">
        <v>3</v>
      </c>
      <c r="G321" s="22" t="s">
        <v>92</v>
      </c>
      <c r="H321" s="8" t="s">
        <v>100</v>
      </c>
    </row>
    <row r="322" spans="2:8" ht="45.75" thickBot="1" x14ac:dyDescent="0.3">
      <c r="B322" s="4" t="s">
        <v>391</v>
      </c>
      <c r="C322" s="10" t="s">
        <v>392</v>
      </c>
      <c r="D322" s="11" t="s">
        <v>388</v>
      </c>
      <c r="E322" s="11">
        <v>1</v>
      </c>
      <c r="F322" s="12" t="s">
        <v>678</v>
      </c>
      <c r="G322" s="44">
        <f>F322*0.19</f>
        <v>390165</v>
      </c>
      <c r="H322" s="44">
        <f>E322*(F322+G322)</f>
        <v>2443665</v>
      </c>
    </row>
    <row r="323" spans="2:8" s="39" customFormat="1" ht="27" customHeight="1" thickBot="1" x14ac:dyDescent="0.3">
      <c r="B323" s="36"/>
      <c r="C323" s="37"/>
      <c r="D323" s="36"/>
      <c r="E323" s="36"/>
      <c r="F323" s="38"/>
      <c r="G323" s="38"/>
      <c r="H323" s="38"/>
    </row>
    <row r="324" spans="2:8" ht="15.75" customHeight="1" thickBot="1" x14ac:dyDescent="0.3">
      <c r="B324" s="54" t="s">
        <v>393</v>
      </c>
      <c r="C324" s="55"/>
      <c r="D324" s="55"/>
      <c r="E324" s="55"/>
      <c r="F324" s="55"/>
      <c r="G324" s="55"/>
      <c r="H324" s="56"/>
    </row>
    <row r="325" spans="2:8" ht="21.75" thickBot="1" x14ac:dyDescent="0.3">
      <c r="B325" s="8">
        <v>1</v>
      </c>
      <c r="C325" s="34" t="s">
        <v>383</v>
      </c>
      <c r="D325" s="35" t="s">
        <v>457</v>
      </c>
      <c r="E325" s="22" t="s">
        <v>458</v>
      </c>
      <c r="F325" s="22" t="s">
        <v>3</v>
      </c>
      <c r="G325" s="22" t="s">
        <v>92</v>
      </c>
      <c r="H325" s="8" t="s">
        <v>100</v>
      </c>
    </row>
    <row r="326" spans="2:8" ht="113.25" thickBot="1" x14ac:dyDescent="0.3">
      <c r="B326" s="4" t="s">
        <v>367</v>
      </c>
      <c r="C326" s="10" t="s">
        <v>394</v>
      </c>
      <c r="D326" s="11" t="s">
        <v>485</v>
      </c>
      <c r="E326" s="11">
        <v>340</v>
      </c>
      <c r="F326" s="12" t="s">
        <v>679</v>
      </c>
      <c r="G326" s="44">
        <f>F326*0.19</f>
        <v>35533.800000000003</v>
      </c>
      <c r="H326" s="44">
        <f>E326*(F326+G326)</f>
        <v>75668292</v>
      </c>
    </row>
    <row r="328" spans="2:8" ht="15.75" thickBot="1" x14ac:dyDescent="0.3"/>
    <row r="329" spans="2:8" ht="15.75" thickBot="1" x14ac:dyDescent="0.3">
      <c r="C329" s="59" t="s">
        <v>101</v>
      </c>
      <c r="D329" s="60"/>
      <c r="E329" s="60"/>
      <c r="F329" s="1"/>
    </row>
    <row r="330" spans="2:8" ht="56.25" customHeight="1" thickBot="1" x14ac:dyDescent="0.3">
      <c r="C330" s="49" t="s">
        <v>460</v>
      </c>
      <c r="D330" s="50"/>
      <c r="E330" s="47">
        <f>D313</f>
        <v>395291801.87683195</v>
      </c>
      <c r="F330" s="48"/>
    </row>
    <row r="331" spans="2:8" ht="24.75" customHeight="1" thickBot="1" x14ac:dyDescent="0.3">
      <c r="C331" s="49" t="s">
        <v>459</v>
      </c>
      <c r="D331" s="50"/>
      <c r="E331" s="47">
        <f>H319+H322</f>
        <v>44391165</v>
      </c>
      <c r="F331" s="48"/>
    </row>
    <row r="332" spans="2:8" ht="24.75" customHeight="1" thickBot="1" x14ac:dyDescent="0.3">
      <c r="C332" s="49" t="s">
        <v>486</v>
      </c>
      <c r="D332" s="50"/>
      <c r="E332" s="47">
        <f>H326</f>
        <v>75668292</v>
      </c>
      <c r="F332" s="48"/>
    </row>
    <row r="333" spans="2:8" ht="17.25" thickBot="1" x14ac:dyDescent="0.3">
      <c r="C333" s="49" t="s">
        <v>102</v>
      </c>
      <c r="D333" s="50"/>
      <c r="E333" s="57">
        <f>SUM(E330:F332)</f>
        <v>515351258.87683195</v>
      </c>
      <c r="F333" s="58"/>
    </row>
    <row r="335" spans="2:8" ht="16.5" x14ac:dyDescent="0.25">
      <c r="B335" s="74" t="s">
        <v>462</v>
      </c>
      <c r="C335" s="74"/>
      <c r="D335" s="74"/>
      <c r="E335" s="74"/>
      <c r="F335" s="74"/>
      <c r="G335" s="74"/>
      <c r="H335" s="74"/>
    </row>
    <row r="336" spans="2:8" ht="15.75" thickBot="1" x14ac:dyDescent="0.3"/>
    <row r="337" spans="2:7" ht="17.25" thickBot="1" x14ac:dyDescent="0.3">
      <c r="C337" s="24" t="s">
        <v>84</v>
      </c>
      <c r="D337" s="75" t="s">
        <v>85</v>
      </c>
      <c r="E337" s="76"/>
      <c r="F337" s="76"/>
      <c r="G337" s="77"/>
    </row>
    <row r="338" spans="2:7" ht="17.25" customHeight="1" thickBot="1" x14ac:dyDescent="0.3">
      <c r="C338" s="25" t="s">
        <v>86</v>
      </c>
      <c r="D338" s="78" t="s">
        <v>87</v>
      </c>
      <c r="E338" s="79"/>
      <c r="F338" s="79"/>
      <c r="G338" s="80"/>
    </row>
    <row r="339" spans="2:7" ht="17.25" customHeight="1" thickBot="1" x14ac:dyDescent="0.3">
      <c r="C339" s="25" t="s">
        <v>88</v>
      </c>
      <c r="D339" s="78" t="s">
        <v>89</v>
      </c>
      <c r="E339" s="79"/>
      <c r="F339" s="79"/>
      <c r="G339" s="80"/>
    </row>
    <row r="340" spans="2:7" ht="17.25" customHeight="1" thickBot="1" x14ac:dyDescent="0.3">
      <c r="C340" s="25" t="s">
        <v>90</v>
      </c>
      <c r="D340" s="78" t="s">
        <v>91</v>
      </c>
      <c r="E340" s="79"/>
      <c r="F340" s="79"/>
      <c r="G340" s="80"/>
    </row>
    <row r="341" spans="2:7" ht="17.25" customHeight="1" thickBot="1" x14ac:dyDescent="0.3">
      <c r="C341" s="25" t="s">
        <v>92</v>
      </c>
      <c r="D341" s="78" t="s">
        <v>93</v>
      </c>
      <c r="E341" s="79"/>
      <c r="F341" s="79"/>
      <c r="G341" s="80"/>
    </row>
    <row r="342" spans="2:7" ht="17.25" customHeight="1" thickBot="1" x14ac:dyDescent="0.3">
      <c r="C342" s="26" t="s">
        <v>94</v>
      </c>
      <c r="D342" s="78" t="s">
        <v>95</v>
      </c>
      <c r="E342" s="79"/>
      <c r="F342" s="79"/>
      <c r="G342" s="80"/>
    </row>
    <row r="343" spans="2:7" ht="17.25" customHeight="1" thickBot="1" x14ac:dyDescent="0.3">
      <c r="C343" s="26" t="s">
        <v>96</v>
      </c>
      <c r="D343" s="78" t="s">
        <v>97</v>
      </c>
      <c r="E343" s="79"/>
      <c r="F343" s="79"/>
      <c r="G343" s="80"/>
    </row>
    <row r="344" spans="2:7" ht="17.25" customHeight="1" thickBot="1" x14ac:dyDescent="0.3">
      <c r="C344" s="26" t="s">
        <v>98</v>
      </c>
      <c r="D344" s="78" t="s">
        <v>99</v>
      </c>
      <c r="E344" s="79"/>
      <c r="F344" s="79"/>
      <c r="G344" s="80"/>
    </row>
    <row r="346" spans="2:7" ht="39" customHeight="1" x14ac:dyDescent="0.25">
      <c r="B346" s="91" t="s">
        <v>463</v>
      </c>
      <c r="C346" s="91"/>
      <c r="D346" s="91"/>
      <c r="E346" s="91"/>
      <c r="F346" s="91"/>
      <c r="G346" s="91"/>
    </row>
    <row r="347" spans="2:7" ht="16.5" x14ac:dyDescent="0.25">
      <c r="B347" s="92" t="s">
        <v>464</v>
      </c>
      <c r="C347" s="92"/>
      <c r="D347" s="92"/>
      <c r="E347" s="92"/>
      <c r="F347" s="92"/>
      <c r="G347" s="92"/>
    </row>
    <row r="348" spans="2:7" ht="15.75" thickBot="1" x14ac:dyDescent="0.3">
      <c r="B348" s="29"/>
      <c r="C348" s="29"/>
      <c r="D348" s="29"/>
      <c r="E348" s="29"/>
      <c r="F348" s="29"/>
      <c r="G348" s="29"/>
    </row>
    <row r="349" spans="2:7" ht="33.75" customHeight="1" thickBot="1" x14ac:dyDescent="0.3">
      <c r="C349" s="27" t="s">
        <v>465</v>
      </c>
      <c r="D349" s="71" t="s">
        <v>466</v>
      </c>
      <c r="E349" s="72"/>
      <c r="F349" s="72"/>
      <c r="G349" s="73"/>
    </row>
    <row r="350" spans="2:7" ht="17.25" thickBot="1" x14ac:dyDescent="0.3">
      <c r="C350" s="26" t="s">
        <v>467</v>
      </c>
      <c r="D350" s="71" t="s">
        <v>468</v>
      </c>
      <c r="E350" s="72"/>
      <c r="F350" s="72"/>
      <c r="G350" s="73"/>
    </row>
    <row r="351" spans="2:7" ht="17.25" thickBot="1" x14ac:dyDescent="0.3">
      <c r="C351" s="26" t="s">
        <v>469</v>
      </c>
      <c r="D351" s="71">
        <v>0.01</v>
      </c>
      <c r="E351" s="72"/>
      <c r="F351" s="72"/>
      <c r="G351" s="73"/>
    </row>
    <row r="352" spans="2:7" ht="17.25" thickBot="1" x14ac:dyDescent="0.3">
      <c r="C352" s="26" t="s">
        <v>470</v>
      </c>
      <c r="D352" s="71">
        <v>0.02</v>
      </c>
      <c r="E352" s="72"/>
      <c r="F352" s="72"/>
      <c r="G352" s="73"/>
    </row>
    <row r="354" spans="2:8" ht="33.75" customHeight="1" x14ac:dyDescent="0.25">
      <c r="B354" s="81" t="s">
        <v>471</v>
      </c>
      <c r="C354" s="81"/>
      <c r="D354" s="81"/>
      <c r="E354" s="81"/>
      <c r="F354" s="81"/>
      <c r="G354" s="81"/>
      <c r="H354" s="81"/>
    </row>
    <row r="355" spans="2:8" ht="5.25" customHeight="1" x14ac:dyDescent="0.25">
      <c r="B355" s="30"/>
      <c r="C355" s="31"/>
      <c r="D355" s="31"/>
      <c r="E355" s="31"/>
      <c r="F355" s="31"/>
      <c r="G355" s="31"/>
      <c r="H355" s="31"/>
    </row>
    <row r="356" spans="2:8" ht="33.75" customHeight="1" x14ac:dyDescent="0.25">
      <c r="B356" s="81" t="s">
        <v>472</v>
      </c>
      <c r="C356" s="81"/>
      <c r="D356" s="81"/>
      <c r="E356" s="81"/>
      <c r="F356" s="81"/>
      <c r="G356" s="81"/>
      <c r="H356" s="81"/>
    </row>
    <row r="357" spans="2:8" ht="6.75" customHeight="1" x14ac:dyDescent="0.25">
      <c r="B357" s="30"/>
      <c r="C357" s="31"/>
      <c r="D357" s="31"/>
      <c r="E357" s="31"/>
      <c r="F357" s="31"/>
      <c r="G357" s="31"/>
      <c r="H357" s="31"/>
    </row>
    <row r="358" spans="2:8" ht="69" customHeight="1" x14ac:dyDescent="0.25">
      <c r="B358" s="81" t="s">
        <v>473</v>
      </c>
      <c r="C358" s="81"/>
      <c r="D358" s="81"/>
      <c r="E358" s="81"/>
      <c r="F358" s="81"/>
      <c r="G358" s="81"/>
      <c r="H358" s="81"/>
    </row>
    <row r="359" spans="2:8" ht="7.5" customHeight="1" x14ac:dyDescent="0.25">
      <c r="B359" s="30"/>
      <c r="C359" s="31"/>
      <c r="D359" s="31"/>
      <c r="E359" s="31"/>
      <c r="F359" s="31"/>
      <c r="G359" s="31"/>
      <c r="H359" s="31"/>
    </row>
    <row r="360" spans="2:8" ht="44.25" customHeight="1" x14ac:dyDescent="0.25">
      <c r="B360" s="81" t="s">
        <v>474</v>
      </c>
      <c r="C360" s="81"/>
      <c r="D360" s="81"/>
      <c r="E360" s="81"/>
      <c r="F360" s="81"/>
      <c r="G360" s="81"/>
      <c r="H360" s="81"/>
    </row>
    <row r="361" spans="2:8" ht="8.25" customHeight="1" x14ac:dyDescent="0.25">
      <c r="B361" s="30"/>
      <c r="C361" s="31"/>
      <c r="D361" s="31"/>
      <c r="E361" s="31"/>
      <c r="F361" s="31"/>
      <c r="G361" s="31"/>
      <c r="H361" s="31"/>
    </row>
    <row r="362" spans="2:8" ht="16.5" x14ac:dyDescent="0.25">
      <c r="B362" s="81" t="s">
        <v>475</v>
      </c>
      <c r="C362" s="81"/>
      <c r="D362" s="81"/>
      <c r="E362" s="81"/>
      <c r="F362" s="81"/>
      <c r="G362" s="81"/>
      <c r="H362" s="81"/>
    </row>
    <row r="363" spans="2:8" ht="40.5" customHeight="1" x14ac:dyDescent="0.25">
      <c r="B363" s="81" t="s">
        <v>476</v>
      </c>
      <c r="C363" s="81"/>
      <c r="D363" s="81"/>
      <c r="E363" s="81"/>
      <c r="F363" s="81"/>
      <c r="G363" s="81"/>
      <c r="H363" s="81"/>
    </row>
    <row r="364" spans="2:8" ht="16.5" x14ac:dyDescent="0.25">
      <c r="B364" s="81" t="s">
        <v>477</v>
      </c>
      <c r="C364" s="81"/>
      <c r="D364" s="81"/>
      <c r="E364" s="81"/>
      <c r="F364" s="81"/>
      <c r="G364" s="81"/>
      <c r="H364" s="81"/>
    </row>
    <row r="365" spans="2:8" ht="16.5" x14ac:dyDescent="0.25">
      <c r="B365" s="81" t="s">
        <v>478</v>
      </c>
      <c r="C365" s="81"/>
      <c r="D365" s="81"/>
      <c r="E365" s="81"/>
      <c r="F365" s="81"/>
      <c r="G365" s="81"/>
      <c r="H365" s="81"/>
    </row>
    <row r="366" spans="2:8" ht="9.75" customHeight="1" x14ac:dyDescent="0.25">
      <c r="B366" s="31"/>
      <c r="C366" s="31"/>
      <c r="D366" s="31"/>
      <c r="E366" s="31"/>
      <c r="F366" s="31"/>
      <c r="G366" s="31"/>
      <c r="H366" s="31"/>
    </row>
    <row r="367" spans="2:8" ht="61.5" customHeight="1" x14ac:dyDescent="0.25">
      <c r="B367" s="81" t="s">
        <v>479</v>
      </c>
      <c r="C367" s="81"/>
      <c r="D367" s="81"/>
      <c r="E367" s="81"/>
      <c r="F367" s="81"/>
      <c r="G367" s="81"/>
      <c r="H367" s="81"/>
    </row>
    <row r="368" spans="2:8" ht="6" customHeight="1" x14ac:dyDescent="0.25">
      <c r="B368" s="28"/>
      <c r="C368" s="29"/>
      <c r="D368" s="29"/>
      <c r="E368" s="29"/>
      <c r="F368" s="29"/>
      <c r="G368" s="29"/>
      <c r="H368" s="29"/>
    </row>
    <row r="369" spans="2:8" ht="16.5" x14ac:dyDescent="0.25">
      <c r="B369" s="92" t="s">
        <v>480</v>
      </c>
      <c r="C369" s="92"/>
      <c r="D369" s="92"/>
      <c r="E369" s="92"/>
      <c r="F369" s="92"/>
      <c r="G369" s="92"/>
      <c r="H369" s="92"/>
    </row>
    <row r="370" spans="2:8" ht="18" customHeight="1" x14ac:dyDescent="0.25">
      <c r="B370" s="29"/>
      <c r="C370" s="29"/>
      <c r="D370" s="29"/>
      <c r="E370" s="29"/>
      <c r="F370" s="29"/>
      <c r="G370" s="29"/>
      <c r="H370" s="29"/>
    </row>
    <row r="371" spans="2:8" ht="44.25" customHeight="1" x14ac:dyDescent="0.25">
      <c r="B371" s="93" t="s">
        <v>481</v>
      </c>
      <c r="C371" s="93"/>
      <c r="D371" s="93"/>
      <c r="E371" s="93"/>
      <c r="F371" s="93"/>
      <c r="G371" s="93"/>
      <c r="H371" s="93"/>
    </row>
    <row r="372" spans="2:8" ht="7.5" customHeight="1" x14ac:dyDescent="0.25">
      <c r="B372" s="2"/>
    </row>
    <row r="373" spans="2:8" ht="31.5" customHeight="1" x14ac:dyDescent="0.25">
      <c r="B373" s="93" t="s">
        <v>482</v>
      </c>
      <c r="C373" s="93"/>
      <c r="D373" s="93"/>
      <c r="E373" s="93"/>
      <c r="F373" s="93"/>
      <c r="G373" s="93"/>
      <c r="H373" s="93"/>
    </row>
    <row r="374" spans="2:8" ht="13.5" customHeight="1" x14ac:dyDescent="0.25">
      <c r="B374" s="41"/>
      <c r="C374" s="41"/>
      <c r="D374" s="41"/>
      <c r="E374" s="41"/>
      <c r="F374" s="41"/>
      <c r="G374" s="41"/>
      <c r="H374" s="41"/>
    </row>
    <row r="375" spans="2:8" ht="31.5" customHeight="1" x14ac:dyDescent="0.25">
      <c r="B375" s="92" t="s">
        <v>487</v>
      </c>
      <c r="C375" s="92"/>
      <c r="D375" s="92"/>
      <c r="E375" s="92"/>
      <c r="F375" s="92"/>
      <c r="G375" s="92"/>
      <c r="H375" s="92"/>
    </row>
    <row r="376" spans="2:8" ht="31.5" customHeight="1" x14ac:dyDescent="0.25">
      <c r="B376" s="33" t="s">
        <v>483</v>
      </c>
      <c r="C376" s="32"/>
      <c r="D376" s="32"/>
      <c r="E376" s="32"/>
      <c r="F376" s="32"/>
      <c r="G376" s="32"/>
      <c r="H376" s="32"/>
    </row>
    <row r="377" spans="2:8" ht="54.75" customHeight="1" thickBot="1" x14ac:dyDescent="0.3">
      <c r="B377" s="96"/>
      <c r="C377" s="96"/>
    </row>
    <row r="378" spans="2:8" ht="74.25" customHeight="1" x14ac:dyDescent="0.25">
      <c r="B378" s="94" t="s">
        <v>686</v>
      </c>
      <c r="C378" s="95"/>
    </row>
  </sheetData>
  <mergeCells count="97">
    <mergeCell ref="B369:H369"/>
    <mergeCell ref="B371:H371"/>
    <mergeCell ref="B373:H373"/>
    <mergeCell ref="B378:C378"/>
    <mergeCell ref="B377:C377"/>
    <mergeCell ref="B375:H375"/>
    <mergeCell ref="B2:G2"/>
    <mergeCell ref="B282:G282"/>
    <mergeCell ref="B283:G283"/>
    <mergeCell ref="B218:G218"/>
    <mergeCell ref="B360:H360"/>
    <mergeCell ref="D350:G350"/>
    <mergeCell ref="D351:G351"/>
    <mergeCell ref="D352:G352"/>
    <mergeCell ref="B354:H354"/>
    <mergeCell ref="B356:H356"/>
    <mergeCell ref="B358:H358"/>
    <mergeCell ref="D342:G342"/>
    <mergeCell ref="D343:G343"/>
    <mergeCell ref="D344:G344"/>
    <mergeCell ref="B346:G346"/>
    <mergeCell ref="B347:G347"/>
    <mergeCell ref="B362:H362"/>
    <mergeCell ref="B363:H363"/>
    <mergeCell ref="B364:H364"/>
    <mergeCell ref="B365:H365"/>
    <mergeCell ref="B367:H367"/>
    <mergeCell ref="D349:G349"/>
    <mergeCell ref="B335:H335"/>
    <mergeCell ref="D337:G337"/>
    <mergeCell ref="D338:G338"/>
    <mergeCell ref="D339:G339"/>
    <mergeCell ref="D340:G340"/>
    <mergeCell ref="D341:G341"/>
    <mergeCell ref="D308:G308"/>
    <mergeCell ref="D309:G309"/>
    <mergeCell ref="D310:G310"/>
    <mergeCell ref="D311:G311"/>
    <mergeCell ref="D312:G312"/>
    <mergeCell ref="B31:G31"/>
    <mergeCell ref="B161:G161"/>
    <mergeCell ref="B179:G179"/>
    <mergeCell ref="B197:G197"/>
    <mergeCell ref="B316:H316"/>
    <mergeCell ref="C285:E285"/>
    <mergeCell ref="B294:E294"/>
    <mergeCell ref="C234:E234"/>
    <mergeCell ref="C239:E239"/>
    <mergeCell ref="C253:E253"/>
    <mergeCell ref="C269:E269"/>
    <mergeCell ref="C273:E273"/>
    <mergeCell ref="C279:E279"/>
    <mergeCell ref="D313:G313"/>
    <mergeCell ref="B308:C308"/>
    <mergeCell ref="B309:C309"/>
    <mergeCell ref="C195:E195"/>
    <mergeCell ref="C199:E199"/>
    <mergeCell ref="C219:E219"/>
    <mergeCell ref="C225:E225"/>
    <mergeCell ref="C333:D333"/>
    <mergeCell ref="E333:F333"/>
    <mergeCell ref="B320:H320"/>
    <mergeCell ref="C329:E329"/>
    <mergeCell ref="C330:D330"/>
    <mergeCell ref="E330:F330"/>
    <mergeCell ref="C331:D331"/>
    <mergeCell ref="E331:F331"/>
    <mergeCell ref="B310:C310"/>
    <mergeCell ref="B311:C311"/>
    <mergeCell ref="B312:C312"/>
    <mergeCell ref="B313:C313"/>
    <mergeCell ref="C150:E150"/>
    <mergeCell ref="C180:E180"/>
    <mergeCell ref="C184:E184"/>
    <mergeCell ref="C190:E190"/>
    <mergeCell ref="C192:E192"/>
    <mergeCell ref="C129:E129"/>
    <mergeCell ref="C133:E133"/>
    <mergeCell ref="C136:E136"/>
    <mergeCell ref="C141:E141"/>
    <mergeCell ref="C146:E146"/>
    <mergeCell ref="E332:F332"/>
    <mergeCell ref="C332:D332"/>
    <mergeCell ref="C126:E126"/>
    <mergeCell ref="B4:G4"/>
    <mergeCell ref="C6:E6"/>
    <mergeCell ref="C32:E32"/>
    <mergeCell ref="B324:H324"/>
    <mergeCell ref="C42:E42"/>
    <mergeCell ref="C51:E51"/>
    <mergeCell ref="C56:E56"/>
    <mergeCell ref="C69:E69"/>
    <mergeCell ref="C122:E122"/>
    <mergeCell ref="C152:E152"/>
    <mergeCell ref="C154:E154"/>
    <mergeCell ref="C158:E158"/>
    <mergeCell ref="C163:E163"/>
  </mergeCells>
  <pageMargins left="0.27" right="0.23622047244094491" top="0.74803149606299213" bottom="0.74803149606299213" header="0.31496062992125984" footer="0.31496062992125984"/>
  <pageSetup scale="75" orientation="portrait" r:id="rId1"/>
  <rowBreaks count="2" manualBreakCount="2">
    <brk id="265" max="6" man="1"/>
    <brk id="323"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OFERTA ECONÓMICA </vt:lpstr>
      <vt:lpstr>'FORMULARIO OFERTA ECONÓMICA '!Área_de_impresión</vt:lpstr>
    </vt:vector>
  </TitlesOfParts>
  <Company>HP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AS14. SUGEY XIMENA OBANDO MARIN</dc:creator>
  <cp:lastModifiedBy>AS14. SUGEY XIMENA OBANDO MARIN</cp:lastModifiedBy>
  <cp:lastPrinted>2023-08-03T18:04:57Z</cp:lastPrinted>
  <dcterms:created xsi:type="dcterms:W3CDTF">2022-05-06T15:06:36Z</dcterms:created>
  <dcterms:modified xsi:type="dcterms:W3CDTF">2023-08-14T12:34:17Z</dcterms:modified>
</cp:coreProperties>
</file>