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apareja\OneDrive - MINTIC\DOCUMENTOS MINISTERIO\DOCUMENTOS MINTIC 2023\LICITACIONES PÚBLICAS\OAP-GESTIÓN DEL CONOCIMIENTO\9. EVALUACIÓN\3. DEFINITIVO\TÉCNICO\"/>
    </mc:Choice>
  </mc:AlternateContent>
  <xr:revisionPtr revIDLastSave="83" documentId="13_ncr:1_{EB95693B-EF91-485F-AD6A-9602A3371F4F}" xr6:coauthVersionLast="41" xr6:coauthVersionMax="47" xr10:uidLastSave="{25AFDCE7-2AC6-4F4E-806C-26D4897ADD30}"/>
  <bookViews>
    <workbookView xWindow="-120" yWindow="-120" windowWidth="20730" windowHeight="11160" tabRatio="785" firstSheet="1" activeTab="4" xr2:uid="{51EE24D3-2E92-4838-A250-5AD7F4662998}"/>
  </bookViews>
  <sheets>
    <sheet name="Propuesta Economica" sheetId="31" r:id="rId1"/>
    <sheet name="Experiencia habilitante" sheetId="17" r:id="rId2"/>
    <sheet name="Factores Ponderación " sheetId="26" r:id="rId3"/>
    <sheet name="Otros requisitos habilitantes " sheetId="18" r:id="rId4"/>
    <sheet name="Consolidado" sheetId="28" r:id="rId5"/>
    <sheet name="SMLV" sheetId="27" r:id="rId6"/>
    <sheet name="Hoja1" sheetId="32" r:id="rId7"/>
  </sheets>
  <externalReferences>
    <externalReference r:id="rId8"/>
  </externalReferences>
  <definedNames>
    <definedName name="_Hlk136018180" localSheetId="2">'Factores Ponderación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6" i="28" l="1"/>
  <c r="D32" i="26" l="1"/>
  <c r="M10" i="17" l="1"/>
  <c r="C17" i="27" l="1"/>
  <c r="B18" i="27" s="1"/>
  <c r="D15" i="31"/>
  <c r="C13" i="27"/>
  <c r="B12" i="27"/>
  <c r="A9" i="31"/>
  <c r="C18" i="31"/>
  <c r="A19" i="31"/>
  <c r="B19" i="31"/>
  <c r="C19" i="31"/>
  <c r="A20" i="31"/>
  <c r="B20" i="31"/>
  <c r="C20" i="31"/>
  <c r="A21" i="31"/>
  <c r="B21" i="31"/>
  <c r="C21" i="31"/>
  <c r="A22" i="31"/>
  <c r="B22" i="31"/>
  <c r="C22" i="31"/>
  <c r="A23" i="31"/>
  <c r="B23" i="31"/>
  <c r="C23" i="31"/>
  <c r="A24" i="31"/>
  <c r="B24" i="31"/>
  <c r="C24" i="31"/>
  <c r="C25" i="31"/>
  <c r="C14" i="31"/>
  <c r="A8" i="31"/>
  <c r="B8" i="31"/>
  <c r="B9" i="31"/>
  <c r="A10" i="31"/>
  <c r="B10" i="31"/>
  <c r="C10" i="31"/>
  <c r="A11" i="31"/>
  <c r="B11" i="31"/>
  <c r="C11" i="31"/>
  <c r="A12" i="31"/>
  <c r="B12" i="31"/>
  <c r="C12" i="31"/>
  <c r="A13" i="31"/>
  <c r="B13" i="31"/>
  <c r="C13" i="31"/>
  <c r="A14" i="31"/>
  <c r="B14" i="31"/>
</calcChain>
</file>

<file path=xl/sharedStrings.xml><?xml version="1.0" encoding="utf-8"?>
<sst xmlns="http://schemas.openxmlformats.org/spreadsheetml/2006/main" count="313" uniqueCount="143">
  <si>
    <r>
      <rPr>
        <b/>
        <sz val="11"/>
        <color rgb="FF000000"/>
        <rFont val="Calibri"/>
        <family val="2"/>
      </rPr>
      <t xml:space="preserve">PROCESO DE LICITACIÓN PÚBLICA No. FTIC-LP-004-2023
</t>
    </r>
    <r>
      <rPr>
        <sz val="11"/>
        <color rgb="FF000000"/>
        <rFont val="Calibri"/>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</si>
  <si>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INFORMACION DEL PROPONENTE</t>
  </si>
  <si>
    <t xml:space="preserve">Nombre del proponente:  </t>
  </si>
  <si>
    <t>Fundación Universitaria los Libertadores</t>
  </si>
  <si>
    <t xml:space="preserve">NIT: </t>
  </si>
  <si>
    <t>860.507.903-3</t>
  </si>
  <si>
    <t>Representante legal:</t>
  </si>
  <si>
    <t>Ángela María Merchán Basabe</t>
  </si>
  <si>
    <t>Tipo de Proponente</t>
  </si>
  <si>
    <t>Persona Jurídica</t>
  </si>
  <si>
    <t>Total sin IVA</t>
  </si>
  <si>
    <t xml:space="preserve">Propuesta </t>
  </si>
  <si>
    <t>Cumple S/N</t>
  </si>
  <si>
    <t>Observación</t>
  </si>
  <si>
    <t xml:space="preserve">Observación General </t>
  </si>
  <si>
    <t>SI</t>
  </si>
  <si>
    <t>CUMPLE</t>
  </si>
  <si>
    <t xml:space="preserve">No se presentan observaciones generales </t>
  </si>
  <si>
    <t>Total</t>
  </si>
  <si>
    <t>Productos</t>
  </si>
  <si>
    <t>Cantidad</t>
  </si>
  <si>
    <t>N/A</t>
  </si>
  <si>
    <r>
      <rPr>
        <b/>
        <sz val="11"/>
        <color rgb="FF000000"/>
        <rFont val="Calibri"/>
        <family val="2"/>
      </rPr>
      <t xml:space="preserve">PROCESO DE LICITACIÓN PÚBLICA No. FTIC-LP-004-2023
</t>
    </r>
    <r>
      <rPr>
        <sz val="11"/>
        <color rgb="FF000000"/>
        <rFont val="Calibri"/>
        <family val="2"/>
      </rPr>
      <t xml:space="preserve">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
</t>
    </r>
  </si>
  <si>
    <t>Número de Contrato</t>
  </si>
  <si>
    <t>Miembro que reporta la Experiencia</t>
  </si>
  <si>
    <t>Empresa o Entidad Contratante</t>
  </si>
  <si>
    <t>Objeto del Contrato</t>
  </si>
  <si>
    <t>Obligaciones o actividades realizadas por el Contratista.</t>
  </si>
  <si>
    <t>Clasificación UNSPSC (86141700 – 81111700 -  81112000 – 43232300 – 86111600 - 86121700 - 60101100 - 43232500 81111500 - 86101700 - 80101500 - 80101600)
(Documento RUP)</t>
  </si>
  <si>
    <t>Los contratos aportados para acreditar la experiencia deberán tener como objeto u obligaciones o productos 
o actividades de capacitación y/o Gestión de Conocimiento en temáticas de Tecnologías de Información o 
Tecnologías de las Comunicaciones</t>
  </si>
  <si>
    <t>Fecha de Inicio DD/MM/AA</t>
  </si>
  <si>
    <t>Fecha de terminación DD/MM/AA</t>
  </si>
  <si>
    <t>Meses</t>
  </si>
  <si>
    <t>Los contratos aportados para acreditar experiencia deben encontrarse terminados a la fecha de cierre del
proceso de selección. No se aceptan contratos en ejecución. S/N</t>
  </si>
  <si>
    <t>La sumatoria del monto total de los contratos relacionados como experiencia debe ser igual o superior al cien por ciento (100%) del presupuesto oficial del presente proceso de selección, expresado en salarios mínimos mensuales legales vigentes (SMMLV: Con IVA: 1264,15-Sin IVA: 1062,312076), se calculará con base en el salario mínimo vigente a la fecha de terminación del contrato respectivo.</t>
  </si>
  <si>
    <t>Forma de ejecución</t>
  </si>
  <si>
    <t>Valor del Contrato en dólares americanos
(Si está en US)</t>
  </si>
  <si>
    <t>TRM</t>
  </si>
  <si>
    <t>Valor del Contrato en pesos colombianos</t>
  </si>
  <si>
    <t>Valor Proporcional UT - C</t>
  </si>
  <si>
    <t>Valor del Contrato en SMMLV</t>
  </si>
  <si>
    <t>Número consecutivo del reporte del contrato en el RUP</t>
  </si>
  <si>
    <t>Resultado de Evaluación de Requisitos 
(CUMPLE / NO CUMPLE)</t>
  </si>
  <si>
    <t>Observaciones efectuadas en el Informe Preliminar</t>
  </si>
  <si>
    <t>Resultado Informe Definitivo</t>
  </si>
  <si>
    <t>I, C, UT 
(Individual-Consorcio-Unión Temporal)</t>
  </si>
  <si>
    <t>%</t>
  </si>
  <si>
    <t>0169 DE 2010</t>
  </si>
  <si>
    <t>Fundación Universitaria Los Libertadores</t>
  </si>
  <si>
    <t>MINISTERIO DE EDUCACIÓN NACIONAL</t>
  </si>
  <si>
    <t>Diseñar y ofertar programas técnícos profesionales y tecnológicos en
la metodología a distancia, modalidad virtual, cuyos planes de
estudios se diseñen por competencias y por ciclos propedéuticos bajo
la modalidad de recuperación continciente.</t>
  </si>
  <si>
    <r>
      <rPr>
        <b/>
        <sz val="11"/>
        <color rgb="FF000000"/>
        <rFont val="Calibri"/>
        <family val="2"/>
      </rPr>
      <t xml:space="preserve">Obligación específica N° 5 literal m. del contrato (Pág. 7) </t>
    </r>
    <r>
      <rPr>
        <sz val="11"/>
        <color rgb="FF000000"/>
        <rFont val="Calibri"/>
        <family val="2"/>
      </rPr>
      <t xml:space="preserve">: La institución definirá una estrategia de planeacíón e implementacíón de tecnologías y sistemas de informacíón para el apoyo a los programas virtuales.
</t>
    </r>
    <r>
      <rPr>
        <b/>
        <sz val="11"/>
        <color rgb="FF000000"/>
        <rFont val="Calibri"/>
        <family val="2"/>
      </rPr>
      <t>Cláusula segunda - alcance del objeto literal k (Pág. 17)</t>
    </r>
    <r>
      <rPr>
        <sz val="11"/>
        <color rgb="FF000000"/>
        <rFont val="Calibri"/>
        <family val="2"/>
      </rPr>
      <t xml:space="preserve">: La institución definirá una estrategia de planeación e implementación de tecnologías y sistemas de información para el apoyo a los programas virtuales.
</t>
    </r>
    <r>
      <rPr>
        <b/>
        <sz val="11"/>
        <color rgb="FF000000"/>
        <rFont val="Calibri"/>
        <family val="2"/>
      </rPr>
      <t>Cláusula segunda - alcance del objeto quinta etapa: diseño y producción de cursos (Pág. 19)</t>
    </r>
    <r>
      <rPr>
        <sz val="11"/>
        <color rgb="FF000000"/>
        <rFont val="Calibri"/>
        <family val="2"/>
      </rPr>
      <t xml:space="preserve">: definidos el modelo educativo y los lineamientos tecnológicos y comunicativos, y definido el mapa de medios, se procede al diseño, producción y montaje de los cursos del programa.
</t>
    </r>
    <r>
      <rPr>
        <b/>
        <sz val="11"/>
        <color rgb="FF000000"/>
        <rFont val="Calibri"/>
        <family val="2"/>
      </rPr>
      <t>Claúsula tercera obligaciones de la universidad: Segundo informe: segunda, tercera y cuarta etapa. (Pág. 21)</t>
    </r>
    <r>
      <rPr>
        <sz val="11"/>
        <color rgb="FF000000"/>
        <rFont val="Calibri"/>
        <family val="2"/>
      </rPr>
      <t xml:space="preserve">
De la condición de calidad N° 8 del programa:
-proceso de producción de los cursos virtuales
-plan de acción en infraestructura tecnológica </t>
    </r>
  </si>
  <si>
    <t xml:space="preserve">86141700
81111700
81112000
86111600
86121700
60101100
43232500
81111500
86101700
80101500
80101600
</t>
  </si>
  <si>
    <t xml:space="preserve">NO
</t>
  </si>
  <si>
    <t>El contrato se encuentra finalizado. Su fecha de finalización de acuerdo con la certificación es 29 de noviembre de 2010.</t>
  </si>
  <si>
    <t>I</t>
  </si>
  <si>
    <t>NO CUMPLE</t>
  </si>
  <si>
    <r>
      <t xml:space="preserve">
En informe de verificación técnico preliminar publicado el 16 de agosto de 2023 en el SECOP II, el comité evaluador técnico observó al proponente lo siguiente: </t>
    </r>
    <r>
      <rPr>
        <i/>
        <sz val="11"/>
        <color rgb="FF000000"/>
        <rFont val="Calibri"/>
        <family val="2"/>
      </rPr>
      <t>"Los contratos aportados para acreditar la experiencia NO  tienen objeto u obligaciones o productos o actividades de capacitación y/o Gestión de Conocimiento en temáticas de Tecnologías de Información o Tecnologías de las Comunicaciones."</t>
    </r>
  </si>
  <si>
    <t>2060882 de 2006</t>
  </si>
  <si>
    <t>FONDO FINANCIERO DE PROYECTOS DE DESARROLLO - FONADE</t>
  </si>
  <si>
    <t>DESARROLLO DE LAS ETAPAS DE CAPACITACION Y ACOMPANAMIENTO PARA LA PRIMERA FASE DEL PROYECTO GEL-TEN LAS ENTIDADES TERRITORIALES  DE SEGUNDO ORDEN, PARA LA AGENDA DE CONECTIVIDAD de conformidad con lo establecido en las Reglas de Participación las cuales hacen parte integral del presente contrato</t>
  </si>
  <si>
    <r>
      <rPr>
        <b/>
        <sz val="11"/>
        <color rgb="FF000000"/>
        <rFont val="Calibri"/>
        <family val="2"/>
      </rPr>
      <t xml:space="preserve">Actividades desarrolladas (Pág.3): </t>
    </r>
    <r>
      <rPr>
        <sz val="11"/>
        <color rgb="FF000000"/>
        <rFont val="Calibri"/>
        <family val="2"/>
      </rPr>
      <t xml:space="preserve">Acompañamiento y capacitación en el diseño e implementación de la Estrategia de Gobierno En Línea, estrategia que articula mediante el aprovechamiento de las tecnologías de la información y la comunicación a las actividades económicas, sociales y políticas de los municipios, a través de los sitios Web municipales.
</t>
    </r>
    <r>
      <rPr>
        <b/>
        <sz val="11"/>
        <color rgb="FF000000"/>
        <rFont val="Calibri"/>
        <family val="2"/>
      </rPr>
      <t xml:space="preserve">Actividades desarrolladas (Pág.3): </t>
    </r>
    <r>
      <rPr>
        <sz val="11"/>
        <color rgb="FF000000"/>
        <rFont val="Calibri"/>
        <family val="2"/>
      </rPr>
      <t xml:space="preserve">Acompañamiento y capacitación a por lo menos 31 05 funcionarios municipales de los 621 entres terrotiriales beneficiarios en la primera etapa en la implementación del Proyecto Gobierno En Línea Territorial. Los funcionarios deben ser capacitados entre otras cosas en: a.) Implementación del Proyecto Gobierno En Línea Territorial mediante el aprovechamiento de las tecnologías de información y comunicación (TIC), a través de los sitios Web municipales, b.) Herramientas de informática básica y ofimática, c.) acceso a internet, d.) Uso de los correos electrónicos institucionales y e.) Utilización de motores de búsqueda.
</t>
    </r>
    <r>
      <rPr>
        <b/>
        <sz val="11"/>
        <color rgb="FF000000"/>
        <rFont val="Calibri"/>
        <family val="2"/>
      </rPr>
      <t>Actividades desarrolladas (Pág.3)</t>
    </r>
    <r>
      <rPr>
        <sz val="11"/>
        <color rgb="FF000000"/>
        <rFont val="Calibri"/>
        <family val="2"/>
      </rPr>
      <t xml:space="preserve">: Ejecutar los procesos de capacitación y acompañamiento
</t>
    </r>
  </si>
  <si>
    <t>86141700
81111700
86111600
86121700
81111500
86101700
80101500
80101600</t>
  </si>
  <si>
    <t xml:space="preserve">SÍ
</t>
  </si>
  <si>
    <t>El contrato se encuentra finalizado. Su fecha de finalización de acuerdo con el acta de liquidación fue 15 de diciembre de 2022.</t>
  </si>
  <si>
    <t>UT</t>
  </si>
  <si>
    <t>Los contratos aportados para acreditar la experiencia SÍ tienen relación directa con el objeto u obligaciones o productos o actividades de capacitación y/o Gestión de Conocimiento en temáticas de Tecnologías de Información o Tecnologías de las Comunicaciones</t>
  </si>
  <si>
    <r>
      <t xml:space="preserve">En informe de verificación técnica preliminar publicado el 16 de agosto de 2023 en el SECOP II, el comité evaluador técnico requirió al proponente FUNDACIÓN UNIVERISTARIA LOS LIBERTADORES para que allegara aclaración de la experiencia relacionada con el contrato No. 0169 de 2010, toda vez que no se evidenciaba el cumplimiento del literal  d, del numeral 3.3.3. EXPERIENCIA HABILITANTE DEL PROPONENTE, CONDICIONES EXPERIENCIA, que indica: “Los contratos aportados para acreditar la experiencia deberán tener como objeto u obligaciones o productos o actividades de capacitación y/o Gestión de Conocimiento en temáticas de Tecnologías de Información o Tecnologías de las Comunicaciones”.  En respuesta a dicho requerimiento, el 24 de agosto de 2023 a las 24/08/2023 a las  5:06:30 p.m., el proponente mediante la sección de mensajes de dicha plataforma, referencia mensaje: CO1.MSG.5200404, allegó la aclaración y la documentación de subsanación, donde se evidenció que el contrato en mención no cumple con lo requerido por la Entidad en dicho numeral, pues no se logra acreditar que el objeto u obligaciones o productos o actividades sean en capacitación y/o gestión del conocimiento, en temáticas de TI o TC.
No obstante lo anterior, el proponente FUNDACIÓN UNIVERISTARIA LOS LIBERTADORES dentro del término de traslado del informe de verificación y evaluación allegó certificación del contrato No. 105 del 25 de agosto de 2005 expedida por la Secretaría de Educación del Distrito, mediante la cual se pudo evidenciar que se realizó “formación sobre usos pedagógicos de internet y desarrollo de páginas web para los colegios distritales”, dicho contrato se encuentra registrado en el RUP y cumple con el código de clasificación de las naciones unidas y demás exigencias contenidas en el numeral 3.3.3. EXPERIENCIA HABILITANTE DEL PROPONENTE. 
</t>
    </r>
    <r>
      <rPr>
        <b/>
        <u/>
        <sz val="11"/>
        <color theme="1"/>
        <rFont val="Calibri"/>
        <family val="2"/>
      </rPr>
      <t xml:space="preserve">Por lo expuesto, el proponente subsanó el requisito conforme las condiciones señaladas por el comité evaluador técnico y, por lo tanto, cumple con las exigencias del pliego contenidas en el numeral 3.3.3. EXPERIENCIA HABILITANTE DEL PROPONENTE.    </t>
    </r>
    <r>
      <rPr>
        <sz val="11"/>
        <color theme="1"/>
        <rFont val="Calibri"/>
        <family val="2"/>
      </rPr>
      <t xml:space="preserve">
Para efectos de la sumatoria de los valores de los contratos habilitados como experiencia, sólo se tienen en cuenta los contratos  No. 2060882 de 2006 y 105 de 2005.</t>
    </r>
  </si>
  <si>
    <t>105 de 2005</t>
  </si>
  <si>
    <t>SECRETARÍA DE EDUCACIÓN DEL DISTRITO</t>
  </si>
  <si>
    <t>Sensibilización, formación y acompañamiento sobre los usos pedagógicos de internet y desarrollo de páginas web para los colegios distritales.</t>
  </si>
  <si>
    <t>1. Construir un marco teórico acerca de los usos pedagógicos de Internet; sensibilizar, formar, asesorar y socializar de acuerdo con los criterios establecidos por la Dirección de Servicios Informáticos - Programa Informática Educativa de la Secretaria de Educación, el proceso de formación y los criterios conceptuales en el marco teórico establecido. 
2. Acompañar a los docentes en la formulación, desarrollo y seguimiento de sus proyectos de aprendizaje colaborativo e interactivo.
9. Incluir el espacio físico y la infraestructura técnica a usar durante el desarrollo del proyecto para la ejecución de la capacitación y los encuentros presenciales.</t>
  </si>
  <si>
    <t xml:space="preserve">80101600
80101500
81111500
81111700
86121700
86141700
</t>
  </si>
  <si>
    <t>El contrato se encuentra finalizado. Su fecha de finalización de acuerdo con la certificación fue 21 de julio de 2006.</t>
  </si>
  <si>
    <r>
      <rPr>
        <b/>
        <sz val="11"/>
        <color rgb="FF000000"/>
        <rFont val="Arial Narrow"/>
        <family val="2"/>
      </rPr>
      <t xml:space="preserve">PROCESO DE LICITACIÓN PÚBLICA No. FTIC-LP-004-2023
</t>
    </r>
    <r>
      <rPr>
        <sz val="11"/>
        <color rgb="FF000000"/>
        <rFont val="Arial Narrow"/>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</si>
  <si>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FACTORES DE PONDERACIÓN</t>
  </si>
  <si>
    <t>Factor de Evaluación</t>
  </si>
  <si>
    <t>1. Criterios de calidad Puntaje máximo : 48,5 puntos</t>
  </si>
  <si>
    <t>Observaciones</t>
  </si>
  <si>
    <t xml:space="preserve">Observaciones generales </t>
  </si>
  <si>
    <t>Criterio</t>
  </si>
  <si>
    <t>Cumplimiento de los requisitos exigidos S/N</t>
  </si>
  <si>
    <t>Asignación de puntaje</t>
  </si>
  <si>
    <t>Puntaje máximo conferido</t>
  </si>
  <si>
    <t>La entidad verifica el ofrecimiento realizado por el oferente, observándose que se ajusta a lo requerido en los pliegos de condiciones definitivos.</t>
  </si>
  <si>
    <t>98,157 puntos</t>
  </si>
  <si>
    <t>1.1.  Convalidación de conocimientos de las capacitaciones dadas por la universidad corporativa del Min TIC</t>
  </si>
  <si>
    <t>5 puntos</t>
  </si>
  <si>
    <t xml:space="preserve">1.2.  Actualización de contenidos </t>
  </si>
  <si>
    <t>10 puntos</t>
  </si>
  <si>
    <t>1.3.  Actualización con enfoque de accesibilidad</t>
  </si>
  <si>
    <t xml:space="preserve">18,5 puntos </t>
  </si>
  <si>
    <t xml:space="preserve">1.4.  Objetos virtuales de aprendizaje </t>
  </si>
  <si>
    <t>15 puntos</t>
  </si>
  <si>
    <t>No se presentan observaciones</t>
  </si>
  <si>
    <t>2.  Propuesta económica: 40 puntos</t>
  </si>
  <si>
    <t>3. Apoyo a la Industria nacional</t>
  </si>
  <si>
    <t>El oferente no aporta el documento. Por lo tanto, teniendo en cuenta que este documento otorga puntaje no es subsanable.</t>
  </si>
  <si>
    <t>4. Puntaje adicional para proponentes con trabajadores con discapacidad</t>
  </si>
  <si>
    <t>NO</t>
  </si>
  <si>
    <t>1 punto</t>
  </si>
  <si>
    <t>El oferente no aporta los documentos. Por lo tanto, teniendo en cuenta que este requisito otorga puntaje no es subsanable.</t>
  </si>
  <si>
    <t>5. Puntajes Ley de emprendimiento colombiano:</t>
  </si>
  <si>
    <t>0.50 puntos</t>
  </si>
  <si>
    <t>5.1. Emprendimientos y empresas de mujeres: 0.25 puntos</t>
  </si>
  <si>
    <t>5.2. Mipyme: 0.25 puntos</t>
  </si>
  <si>
    <t>Total Puntaje Asignado</t>
  </si>
  <si>
    <t>Total puntaje máximo conferido
100 puntos</t>
  </si>
  <si>
    <t>INFORMACIÓN DEL PROPONENTE</t>
  </si>
  <si>
    <t>3.3. CAPACIDAD TÉCNICA
3.3.1. ANEXO TÉCNICO</t>
  </si>
  <si>
    <t>CARTA DE PRESENTACIÓN DE LA OFERTA</t>
  </si>
  <si>
    <t xml:space="preserve">
En la carta de presentación de la oferta el proponente deberá declarar que conoce, entiende y acepta los requerimientos técnicos mínimos exigidos por la entidad para el presente proceso de selección y se compromete a cumplir en la ejecución del contrato.
</t>
  </si>
  <si>
    <t>CUMPLE S/N</t>
  </si>
  <si>
    <t>OBSERVACIÓN EFECTUADA EN EL INFORME PRELIMINAR</t>
  </si>
  <si>
    <t>RESULTADO INFORME DEFINITIVO</t>
  </si>
  <si>
    <t>SÍ</t>
  </si>
  <si>
    <t xml:space="preserve">No se presentan observaciones </t>
  </si>
  <si>
    <t>3.3. CAPACIDAD TÉCNICA
3.3.2. OTRAS CONDICIONES</t>
  </si>
  <si>
    <t xml:space="preserve">El proponente deberá allegar certificación suscrita por el representante legal, mediante la cual se obligue a destinar al cumplimiento del objeto contractual la provisión de servicios por parte de población en pobreza extrema, desplazados por la violencia, personas en proceso de reintegración o reincorporación y sujetos de especial protección constitucional, garantizando las condiciones de calidad y sin perjuicio de los Acuerdos Comerciales vigentes, esta provisión deberá ofertarse en un porcentaje que no podrá ser superior al diez por ciento (10%) ni inferior al cinco por ciento (5%) de los servicios requeridos para la ejecución del contrato, de manera que no se ponga en riesgo su cumplimiento adecuado.
Para lo cual, el proponente deberá diligenciar y allegar con su oferta el ANEXO No. 15 </t>
  </si>
  <si>
    <t xml:space="preserve">No hay observaciones.
</t>
  </si>
  <si>
    <t>CONTRATOS O CONVENIOS SUSCRITOS CON ENTIDADES DE EDUCACIÓN SUPERIOR</t>
  </si>
  <si>
    <t>Aporta convenio</t>
  </si>
  <si>
    <t>IES</t>
  </si>
  <si>
    <t>En el caso de que el proponente sea una institución de educación superior y no cuente con la acreditación institucional de alta calidad,  deberá aportar los contratos o convenios suscritos con entidades de educación superior  que si cuenten con la acreditación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t>
  </si>
  <si>
    <t>En el caso de que el proponente no sea una institución de educación superior,  deberá aportar los contratos o convenios suscritos con entidades de educación superior acreditadas en alta calidad, reconocidas por el Ministerio de Educación Nacional, que contengan de manera expresa la obligación de convalidar los certificados expedidos con créditos para ser homologados  en su oferta académica de postgrados en temáticas TIC (temáticas de tecnologías de la información y temáticas en tecnologías de las comunicaciones), por un término igual o superior al plazo de ejecución del contrato a suscribirse. Entiéndase por: Tecnología de la Información, la que hace referencia a las aplicaciones, información e infraestructura requerida por una entidad para apoyar el funcionamiento de los procesos y estrategia de negocio y por Tecnología de Comunicaciones, las tecnologías usadas para realizar la transferencia de información.</t>
  </si>
  <si>
    <t xml:space="preserve">El oferente cuenta con acreditación en alta calidad. </t>
  </si>
  <si>
    <t>El oferente aporta la acreditación de alta calidad del MEN - Resolución 015638 05 AGO 2022 la cual se encuentra vigente hasta agosto de 2026.</t>
  </si>
  <si>
    <t>Requisitos Habilitantes</t>
  </si>
  <si>
    <t>Cumple / No Cumple-Subsanación</t>
  </si>
  <si>
    <t>Propuesta económica</t>
  </si>
  <si>
    <t>Cumple</t>
  </si>
  <si>
    <t>Revisar hoja de Excel: Propuesta económica</t>
  </si>
  <si>
    <t>Experiencia habilitante</t>
  </si>
  <si>
    <t>Cumple
(Subsanó)</t>
  </si>
  <si>
    <t>El contrato aportado en la subsanación, cumple con el requisito 3.3.3. EXPERIENCIA HABILITANTE DEL PROPONENTE de los pliegos de condiciones definitivos.
Para efectos de la sumatoria de los valores de los contratos habilitados como experiencia, sólo se tienen en cuenta los contratos  No. 2060882 de 2006 y 105 de 2005. Los cuales superan el 100% del valor del presente proceso, cumpliendo así lo estipulado en el pliego de condiciones definitivo numeral 3.3.3. EXPERIENCIA HABILITANTE DEL PROPONENTE.</t>
  </si>
  <si>
    <t xml:space="preserve">Otros requisitos habilitantes </t>
  </si>
  <si>
    <t>3.3.3. EXPERIENCIA HABILITANTE DEL PROPONENTE de los pliegos de condiciones definitivos.</t>
  </si>
  <si>
    <t xml:space="preserve">Ponderación </t>
  </si>
  <si>
    <t>Puntaje</t>
  </si>
  <si>
    <t>Ponderable propuesta económica</t>
  </si>
  <si>
    <t>Revisar hoja de Excel:Factores de Ponderación</t>
  </si>
  <si>
    <t xml:space="preserve"> Otros ponderables</t>
  </si>
  <si>
    <t>VALOR DEL PROCESO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</si>
</sst>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44" formatCode="_-&quot;$&quot;\ * #,##0.00_-;\-&quot;$&quot;\ * #,##0.00_-;_-&quot;$&quot;\ * &quot;-&quot;??_-;_-@_-"/>
    <numFmt numFmtId="164" formatCode="&quot;$&quot;\ #,##0"/>
  </numFmts>
  <fonts count="26">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sz val="11"/>
      <color rgb="FF000000"/>
      <name val="Calibri"/>
      <family val="2"/>
    </font>
    <font>
      <b/>
      <sz val="11"/>
      <color theme="1"/>
      <name val="Calibri"/>
      <family val="2"/>
      <scheme val="minor"/>
    </font>
    <font>
      <b/>
      <sz val="11"/>
      <color rgb="FF000000"/>
      <name val="Calibri"/>
      <family val="2"/>
    </font>
    <font>
      <b/>
      <sz val="12"/>
      <color rgb="FF000000"/>
      <name val="Arial"/>
      <family val="2"/>
    </font>
    <font>
      <sz val="11"/>
      <color theme="1"/>
      <name val="Calibri"/>
      <family val="2"/>
    </font>
    <font>
      <b/>
      <sz val="11"/>
      <color rgb="FF000000"/>
      <name val="Arial Narrow"/>
      <family val="2"/>
    </font>
    <font>
      <sz val="11"/>
      <color rgb="FF000000"/>
      <name val="Arial Narrow"/>
      <family val="2"/>
    </font>
    <font>
      <b/>
      <sz val="11"/>
      <name val="Arial Narrow"/>
      <family val="2"/>
    </font>
    <font>
      <sz val="11"/>
      <color rgb="FF000000"/>
      <name val="Aptos Narrow"/>
      <family val="2"/>
    </font>
    <font>
      <sz val="11"/>
      <name val="Arial Narrow"/>
      <family val="2"/>
    </font>
    <font>
      <b/>
      <sz val="11"/>
      <color rgb="FF444444"/>
      <name val="Calibri"/>
      <family val="2"/>
      <charset val="1"/>
    </font>
    <font>
      <b/>
      <sz val="12"/>
      <color theme="1"/>
      <name val="Arial Narrow"/>
      <family val="2"/>
    </font>
    <font>
      <sz val="13"/>
      <color theme="1"/>
      <name val="Arial Narrow"/>
      <family val="2"/>
    </font>
    <font>
      <sz val="10"/>
      <color theme="1"/>
      <name val="Arial Narrow"/>
      <family val="2"/>
    </font>
    <font>
      <b/>
      <sz val="11"/>
      <color theme="1"/>
      <name val="Arial Narrow"/>
    </font>
    <font>
      <b/>
      <sz val="12"/>
      <color theme="1"/>
      <name val="Arial Narrow"/>
    </font>
    <font>
      <sz val="11"/>
      <color theme="1"/>
      <name val="Arial Narrow"/>
    </font>
    <font>
      <sz val="12"/>
      <color theme="1"/>
      <name val="Arial Narrow"/>
    </font>
    <font>
      <b/>
      <u/>
      <sz val="11"/>
      <color theme="1"/>
      <name val="Calibri"/>
      <family val="2"/>
    </font>
    <font>
      <i/>
      <sz val="11"/>
      <color rgb="FF000000"/>
      <name val="Calibri"/>
      <family val="2"/>
    </font>
    <font>
      <b/>
      <sz val="11"/>
      <color theme="1" tint="0.499984740745262"/>
      <name val="Calibri"/>
      <family val="2"/>
    </font>
    <font>
      <b/>
      <sz val="11"/>
      <color theme="1"/>
      <name val="Calibri"/>
      <family val="2"/>
    </font>
  </fonts>
  <fills count="8">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FFFF"/>
        <bgColor indexed="64"/>
      </patternFill>
    </fill>
    <fill>
      <patternFill patternType="solid">
        <fgColor rgb="FF92D05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rgb="FF000000"/>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s>
  <cellStyleXfs count="3">
    <xf numFmtId="0" fontId="0" fillId="0" borderId="0"/>
    <xf numFmtId="44" fontId="2" fillId="0" borderId="0" applyFont="0" applyFill="0" applyBorder="0" applyAlignment="0" applyProtection="0"/>
    <xf numFmtId="44" fontId="2" fillId="0" borderId="0" applyFont="0" applyFill="0" applyBorder="0" applyAlignment="0" applyProtection="0"/>
  </cellStyleXfs>
  <cellXfs count="186">
    <xf numFmtId="0" fontId="0" fillId="0" borderId="0" xfId="0"/>
    <xf numFmtId="0" fontId="4"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3" fontId="0" fillId="0" borderId="0" xfId="0" applyNumberFormat="1"/>
    <xf numFmtId="0" fontId="4"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left" vertical="center"/>
    </xf>
    <xf numFmtId="0" fontId="1" fillId="3" borderId="1" xfId="0" applyFont="1" applyFill="1" applyBorder="1" applyAlignment="1">
      <alignment horizontal="center" vertical="center"/>
    </xf>
    <xf numFmtId="6" fontId="1" fillId="3" borderId="1" xfId="0" applyNumberFormat="1" applyFont="1" applyFill="1" applyBorder="1" applyAlignment="1">
      <alignment horizontal="center" vertical="center"/>
    </xf>
    <xf numFmtId="6" fontId="3" fillId="3" borderId="1" xfId="0" applyNumberFormat="1" applyFont="1" applyFill="1" applyBorder="1" applyAlignment="1">
      <alignment horizontal="center" vertical="center"/>
    </xf>
    <xf numFmtId="0" fontId="0" fillId="3" borderId="1" xfId="0" applyFill="1" applyBorder="1" applyAlignment="1">
      <alignment horizontal="center" vertical="center"/>
    </xf>
    <xf numFmtId="6" fontId="0" fillId="3" borderId="1" xfId="0" applyNumberFormat="1" applyFill="1" applyBorder="1" applyAlignment="1">
      <alignment horizontal="center" vertical="center"/>
    </xf>
    <xf numFmtId="6" fontId="5" fillId="3"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5" fillId="5" borderId="0" xfId="0" applyFont="1" applyFill="1"/>
    <xf numFmtId="2" fontId="5" fillId="5" borderId="0" xfId="0" applyNumberFormat="1" applyFont="1" applyFill="1"/>
    <xf numFmtId="6" fontId="5" fillId="5" borderId="0" xfId="0" applyNumberFormat="1" applyFont="1" applyFill="1"/>
    <xf numFmtId="0" fontId="10" fillId="3" borderId="8" xfId="0" applyFont="1" applyFill="1" applyBorder="1" applyAlignment="1">
      <alignment horizontal="center" vertical="center" wrapText="1"/>
    </xf>
    <xf numFmtId="44" fontId="0" fillId="0" borderId="0" xfId="2" applyFont="1"/>
    <xf numFmtId="6" fontId="0" fillId="0" borderId="0" xfId="0" applyNumberFormat="1"/>
    <xf numFmtId="9" fontId="0" fillId="0" borderId="0" xfId="0" applyNumberFormat="1"/>
    <xf numFmtId="164" fontId="0" fillId="0" borderId="0" xfId="2" applyNumberFormat="1" applyFont="1"/>
    <xf numFmtId="0" fontId="3" fillId="0" borderId="1" xfId="0" applyFont="1" applyBorder="1" applyAlignment="1">
      <alignment horizontal="center" vertical="center"/>
    </xf>
    <xf numFmtId="6" fontId="1" fillId="0" borderId="1" xfId="0" applyNumberFormat="1" applyFont="1" applyBorder="1" applyAlignment="1">
      <alignment horizontal="center" vertical="center"/>
    </xf>
    <xf numFmtId="6" fontId="3" fillId="0" borderId="1" xfId="0" applyNumberFormat="1" applyFont="1" applyBorder="1" applyAlignment="1">
      <alignment horizontal="center"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6" fillId="3" borderId="6" xfId="0" applyFont="1" applyFill="1" applyBorder="1" applyAlignment="1">
      <alignment horizontal="center" vertical="center" wrapText="1"/>
    </xf>
    <xf numFmtId="0" fontId="6" fillId="3" borderId="6" xfId="0" applyFont="1" applyFill="1" applyBorder="1" applyAlignment="1">
      <alignment horizontal="center" vertical="center"/>
    </xf>
    <xf numFmtId="0" fontId="4" fillId="3" borderId="1" xfId="0" applyFont="1" applyFill="1" applyBorder="1" applyAlignment="1">
      <alignment horizontal="center" vertical="center" wrapText="1"/>
    </xf>
    <xf numFmtId="14" fontId="4" fillId="3" borderId="1" xfId="0" applyNumberFormat="1"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8" fontId="4" fillId="3" borderId="1" xfId="0" applyNumberFormat="1" applyFont="1" applyFill="1" applyBorder="1" applyAlignment="1">
      <alignment horizontal="center" vertical="center" wrapText="1"/>
    </xf>
    <xf numFmtId="6" fontId="4" fillId="3"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6" fontId="4" fillId="3" borderId="1" xfId="0" applyNumberFormat="1" applyFont="1" applyFill="1" applyBorder="1" applyAlignment="1">
      <alignment horizontal="center" vertical="center" wrapText="1"/>
    </xf>
    <xf numFmtId="9" fontId="4" fillId="3" borderId="1" xfId="0" applyNumberFormat="1" applyFont="1" applyFill="1" applyBorder="1" applyAlignment="1">
      <alignment horizontal="center" vertical="center"/>
    </xf>
    <xf numFmtId="0" fontId="12" fillId="4" borderId="3" xfId="0" applyFont="1" applyFill="1" applyBorder="1" applyAlignment="1">
      <alignment horizontal="left" vertical="center"/>
    </xf>
    <xf numFmtId="0" fontId="10"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6" fillId="4" borderId="10" xfId="0" applyFont="1" applyFill="1" applyBorder="1" applyAlignment="1">
      <alignment horizontal="center" vertical="center"/>
    </xf>
    <xf numFmtId="0" fontId="12" fillId="4" borderId="3" xfId="0" applyFont="1" applyFill="1" applyBorder="1" applyAlignment="1">
      <alignment horizontal="center" vertical="center"/>
    </xf>
    <xf numFmtId="0" fontId="12" fillId="0" borderId="3" xfId="0" applyFont="1" applyBorder="1" applyAlignment="1">
      <alignment horizontal="center" vertical="center"/>
    </xf>
    <xf numFmtId="0" fontId="12" fillId="4" borderId="10" xfId="0" applyFont="1" applyFill="1" applyBorder="1" applyAlignment="1">
      <alignment horizontal="center" vertical="center"/>
    </xf>
    <xf numFmtId="0" fontId="4" fillId="4" borderId="3" xfId="0" applyFont="1" applyFill="1" applyBorder="1" applyAlignment="1">
      <alignment horizontal="center" vertical="center"/>
    </xf>
    <xf numFmtId="0" fontId="4" fillId="0" borderId="3" xfId="0" applyFont="1" applyBorder="1" applyAlignment="1">
      <alignment horizontal="center" vertical="center"/>
    </xf>
    <xf numFmtId="0" fontId="4" fillId="4" borderId="10" xfId="0" applyFont="1" applyFill="1" applyBorder="1" applyAlignment="1">
      <alignment horizontal="center" vertical="center"/>
    </xf>
    <xf numFmtId="0" fontId="1" fillId="0" borderId="1" xfId="0" applyFont="1" applyBorder="1" applyAlignment="1">
      <alignment horizontal="center" vertical="center"/>
    </xf>
    <xf numFmtId="0" fontId="0" fillId="3" borderId="0" xfId="0" applyFill="1" applyAlignment="1">
      <alignment horizontal="center" vertical="center"/>
    </xf>
    <xf numFmtId="0" fontId="0" fillId="3" borderId="1" xfId="0" applyFill="1" applyBorder="1" applyAlignment="1">
      <alignment horizontal="center" vertical="center" wrapText="1"/>
    </xf>
    <xf numFmtId="0" fontId="6" fillId="3" borderId="3" xfId="0" applyFont="1" applyFill="1" applyBorder="1" applyAlignment="1">
      <alignment horizontal="center" vertical="center"/>
    </xf>
    <xf numFmtId="0" fontId="8" fillId="0" borderId="0" xfId="0" applyFont="1" applyAlignment="1">
      <alignment horizontal="center" vertical="center"/>
    </xf>
    <xf numFmtId="0" fontId="8" fillId="3" borderId="0" xfId="0" applyFont="1" applyFill="1" applyAlignment="1">
      <alignment horizontal="center" vertical="center"/>
    </xf>
    <xf numFmtId="0" fontId="1" fillId="0" borderId="0" xfId="0" applyFont="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0" xfId="0" applyFont="1" applyFill="1" applyAlignment="1">
      <alignment horizontal="center" vertical="center"/>
    </xf>
    <xf numFmtId="0" fontId="13" fillId="3"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0" fillId="0" borderId="1" xfId="0" applyBorder="1" applyAlignment="1">
      <alignment horizontal="center" vertical="center" wrapText="1"/>
    </xf>
    <xf numFmtId="0" fontId="7" fillId="0" borderId="0" xfId="0" applyFont="1" applyAlignment="1">
      <alignment horizontal="center" vertical="center" wrapText="1"/>
    </xf>
    <xf numFmtId="0" fontId="16" fillId="3" borderId="1" xfId="0" applyFont="1" applyFill="1" applyBorder="1" applyAlignment="1">
      <alignment horizontal="center" vertical="center"/>
    </xf>
    <xf numFmtId="0" fontId="16" fillId="0" borderId="1" xfId="0" applyFont="1" applyBorder="1" applyAlignment="1">
      <alignment horizontal="center" vertical="center"/>
    </xf>
    <xf numFmtId="0" fontId="15" fillId="3" borderId="1" xfId="0" applyFont="1" applyFill="1" applyBorder="1" applyAlignment="1">
      <alignment horizontal="center" vertical="center" wrapText="1"/>
    </xf>
    <xf numFmtId="0" fontId="17" fillId="3" borderId="1" xfId="0" applyFont="1" applyFill="1" applyBorder="1" applyAlignment="1">
      <alignment horizontal="left" vertical="center" wrapText="1"/>
    </xf>
    <xf numFmtId="0" fontId="8" fillId="3" borderId="2" xfId="0" applyFont="1" applyFill="1" applyBorder="1" applyAlignment="1">
      <alignment horizontal="left" vertical="center"/>
    </xf>
    <xf numFmtId="0" fontId="0" fillId="0" borderId="0" xfId="0" applyAlignment="1">
      <alignment horizontal="left" vertical="center"/>
    </xf>
    <xf numFmtId="0" fontId="6" fillId="4" borderId="2" xfId="0" applyFont="1" applyFill="1" applyBorder="1" applyAlignment="1">
      <alignment horizontal="left" vertical="center"/>
    </xf>
    <xf numFmtId="0" fontId="6" fillId="4" borderId="7" xfId="0" applyFont="1" applyFill="1" applyBorder="1" applyAlignment="1">
      <alignment horizontal="left" vertical="center" wrapText="1"/>
    </xf>
    <xf numFmtId="0" fontId="3" fillId="3" borderId="6"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3" borderId="7"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xf>
    <xf numFmtId="4" fontId="8" fillId="3" borderId="1" xfId="0" applyNumberFormat="1" applyFont="1" applyFill="1" applyBorder="1" applyAlignment="1">
      <alignment horizontal="center" vertical="center"/>
    </xf>
    <xf numFmtId="8" fontId="8" fillId="3" borderId="1" xfId="0" applyNumberFormat="1" applyFont="1" applyFill="1" applyBorder="1" applyAlignment="1">
      <alignment horizontal="center" vertical="center"/>
    </xf>
    <xf numFmtId="0" fontId="18" fillId="3" borderId="14" xfId="0" applyFont="1" applyFill="1" applyBorder="1" applyAlignment="1">
      <alignment horizontal="center" vertical="center"/>
    </xf>
    <xf numFmtId="0" fontId="20" fillId="3" borderId="2" xfId="0" applyFont="1" applyFill="1" applyBorder="1" applyAlignment="1">
      <alignment vertical="center"/>
    </xf>
    <xf numFmtId="0" fontId="20" fillId="3" borderId="17" xfId="0" applyFont="1" applyFill="1" applyBorder="1" applyAlignment="1">
      <alignment horizontal="left" vertical="center"/>
    </xf>
    <xf numFmtId="0" fontId="19" fillId="3" borderId="18"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8" fillId="3" borderId="3" xfId="0" applyFont="1" applyFill="1" applyBorder="1" applyAlignment="1">
      <alignment horizontal="left" vertical="center"/>
    </xf>
    <xf numFmtId="0" fontId="9"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3" fillId="3" borderId="1" xfId="0" applyFont="1" applyFill="1" applyBorder="1" applyAlignment="1">
      <alignment vertical="center"/>
    </xf>
    <xf numFmtId="0" fontId="1" fillId="3" borderId="2" xfId="0" applyFont="1" applyFill="1" applyBorder="1"/>
    <xf numFmtId="0" fontId="1" fillId="3" borderId="3" xfId="0" applyFont="1" applyFill="1" applyBorder="1"/>
    <xf numFmtId="0" fontId="1" fillId="3" borderId="1" xfId="0" applyFont="1" applyFill="1" applyBorder="1" applyAlignment="1">
      <alignment vertical="center"/>
    </xf>
    <xf numFmtId="0" fontId="1" fillId="3" borderId="1" xfId="0" applyFont="1" applyFill="1" applyBorder="1" applyAlignment="1">
      <alignment vertical="center" wrapText="1"/>
    </xf>
    <xf numFmtId="0" fontId="8" fillId="0" borderId="1" xfId="0" applyFont="1" applyFill="1" applyBorder="1" applyAlignment="1">
      <alignment horizontal="center" vertical="center" wrapText="1"/>
    </xf>
    <xf numFmtId="0" fontId="5" fillId="7" borderId="1" xfId="0" applyFont="1" applyFill="1" applyBorder="1" applyAlignment="1">
      <alignment horizontal="center"/>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6" fillId="3" borderId="1" xfId="0" applyFont="1" applyFill="1" applyBorder="1" applyAlignment="1">
      <alignment horizontal="center" vertical="center"/>
    </xf>
    <xf numFmtId="8" fontId="4" fillId="3" borderId="6" xfId="0" applyNumberFormat="1" applyFont="1" applyFill="1" applyBorder="1" applyAlignment="1">
      <alignment horizontal="center" vertical="center" wrapText="1"/>
    </xf>
    <xf numFmtId="8" fontId="4" fillId="3" borderId="8" xfId="0" applyNumberFormat="1" applyFont="1" applyFill="1" applyBorder="1" applyAlignment="1">
      <alignment horizontal="center" vertical="center" wrapText="1"/>
    </xf>
    <xf numFmtId="8" fontId="4" fillId="3" borderId="7" xfId="0" applyNumberFormat="1"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12" xfId="0" applyFont="1" applyFill="1" applyBorder="1" applyAlignment="1">
      <alignment horizontal="left" vertical="center"/>
    </xf>
    <xf numFmtId="0" fontId="6" fillId="3" borderId="5" xfId="0" applyFont="1" applyFill="1" applyBorder="1" applyAlignment="1">
      <alignment horizontal="left" vertical="center"/>
    </xf>
    <xf numFmtId="0" fontId="6" fillId="3" borderId="9" xfId="0" applyFont="1" applyFill="1" applyBorder="1" applyAlignment="1">
      <alignment horizontal="left" vertical="center"/>
    </xf>
    <xf numFmtId="0" fontId="4" fillId="3" borderId="2" xfId="0" applyFont="1" applyFill="1" applyBorder="1" applyAlignment="1">
      <alignment horizontal="left" vertical="center"/>
    </xf>
    <xf numFmtId="0" fontId="4" fillId="3" borderId="3" xfId="0" applyFont="1" applyFill="1" applyBorder="1" applyAlignment="1">
      <alignment horizontal="left" vertical="center"/>
    </xf>
    <xf numFmtId="0" fontId="4" fillId="3" borderId="4" xfId="0" applyFont="1" applyFill="1" applyBorder="1" applyAlignment="1">
      <alignment horizontal="left" vertical="center"/>
    </xf>
    <xf numFmtId="0" fontId="12" fillId="4" borderId="2" xfId="0" applyFont="1" applyFill="1" applyBorder="1" applyAlignment="1">
      <alignment horizontal="left" vertical="center"/>
    </xf>
    <xf numFmtId="0" fontId="12" fillId="4" borderId="3" xfId="0" applyFont="1" applyFill="1" applyBorder="1" applyAlignment="1">
      <alignment horizontal="left" vertical="center"/>
    </xf>
    <xf numFmtId="0" fontId="12" fillId="4" borderId="4" xfId="0" applyFont="1" applyFill="1" applyBorder="1" applyAlignment="1">
      <alignment horizontal="left" vertical="center"/>
    </xf>
    <xf numFmtId="0" fontId="25" fillId="3" borderId="2" xfId="0" applyFont="1" applyFill="1" applyBorder="1" applyAlignment="1">
      <alignment horizontal="center" vertical="center"/>
    </xf>
    <xf numFmtId="0" fontId="25" fillId="3" borderId="4" xfId="0" applyFont="1" applyFill="1" applyBorder="1" applyAlignment="1">
      <alignment horizontal="center" vertical="center"/>
    </xf>
    <xf numFmtId="0" fontId="24" fillId="3" borderId="2" xfId="0" applyFont="1" applyFill="1" applyBorder="1" applyAlignment="1">
      <alignment horizontal="center" vertical="center" wrapText="1"/>
    </xf>
    <xf numFmtId="0" fontId="24" fillId="3" borderId="3" xfId="0" applyFont="1" applyFill="1" applyBorder="1" applyAlignment="1">
      <alignment horizontal="center" vertical="center"/>
    </xf>
    <xf numFmtId="0" fontId="24" fillId="3" borderId="4"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0" fillId="3" borderId="2"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0" fillId="3" borderId="19"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3" fillId="3" borderId="1" xfId="0" applyFont="1" applyFill="1" applyBorder="1" applyAlignment="1">
      <alignment horizontal="left" vertical="center"/>
    </xf>
    <xf numFmtId="0" fontId="11" fillId="3" borderId="2"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9" fillId="3" borderId="3"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3" borderId="3" xfId="0" applyFont="1" applyFill="1" applyBorder="1" applyAlignment="1">
      <alignment horizontal="center" vertical="center"/>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3" borderId="1" xfId="0" applyFont="1" applyFill="1" applyBorder="1" applyAlignment="1">
      <alignment horizontal="left"/>
    </xf>
  </cellXfs>
  <cellStyles count="3">
    <cellStyle name="Moneda" xfId="2" builtinId="4"/>
    <cellStyle name="Moneda 2" xfId="1" xr:uid="{99C099C1-C407-9744-9E65-1508573F62C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2023GESCO/Contractual2023/11.-%20Solicutud-concepto-FONDO/Finales%20a%201906/Estudio_Mercado_GESCO-ajustado-con-observaciones-del-fondo_08-06-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62023"/>
      <sheetName val="06062023 (2)"/>
      <sheetName val="Hoja1"/>
    </sheetNames>
    <sheetDataSet>
      <sheetData sheetId="0">
        <row r="2">
          <cell r="S2" t="str">
            <v xml:space="preserve">Productos </v>
          </cell>
          <cell r="T2" t="str">
            <v xml:space="preserve">Cantidad </v>
          </cell>
          <cell r="W2" t="str">
            <v xml:space="preserve">TOTAL con IVA </v>
          </cell>
        </row>
        <row r="3">
          <cell r="S3" t="str">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ell>
          <cell r="T3">
            <v>7</v>
          </cell>
          <cell r="W3">
            <v>225414173</v>
          </cell>
        </row>
        <row r="4">
          <cell r="S4" t="str">
            <v>Actualización de contenidos objetos virtuales de aprendizaje (Revisar la especificaciones en el numeral 2 del anexo técnico). Este producto debe incluir los criterios en el numeral 3 del anexo técnico.</v>
          </cell>
          <cell r="T4">
            <v>10</v>
          </cell>
          <cell r="U4">
            <v>123850000</v>
          </cell>
          <cell r="W4">
            <v>147381500</v>
          </cell>
        </row>
        <row r="5">
          <cell r="S5" t="str">
            <v>Actualización con enfoque de accesibilidad  (Revisar la especificaciones en el numeral 3 del anexo técnico)</v>
          </cell>
          <cell r="T5">
            <v>12</v>
          </cell>
          <cell r="U5">
            <v>75615000</v>
          </cell>
          <cell r="W5">
            <v>89981850</v>
          </cell>
        </row>
        <row r="6">
          <cell r="S6" t="str">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ell>
          <cell r="T6">
            <v>400</v>
          </cell>
          <cell r="U6">
            <v>93700000</v>
          </cell>
          <cell r="W6">
            <v>111503000</v>
          </cell>
        </row>
        <row r="7">
          <cell r="S7" t="str">
            <v>Apoyar con las actividades que hacen parte del fortalecimiento del sistema de gestión del conocimiento en el MinTIC y equipo de trabajo (Revisar la especificaciones en el numeral 5 del anexo técnico)</v>
          </cell>
          <cell r="T7">
            <v>1</v>
          </cell>
          <cell r="U7">
            <v>600830550</v>
          </cell>
          <cell r="W7">
            <v>714988355</v>
          </cell>
        </row>
        <row r="8">
          <cell r="S8" t="str">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ell>
          <cell r="T8">
            <v>1</v>
          </cell>
          <cell r="U8">
            <v>148862782.5</v>
          </cell>
          <cell r="W8">
            <v>177146711</v>
          </cell>
        </row>
        <row r="9">
          <cell r="W9">
            <v>1466415588.925</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5008A-87DF-4C0B-8CAE-3AB043309670}">
  <dimension ref="A1:G26"/>
  <sheetViews>
    <sheetView topLeftCell="C21" zoomScale="98" zoomScaleNormal="98" workbookViewId="0">
      <selection activeCell="D24" sqref="D24"/>
    </sheetView>
  </sheetViews>
  <sheetFormatPr baseColWidth="10" defaultColWidth="11.42578125" defaultRowHeight="15"/>
  <cols>
    <col min="1" max="1" width="74.140625" style="5" customWidth="1"/>
    <col min="2" max="2" width="33" style="5" customWidth="1"/>
    <col min="3" max="3" width="24.140625" style="5" customWidth="1"/>
    <col min="4" max="4" width="31" style="5" customWidth="1"/>
    <col min="5" max="5" width="17.140625" style="5" customWidth="1"/>
    <col min="6" max="6" width="33" style="5" customWidth="1"/>
    <col min="7" max="7" width="43.7109375" style="5" customWidth="1"/>
    <col min="8" max="10" width="11.42578125" style="5" customWidth="1"/>
    <col min="11" max="16384" width="11.42578125" style="5"/>
  </cols>
  <sheetData>
    <row r="1" spans="1:7" ht="44.25" customHeight="1">
      <c r="A1" s="112" t="s">
        <v>0</v>
      </c>
      <c r="B1" s="113"/>
      <c r="C1" s="113"/>
      <c r="D1" s="113"/>
      <c r="E1" s="113"/>
      <c r="F1" s="113"/>
      <c r="G1" s="114"/>
    </row>
    <row r="2" spans="1:7">
      <c r="A2" s="77" t="s">
        <v>1</v>
      </c>
      <c r="B2" s="48"/>
      <c r="C2" s="48"/>
      <c r="D2" s="49"/>
      <c r="E2" s="48"/>
      <c r="F2" s="48"/>
      <c r="G2" s="50"/>
    </row>
    <row r="3" spans="1:7">
      <c r="A3" s="78" t="s">
        <v>2</v>
      </c>
      <c r="B3" s="45" t="s">
        <v>3</v>
      </c>
      <c r="C3" s="51"/>
      <c r="D3" s="52"/>
      <c r="E3" s="51"/>
      <c r="F3" s="51"/>
      <c r="G3" s="53"/>
    </row>
    <row r="4" spans="1:7">
      <c r="A4" s="78" t="s">
        <v>4</v>
      </c>
      <c r="B4" s="45" t="s">
        <v>5</v>
      </c>
      <c r="C4" s="51"/>
      <c r="D4" s="52"/>
      <c r="E4" s="51"/>
      <c r="F4" s="51"/>
      <c r="G4" s="53"/>
    </row>
    <row r="5" spans="1:7">
      <c r="A5" s="78" t="s">
        <v>6</v>
      </c>
      <c r="B5" s="75" t="s">
        <v>7</v>
      </c>
      <c r="C5" s="54"/>
      <c r="D5" s="55"/>
      <c r="E5" s="54"/>
      <c r="F5" s="54"/>
      <c r="G5" s="56"/>
    </row>
    <row r="6" spans="1:7">
      <c r="A6" s="78" t="s">
        <v>8</v>
      </c>
      <c r="B6" s="75" t="s">
        <v>9</v>
      </c>
      <c r="C6" s="54"/>
      <c r="D6" s="55"/>
      <c r="E6" s="54"/>
      <c r="F6" s="54"/>
      <c r="G6" s="56"/>
    </row>
    <row r="7" spans="1:7">
      <c r="A7" s="76"/>
    </row>
    <row r="8" spans="1:7" ht="36" customHeight="1">
      <c r="A8" s="13" t="str">
        <f>'[1]06062023'!S2</f>
        <v xml:space="preserve">Productos </v>
      </c>
      <c r="B8" s="13" t="str">
        <f>'[1]06062023'!T2</f>
        <v xml:space="preserve">Cantidad </v>
      </c>
      <c r="C8" s="12" t="s">
        <v>10</v>
      </c>
      <c r="D8" s="30" t="s">
        <v>11</v>
      </c>
      <c r="E8" s="13" t="s">
        <v>12</v>
      </c>
      <c r="F8" s="13" t="s">
        <v>13</v>
      </c>
      <c r="G8" s="13" t="s">
        <v>14</v>
      </c>
    </row>
    <row r="9" spans="1:7" ht="200.25" customHeight="1">
      <c r="A9" s="47"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9" s="15">
        <f>'[1]06062023'!T3</f>
        <v>7</v>
      </c>
      <c r="C9" s="16">
        <v>189423675</v>
      </c>
      <c r="D9" s="31">
        <v>182755965</v>
      </c>
      <c r="E9" s="15" t="s">
        <v>15</v>
      </c>
      <c r="F9" s="47" t="s">
        <v>16</v>
      </c>
      <c r="G9" s="57" t="s">
        <v>17</v>
      </c>
    </row>
    <row r="10" spans="1:7" ht="49.5">
      <c r="A10" s="47" t="str">
        <f>'[1]06062023'!S4</f>
        <v>Actualización de contenidos objetos virtuales de aprendizaje (Revisar la especificaciones en el numeral 2 del anexo técnico). Este producto debe incluir los criterios en el numeral 3 del anexo técnico.</v>
      </c>
      <c r="B10" s="15">
        <f>'[1]06062023'!T4</f>
        <v>10</v>
      </c>
      <c r="C10" s="16">
        <f>'[1]06062023'!U4</f>
        <v>123850000</v>
      </c>
      <c r="D10" s="31">
        <v>119490480</v>
      </c>
      <c r="E10" s="15" t="s">
        <v>15</v>
      </c>
      <c r="F10" s="47" t="s">
        <v>16</v>
      </c>
      <c r="G10" s="57" t="s">
        <v>17</v>
      </c>
    </row>
    <row r="11" spans="1:7" ht="33">
      <c r="A11" s="47" t="str">
        <f>'[1]06062023'!S5</f>
        <v>Actualización con enfoque de accesibilidad  (Revisar la especificaciones en el numeral 3 del anexo técnico)</v>
      </c>
      <c r="B11" s="15">
        <f>'[1]06062023'!T5</f>
        <v>12</v>
      </c>
      <c r="C11" s="16">
        <f>'[1]06062023'!U5</f>
        <v>75615000</v>
      </c>
      <c r="D11" s="31">
        <v>72953352</v>
      </c>
      <c r="E11" s="15" t="s">
        <v>15</v>
      </c>
      <c r="F11" s="47" t="s">
        <v>16</v>
      </c>
      <c r="G11" s="57" t="s">
        <v>17</v>
      </c>
    </row>
    <row r="12" spans="1:7" ht="99">
      <c r="A12" s="47"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12" s="15">
        <f>'[1]06062023'!T6</f>
        <v>400</v>
      </c>
      <c r="C12" s="16">
        <f>'[1]06062023'!U6</f>
        <v>93700000</v>
      </c>
      <c r="D12" s="31">
        <v>90401600</v>
      </c>
      <c r="E12" s="15" t="s">
        <v>15</v>
      </c>
      <c r="F12" s="47" t="s">
        <v>16</v>
      </c>
      <c r="G12" s="57" t="s">
        <v>17</v>
      </c>
    </row>
    <row r="13" spans="1:7" ht="49.5">
      <c r="A13" s="47" t="str">
        <f>'[1]06062023'!S7</f>
        <v>Apoyar con las actividades que hacen parte del fortalecimiento del sistema de gestión del conocimiento en el MinTIC y equipo de trabajo (Revisar la especificaciones en el numeral 5 del anexo técnico)</v>
      </c>
      <c r="B13" s="15">
        <f>'[1]06062023'!T7</f>
        <v>1</v>
      </c>
      <c r="C13" s="16">
        <f>'[1]06062023'!U7</f>
        <v>600830550</v>
      </c>
      <c r="D13" s="31">
        <v>579681315</v>
      </c>
      <c r="E13" s="15" t="s">
        <v>15</v>
      </c>
      <c r="F13" s="47" t="s">
        <v>16</v>
      </c>
      <c r="G13" s="57" t="s">
        <v>17</v>
      </c>
    </row>
    <row r="14" spans="1:7" ht="82.5">
      <c r="A14" s="47"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14" s="15">
        <f>'[1]06062023'!T8</f>
        <v>1</v>
      </c>
      <c r="C14" s="16">
        <f>'[1]06062023'!U8</f>
        <v>148862782.5</v>
      </c>
      <c r="D14" s="31">
        <v>143622813</v>
      </c>
      <c r="E14" s="15" t="s">
        <v>15</v>
      </c>
      <c r="F14" s="47" t="s">
        <v>16</v>
      </c>
      <c r="G14" s="57" t="s">
        <v>17</v>
      </c>
    </row>
    <row r="15" spans="1:7" ht="39.75" customHeight="1">
      <c r="A15" s="108" t="s">
        <v>18</v>
      </c>
      <c r="B15" s="109"/>
      <c r="C15" s="17">
        <v>1232282008</v>
      </c>
      <c r="D15" s="32">
        <f>+SUM(D9:D14)</f>
        <v>1188905525</v>
      </c>
      <c r="E15" s="15" t="s">
        <v>15</v>
      </c>
      <c r="F15" s="47" t="s">
        <v>16</v>
      </c>
      <c r="G15" s="57" t="s">
        <v>17</v>
      </c>
    </row>
    <row r="16" spans="1:7">
      <c r="A16" s="58"/>
      <c r="B16" s="58"/>
      <c r="C16" s="58"/>
      <c r="E16" s="58"/>
      <c r="F16" s="58"/>
    </row>
    <row r="17" spans="1:7">
      <c r="A17" s="58"/>
      <c r="B17" s="58"/>
      <c r="C17" s="58"/>
      <c r="E17" s="58"/>
      <c r="F17" s="58"/>
    </row>
    <row r="18" spans="1:7" ht="33" customHeight="1">
      <c r="A18" s="10" t="s">
        <v>19</v>
      </c>
      <c r="B18" s="10" t="s">
        <v>20</v>
      </c>
      <c r="C18" s="10" t="str">
        <f>'[1]06062023'!W2</f>
        <v xml:space="preserve">TOTAL con IVA </v>
      </c>
      <c r="D18" s="33" t="s">
        <v>12</v>
      </c>
      <c r="E18" s="10" t="s">
        <v>12</v>
      </c>
      <c r="F18" s="10" t="s">
        <v>13</v>
      </c>
      <c r="G18" s="10" t="s">
        <v>14</v>
      </c>
    </row>
    <row r="19" spans="1:7" ht="150">
      <c r="A19" s="59" t="str">
        <f>'[1]06062023'!S3</f>
        <v>Generar   objetos virtuales de aprendizaje y realizar la adaptación virtual de los contenidos y el empaquetamiento para montaje en un sistema de gestión de aprendizaje LMS-(learning Management Software)  -GNU (Licencia Pública General de GNU o más conocida por su nombre en inglés GPL General Public License), de Objetos Virtuales de Aprendizaje (OVA) en formato SCORM Shareable Content Object Reference Model, que en español podemos traducir como Modelo de Referencia para Objetos de Contenido Compartible. Es un estándar internacional para cursos de eLearning) y equipo de trabajo (coautores). (Revisar la especificaciones en el numeral 1 del anexo técnico). Este producto debe incluir los criterios en el numeral 3 del anexo técnico.</v>
      </c>
      <c r="B19" s="18">
        <f>'[1]06062023'!T3</f>
        <v>7</v>
      </c>
      <c r="C19" s="19">
        <f>'[1]06062023'!W3</f>
        <v>225414173</v>
      </c>
      <c r="D19" s="34" t="s">
        <v>21</v>
      </c>
      <c r="E19" s="34" t="s">
        <v>21</v>
      </c>
      <c r="F19" s="34" t="s">
        <v>21</v>
      </c>
      <c r="G19" s="34" t="s">
        <v>21</v>
      </c>
    </row>
    <row r="20" spans="1:7" ht="45">
      <c r="A20" s="59" t="str">
        <f>'[1]06062023'!S4</f>
        <v>Actualización de contenidos objetos virtuales de aprendizaje (Revisar la especificaciones en el numeral 2 del anexo técnico). Este producto debe incluir los criterios en el numeral 3 del anexo técnico.</v>
      </c>
      <c r="B20" s="18">
        <f>'[1]06062023'!T4</f>
        <v>10</v>
      </c>
      <c r="C20" s="19">
        <f>'[1]06062023'!W4</f>
        <v>147381500</v>
      </c>
      <c r="D20" s="34" t="s">
        <v>21</v>
      </c>
      <c r="E20" s="34" t="s">
        <v>21</v>
      </c>
      <c r="F20" s="34" t="s">
        <v>21</v>
      </c>
      <c r="G20" s="34" t="s">
        <v>21</v>
      </c>
    </row>
    <row r="21" spans="1:7" ht="30">
      <c r="A21" s="59" t="str">
        <f>'[1]06062023'!S5</f>
        <v>Actualización con enfoque de accesibilidad  (Revisar la especificaciones en el numeral 3 del anexo técnico)</v>
      </c>
      <c r="B21" s="18">
        <f>'[1]06062023'!T5</f>
        <v>12</v>
      </c>
      <c r="C21" s="19">
        <f>'[1]06062023'!W5</f>
        <v>89981850</v>
      </c>
      <c r="D21" s="34" t="s">
        <v>21</v>
      </c>
      <c r="E21" s="34" t="s">
        <v>21</v>
      </c>
      <c r="F21" s="34" t="s">
        <v>21</v>
      </c>
      <c r="G21" s="34" t="s">
        <v>21</v>
      </c>
    </row>
    <row r="22" spans="1:7" ht="105">
      <c r="A22" s="59" t="str">
        <f>'[1]06062023'!S6</f>
        <v>Realización de exámenes de convalidación y entrega de certificado virtual emitido en el LMS del MinTIC a los servidores públicos de MinTIC que hayan aprobado los módulos ofrecidos en la Universidad Corporativa del Ministerio de la malla curricular 2023 y a los ciudadanos y servidores públicos externos que hayan aprobado los cursos que se imparten en el marco de la Política de Gobierno Digital a través de la Universidad Corporativa.  (Revisar la especificaciones en el numeral 4 del anexo técnico)</v>
      </c>
      <c r="B22" s="18">
        <f>'[1]06062023'!T6</f>
        <v>400</v>
      </c>
      <c r="C22" s="19">
        <f>'[1]06062023'!W6</f>
        <v>111503000</v>
      </c>
      <c r="D22" s="34" t="s">
        <v>21</v>
      </c>
      <c r="E22" s="34" t="s">
        <v>21</v>
      </c>
      <c r="F22" s="34" t="s">
        <v>21</v>
      </c>
      <c r="G22" s="34" t="s">
        <v>21</v>
      </c>
    </row>
    <row r="23" spans="1:7" ht="45">
      <c r="A23" s="59" t="str">
        <f>'[1]06062023'!S7</f>
        <v>Apoyar con las actividades que hacen parte del fortalecimiento del sistema de gestión del conocimiento en el MinTIC y equipo de trabajo (Revisar la especificaciones en el numeral 5 del anexo técnico)</v>
      </c>
      <c r="B23" s="18">
        <f>'[1]06062023'!T7</f>
        <v>1</v>
      </c>
      <c r="C23" s="19">
        <f>'[1]06062023'!W7</f>
        <v>714988355</v>
      </c>
      <c r="D23" s="34" t="s">
        <v>21</v>
      </c>
      <c r="E23" s="34" t="s">
        <v>21</v>
      </c>
      <c r="F23" s="34" t="s">
        <v>21</v>
      </c>
      <c r="G23" s="34" t="s">
        <v>21</v>
      </c>
    </row>
    <row r="24" spans="1:7" ht="90">
      <c r="A24" s="59" t="str">
        <f>'[1]06062023'!S8</f>
        <v>Fortalecimiento de la organización de la información y datos para la toma de decisiones del Sistema integral para el seguimiento al desempeño del modelo operativo por procesos y su diseño. (se requiere un (1) profesional para el desarrollo de esta actividad, el cual lo debe contemplar el CONTRATISTA en su equipo de trabajo requerido para el desarrollo del objeto contractual). (Revisar la especificaciones en el numeral 6 del anexo técnico)</v>
      </c>
      <c r="B24" s="18">
        <f>'[1]06062023'!T8</f>
        <v>1</v>
      </c>
      <c r="C24" s="19">
        <f>'[1]06062023'!W8</f>
        <v>177146711</v>
      </c>
      <c r="D24" s="34" t="s">
        <v>21</v>
      </c>
      <c r="E24" s="34" t="s">
        <v>21</v>
      </c>
      <c r="F24" s="34" t="s">
        <v>21</v>
      </c>
      <c r="G24" s="34" t="s">
        <v>21</v>
      </c>
    </row>
    <row r="25" spans="1:7">
      <c r="A25" s="110" t="s">
        <v>18</v>
      </c>
      <c r="B25" s="111"/>
      <c r="C25" s="20">
        <f>'[1]06062023'!W9</f>
        <v>1466415588.925</v>
      </c>
      <c r="D25" s="34" t="s">
        <v>21</v>
      </c>
      <c r="E25" s="34" t="s">
        <v>21</v>
      </c>
      <c r="F25" s="34" t="s">
        <v>21</v>
      </c>
      <c r="G25" s="34" t="s">
        <v>21</v>
      </c>
    </row>
    <row r="26" spans="1:7">
      <c r="A26" s="58"/>
      <c r="B26" s="58"/>
      <c r="C26" s="58"/>
      <c r="E26" s="58"/>
      <c r="F26" s="58"/>
    </row>
  </sheetData>
  <mergeCells count="3">
    <mergeCell ref="A15:B15"/>
    <mergeCell ref="A25:B25"/>
    <mergeCell ref="A1:G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5E1D-2B2F-6543-A231-3220A4CF4361}">
  <sheetPr>
    <pageSetUpPr fitToPage="1"/>
  </sheetPr>
  <dimension ref="B1:X13"/>
  <sheetViews>
    <sheetView topLeftCell="C12" zoomScale="82" zoomScaleNormal="82" workbookViewId="0">
      <selection activeCell="D12" sqref="D12"/>
    </sheetView>
  </sheetViews>
  <sheetFormatPr baseColWidth="10" defaultColWidth="11.42578125" defaultRowHeight="15"/>
  <cols>
    <col min="1" max="1" width="11.42578125" style="61"/>
    <col min="2" max="2" width="52.42578125" style="61" customWidth="1"/>
    <col min="3" max="3" width="30.28515625" style="61" customWidth="1"/>
    <col min="4" max="4" width="31.7109375" style="61" customWidth="1"/>
    <col min="5" max="5" width="63" style="61" customWidth="1"/>
    <col min="6" max="6" width="64" style="61" customWidth="1"/>
    <col min="7" max="7" width="95.28515625" style="61" customWidth="1"/>
    <col min="8" max="8" width="45.85546875" style="61" customWidth="1"/>
    <col min="9" max="9" width="20" style="61" customWidth="1"/>
    <col min="10" max="10" width="27.85546875" style="61" customWidth="1"/>
    <col min="11" max="11" width="13" style="61" customWidth="1"/>
    <col min="12" max="12" width="36.5703125" style="61" customWidth="1"/>
    <col min="13" max="13" width="61.140625" style="61" customWidth="1"/>
    <col min="14" max="14" width="26" style="61" customWidth="1"/>
    <col min="15" max="15" width="20" style="61" customWidth="1"/>
    <col min="16" max="16" width="16.140625" style="61" customWidth="1"/>
    <col min="17" max="17" width="15.140625" style="61" customWidth="1"/>
    <col min="18" max="18" width="27.28515625" style="61" customWidth="1"/>
    <col min="19" max="19" width="22.140625" style="61" customWidth="1"/>
    <col min="20" max="20" width="28.140625" style="61" customWidth="1"/>
    <col min="21" max="21" width="40.140625" style="61" customWidth="1"/>
    <col min="22" max="22" width="23.42578125" style="61" customWidth="1"/>
    <col min="23" max="23" width="62.85546875" style="61" customWidth="1"/>
    <col min="24" max="24" width="79.5703125" style="61" customWidth="1"/>
    <col min="25" max="16384" width="11.42578125" style="61"/>
  </cols>
  <sheetData>
    <row r="1" spans="2:24" ht="92.25" customHeight="1">
      <c r="B1" s="126" t="s">
        <v>22</v>
      </c>
      <c r="C1" s="127"/>
      <c r="D1" s="127"/>
      <c r="E1" s="127"/>
      <c r="F1" s="127"/>
      <c r="G1" s="127"/>
      <c r="H1" s="127"/>
      <c r="I1" s="127"/>
      <c r="J1" s="127"/>
      <c r="K1" s="127"/>
      <c r="L1" s="127"/>
      <c r="M1" s="127"/>
      <c r="N1" s="127"/>
      <c r="O1" s="127"/>
      <c r="P1" s="127"/>
      <c r="Q1" s="127"/>
      <c r="R1" s="127"/>
      <c r="S1" s="127"/>
      <c r="T1" s="127"/>
      <c r="U1" s="127"/>
      <c r="V1" s="127"/>
      <c r="W1" s="127"/>
      <c r="X1" s="128"/>
    </row>
    <row r="2" spans="2:24">
      <c r="B2" s="129" t="s">
        <v>1</v>
      </c>
      <c r="C2" s="130"/>
      <c r="D2" s="130"/>
      <c r="E2" s="130"/>
      <c r="F2" s="130"/>
      <c r="G2" s="130"/>
      <c r="H2" s="130"/>
      <c r="I2" s="130"/>
      <c r="J2" s="130"/>
      <c r="K2" s="130"/>
      <c r="L2" s="130"/>
      <c r="M2" s="130"/>
      <c r="N2" s="130"/>
      <c r="O2" s="130"/>
      <c r="P2" s="130"/>
      <c r="Q2" s="130"/>
      <c r="R2" s="130"/>
      <c r="S2" s="130"/>
      <c r="T2" s="130"/>
      <c r="U2" s="130"/>
      <c r="V2" s="130"/>
      <c r="W2" s="130"/>
      <c r="X2" s="131"/>
    </row>
    <row r="3" spans="2:24">
      <c r="B3" s="8" t="s">
        <v>2</v>
      </c>
      <c r="C3" s="135" t="s">
        <v>3</v>
      </c>
      <c r="D3" s="136"/>
      <c r="E3" s="136"/>
      <c r="F3" s="136"/>
      <c r="G3" s="136"/>
      <c r="H3" s="136"/>
      <c r="I3" s="136"/>
      <c r="J3" s="136"/>
      <c r="K3" s="136"/>
      <c r="L3" s="136"/>
      <c r="M3" s="136"/>
      <c r="N3" s="136"/>
      <c r="O3" s="136"/>
      <c r="P3" s="136"/>
      <c r="Q3" s="136"/>
      <c r="R3" s="136"/>
      <c r="S3" s="136"/>
      <c r="T3" s="136"/>
      <c r="U3" s="136"/>
      <c r="V3" s="136"/>
      <c r="W3" s="136"/>
      <c r="X3" s="137"/>
    </row>
    <row r="4" spans="2:24">
      <c r="B4" s="8" t="s">
        <v>4</v>
      </c>
      <c r="C4" s="135" t="s">
        <v>5</v>
      </c>
      <c r="D4" s="136"/>
      <c r="E4" s="136"/>
      <c r="F4" s="136"/>
      <c r="G4" s="136"/>
      <c r="H4" s="136"/>
      <c r="I4" s="136"/>
      <c r="J4" s="136"/>
      <c r="K4" s="136"/>
      <c r="L4" s="136"/>
      <c r="M4" s="136"/>
      <c r="N4" s="136"/>
      <c r="O4" s="136"/>
      <c r="P4" s="136"/>
      <c r="Q4" s="136"/>
      <c r="R4" s="136"/>
      <c r="S4" s="136"/>
      <c r="T4" s="136"/>
      <c r="U4" s="136"/>
      <c r="V4" s="136"/>
      <c r="W4" s="136"/>
      <c r="X4" s="137"/>
    </row>
    <row r="5" spans="2:24">
      <c r="B5" s="8" t="s">
        <v>6</v>
      </c>
      <c r="C5" s="132" t="s">
        <v>7</v>
      </c>
      <c r="D5" s="133"/>
      <c r="E5" s="133"/>
      <c r="F5" s="133"/>
      <c r="G5" s="133"/>
      <c r="H5" s="133"/>
      <c r="I5" s="133"/>
      <c r="J5" s="133"/>
      <c r="K5" s="133"/>
      <c r="L5" s="133"/>
      <c r="M5" s="133"/>
      <c r="N5" s="133"/>
      <c r="O5" s="133"/>
      <c r="P5" s="133"/>
      <c r="Q5" s="133"/>
      <c r="R5" s="133"/>
      <c r="S5" s="133"/>
      <c r="T5" s="133"/>
      <c r="U5" s="133"/>
      <c r="V5" s="133"/>
      <c r="W5" s="133"/>
      <c r="X5" s="134"/>
    </row>
    <row r="6" spans="2:24">
      <c r="B6" s="8" t="s">
        <v>8</v>
      </c>
      <c r="C6" s="132" t="s">
        <v>9</v>
      </c>
      <c r="D6" s="133"/>
      <c r="E6" s="133"/>
      <c r="F6" s="133"/>
      <c r="G6" s="133"/>
      <c r="H6" s="133"/>
      <c r="I6" s="133"/>
      <c r="J6" s="133"/>
      <c r="K6" s="133"/>
      <c r="L6" s="133"/>
      <c r="M6" s="133"/>
      <c r="N6" s="133"/>
      <c r="O6" s="133"/>
      <c r="P6" s="133"/>
      <c r="Q6" s="133"/>
      <c r="R6" s="133"/>
      <c r="S6" s="133"/>
      <c r="T6" s="133"/>
      <c r="U6" s="133"/>
      <c r="V6" s="133"/>
      <c r="W6" s="133"/>
      <c r="X6" s="134"/>
    </row>
    <row r="7" spans="2:24">
      <c r="B7" s="60"/>
      <c r="C7" s="60"/>
      <c r="D7" s="60"/>
      <c r="E7" s="60"/>
      <c r="F7" s="60"/>
      <c r="G7" s="60"/>
      <c r="H7" s="60"/>
      <c r="I7" s="60"/>
      <c r="J7" s="60"/>
      <c r="K7" s="60"/>
      <c r="L7" s="60"/>
      <c r="M7" s="60"/>
      <c r="N7" s="60"/>
      <c r="O7" s="60"/>
      <c r="P7" s="60"/>
      <c r="Q7" s="60"/>
      <c r="R7" s="60"/>
      <c r="S7" s="60"/>
      <c r="T7" s="60"/>
      <c r="U7" s="60"/>
      <c r="V7" s="60"/>
      <c r="W7" s="60"/>
      <c r="X7" s="60"/>
    </row>
    <row r="8" spans="2:24" ht="34.5" customHeight="1">
      <c r="B8" s="117" t="s">
        <v>23</v>
      </c>
      <c r="C8" s="117" t="s">
        <v>24</v>
      </c>
      <c r="D8" s="117" t="s">
        <v>25</v>
      </c>
      <c r="E8" s="118" t="s">
        <v>26</v>
      </c>
      <c r="F8" s="118" t="s">
        <v>27</v>
      </c>
      <c r="G8" s="117" t="s">
        <v>28</v>
      </c>
      <c r="H8" s="118" t="s">
        <v>29</v>
      </c>
      <c r="I8" s="117" t="s">
        <v>30</v>
      </c>
      <c r="J8" s="117" t="s">
        <v>31</v>
      </c>
      <c r="K8" s="118" t="s">
        <v>32</v>
      </c>
      <c r="L8" s="118" t="s">
        <v>33</v>
      </c>
      <c r="M8" s="120" t="s">
        <v>34</v>
      </c>
      <c r="N8" s="117" t="s">
        <v>35</v>
      </c>
      <c r="O8" s="117"/>
      <c r="P8" s="118" t="s">
        <v>36</v>
      </c>
      <c r="Q8" s="117" t="s">
        <v>37</v>
      </c>
      <c r="R8" s="117" t="s">
        <v>38</v>
      </c>
      <c r="S8" s="117" t="s">
        <v>39</v>
      </c>
      <c r="T8" s="117" t="s">
        <v>40</v>
      </c>
      <c r="U8" s="117" t="s">
        <v>41</v>
      </c>
      <c r="V8" s="118" t="s">
        <v>42</v>
      </c>
      <c r="W8" s="118" t="s">
        <v>43</v>
      </c>
      <c r="X8" s="117" t="s">
        <v>44</v>
      </c>
    </row>
    <row r="9" spans="2:24" ht="69.599999999999994" customHeight="1">
      <c r="B9" s="118"/>
      <c r="C9" s="118"/>
      <c r="D9" s="118"/>
      <c r="E9" s="119"/>
      <c r="F9" s="125"/>
      <c r="G9" s="117"/>
      <c r="H9" s="125"/>
      <c r="I9" s="118"/>
      <c r="J9" s="118"/>
      <c r="K9" s="119"/>
      <c r="L9" s="125"/>
      <c r="M9" s="121"/>
      <c r="N9" s="35" t="s">
        <v>45</v>
      </c>
      <c r="O9" s="36" t="s">
        <v>46</v>
      </c>
      <c r="P9" s="119"/>
      <c r="Q9" s="118"/>
      <c r="R9" s="118"/>
      <c r="S9" s="117"/>
      <c r="T9" s="118"/>
      <c r="U9" s="118"/>
      <c r="V9" s="119"/>
      <c r="W9" s="119"/>
      <c r="X9" s="117"/>
    </row>
    <row r="10" spans="2:24" ht="241.9" customHeight="1">
      <c r="B10" s="37" t="s">
        <v>47</v>
      </c>
      <c r="C10" s="37" t="s">
        <v>48</v>
      </c>
      <c r="D10" s="37" t="s">
        <v>49</v>
      </c>
      <c r="E10" s="37" t="s">
        <v>50</v>
      </c>
      <c r="F10" s="37" t="s">
        <v>51</v>
      </c>
      <c r="G10" s="37" t="s">
        <v>52</v>
      </c>
      <c r="H10" s="37" t="s">
        <v>53</v>
      </c>
      <c r="I10" s="38">
        <v>40358</v>
      </c>
      <c r="J10" s="38">
        <v>40511</v>
      </c>
      <c r="K10" s="37">
        <v>5</v>
      </c>
      <c r="L10" s="37" t="s">
        <v>54</v>
      </c>
      <c r="M10" s="122">
        <f>+SUM(T11+T12)</f>
        <v>1809.93</v>
      </c>
      <c r="N10" s="37" t="s">
        <v>55</v>
      </c>
      <c r="O10" s="39">
        <v>1</v>
      </c>
      <c r="P10" s="37" t="s">
        <v>21</v>
      </c>
      <c r="Q10" s="37" t="s">
        <v>21</v>
      </c>
      <c r="R10" s="40">
        <v>757142857</v>
      </c>
      <c r="S10" s="41" t="s">
        <v>21</v>
      </c>
      <c r="T10" s="40">
        <v>1470.18</v>
      </c>
      <c r="U10" s="42">
        <v>1</v>
      </c>
      <c r="V10" s="40" t="s">
        <v>56</v>
      </c>
      <c r="W10" s="37" t="s">
        <v>57</v>
      </c>
      <c r="X10" s="37" t="s">
        <v>56</v>
      </c>
    </row>
    <row r="11" spans="2:24" ht="285">
      <c r="B11" s="37" t="s">
        <v>58</v>
      </c>
      <c r="C11" s="37" t="s">
        <v>48</v>
      </c>
      <c r="D11" s="37" t="s">
        <v>59</v>
      </c>
      <c r="E11" s="37" t="s">
        <v>60</v>
      </c>
      <c r="F11" s="37" t="s">
        <v>61</v>
      </c>
      <c r="G11" s="37" t="s">
        <v>62</v>
      </c>
      <c r="H11" s="37" t="s">
        <v>63</v>
      </c>
      <c r="I11" s="38">
        <v>38891</v>
      </c>
      <c r="J11" s="38">
        <v>39195</v>
      </c>
      <c r="K11" s="37">
        <v>10</v>
      </c>
      <c r="L11" s="37" t="s">
        <v>64</v>
      </c>
      <c r="M11" s="123"/>
      <c r="N11" s="37" t="s">
        <v>65</v>
      </c>
      <c r="O11" s="39">
        <v>0.11</v>
      </c>
      <c r="P11" s="37" t="s">
        <v>21</v>
      </c>
      <c r="Q11" s="37" t="s">
        <v>21</v>
      </c>
      <c r="R11" s="43">
        <v>2449278688</v>
      </c>
      <c r="S11" s="44">
        <v>0.11</v>
      </c>
      <c r="T11" s="40">
        <v>621.21</v>
      </c>
      <c r="U11" s="42">
        <v>3</v>
      </c>
      <c r="V11" s="40" t="s">
        <v>16</v>
      </c>
      <c r="W11" s="37" t="s">
        <v>66</v>
      </c>
      <c r="X11" s="115" t="s">
        <v>67</v>
      </c>
    </row>
    <row r="12" spans="2:24" ht="180">
      <c r="B12" s="83" t="s">
        <v>68</v>
      </c>
      <c r="C12" s="37" t="s">
        <v>48</v>
      </c>
      <c r="D12" s="37" t="s">
        <v>69</v>
      </c>
      <c r="E12" s="84" t="s">
        <v>70</v>
      </c>
      <c r="F12" s="84" t="s">
        <v>71</v>
      </c>
      <c r="G12" s="84" t="s">
        <v>72</v>
      </c>
      <c r="H12" s="84" t="s">
        <v>63</v>
      </c>
      <c r="I12" s="85">
        <v>38590</v>
      </c>
      <c r="J12" s="85">
        <v>38919</v>
      </c>
      <c r="K12" s="83">
        <v>6</v>
      </c>
      <c r="L12" s="37" t="s">
        <v>73</v>
      </c>
      <c r="M12" s="124"/>
      <c r="N12" s="83" t="s">
        <v>55</v>
      </c>
      <c r="O12" s="39">
        <v>1</v>
      </c>
      <c r="P12" s="83" t="s">
        <v>21</v>
      </c>
      <c r="Q12" s="83" t="s">
        <v>21</v>
      </c>
      <c r="R12" s="43">
        <v>485000000</v>
      </c>
      <c r="S12" s="83" t="s">
        <v>21</v>
      </c>
      <c r="T12" s="86">
        <v>1188.72</v>
      </c>
      <c r="U12" s="83">
        <v>64</v>
      </c>
      <c r="V12" s="87" t="s">
        <v>16</v>
      </c>
      <c r="W12" s="37" t="s">
        <v>21</v>
      </c>
      <c r="X12" s="116"/>
    </row>
    <row r="13" spans="2:24">
      <c r="B13" s="62"/>
      <c r="C13" s="62"/>
      <c r="D13" s="62"/>
      <c r="E13" s="62"/>
      <c r="F13" s="62"/>
      <c r="G13" s="62"/>
      <c r="H13" s="62"/>
      <c r="I13" s="62"/>
      <c r="J13" s="62"/>
      <c r="K13" s="62"/>
      <c r="L13" s="62"/>
      <c r="M13" s="62"/>
      <c r="N13" s="62"/>
      <c r="O13" s="62"/>
      <c r="P13" s="62"/>
      <c r="Q13" s="62"/>
      <c r="R13" s="62"/>
      <c r="S13" s="62"/>
      <c r="T13" s="62"/>
      <c r="U13" s="62"/>
      <c r="V13" s="62"/>
      <c r="W13" s="62"/>
      <c r="X13" s="62"/>
    </row>
  </sheetData>
  <mergeCells count="30">
    <mergeCell ref="K8:K9"/>
    <mergeCell ref="H8:H9"/>
    <mergeCell ref="L8:L9"/>
    <mergeCell ref="B1:X1"/>
    <mergeCell ref="B2:X2"/>
    <mergeCell ref="C6:X6"/>
    <mergeCell ref="C5:X5"/>
    <mergeCell ref="C4:X4"/>
    <mergeCell ref="C3:X3"/>
    <mergeCell ref="B8:B9"/>
    <mergeCell ref="C8:C9"/>
    <mergeCell ref="D8:D9"/>
    <mergeCell ref="E8:E9"/>
    <mergeCell ref="F8:F9"/>
    <mergeCell ref="X11:X12"/>
    <mergeCell ref="X8:X9"/>
    <mergeCell ref="G8:G9"/>
    <mergeCell ref="V8:V9"/>
    <mergeCell ref="T8:T9"/>
    <mergeCell ref="I8:I9"/>
    <mergeCell ref="R8:R9"/>
    <mergeCell ref="M8:M9"/>
    <mergeCell ref="W8:W9"/>
    <mergeCell ref="S8:S9"/>
    <mergeCell ref="U8:U9"/>
    <mergeCell ref="P8:P9"/>
    <mergeCell ref="Q8:Q9"/>
    <mergeCell ref="N8:O8"/>
    <mergeCell ref="M10:M12"/>
    <mergeCell ref="J8:J9"/>
  </mergeCells>
  <pageMargins left="0.25" right="0.25" top="0.75" bottom="0.75" header="0.3" footer="0.3"/>
  <pageSetup paperSize="5"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AD6D-D212-4AA2-A764-786BEAE492E3}">
  <sheetPr>
    <pageSetUpPr fitToPage="1"/>
  </sheetPr>
  <dimension ref="B1:G34"/>
  <sheetViews>
    <sheetView topLeftCell="A14" zoomScale="91" zoomScaleNormal="91" workbookViewId="0">
      <selection activeCell="D21" sqref="D21"/>
    </sheetView>
  </sheetViews>
  <sheetFormatPr baseColWidth="10" defaultColWidth="11.42578125" defaultRowHeight="16.5"/>
  <cols>
    <col min="1" max="1" width="11.42578125" style="63"/>
    <col min="2" max="2" width="41.28515625" style="63" customWidth="1"/>
    <col min="3" max="3" width="32.7109375" style="63" customWidth="1"/>
    <col min="4" max="4" width="28" style="63" customWidth="1"/>
    <col min="5" max="5" width="17.42578125" style="63" customWidth="1"/>
    <col min="6" max="6" width="30.140625" style="63" customWidth="1"/>
    <col min="7" max="7" width="34.85546875" style="63" customWidth="1"/>
    <col min="8" max="16384" width="11.42578125" style="63"/>
  </cols>
  <sheetData>
    <row r="1" spans="2:7" ht="102.75" customHeight="1">
      <c r="B1" s="157" t="s">
        <v>74</v>
      </c>
      <c r="C1" s="158"/>
      <c r="D1" s="158"/>
      <c r="E1" s="158"/>
      <c r="F1" s="158"/>
      <c r="G1" s="158"/>
    </row>
    <row r="2" spans="2:7">
      <c r="B2" s="161" t="s">
        <v>1</v>
      </c>
      <c r="C2" s="161"/>
      <c r="D2" s="161"/>
      <c r="E2" s="161"/>
      <c r="F2" s="161"/>
      <c r="G2" s="161"/>
    </row>
    <row r="3" spans="2:7">
      <c r="B3" s="9" t="s">
        <v>2</v>
      </c>
      <c r="C3" s="45" t="s">
        <v>3</v>
      </c>
      <c r="D3" s="45"/>
      <c r="E3" s="45"/>
      <c r="F3" s="64"/>
      <c r="G3" s="65"/>
    </row>
    <row r="4" spans="2:7">
      <c r="B4" s="9" t="s">
        <v>4</v>
      </c>
      <c r="C4" s="45" t="s">
        <v>5</v>
      </c>
      <c r="D4" s="45"/>
      <c r="E4" s="45"/>
      <c r="F4" s="64"/>
      <c r="G4" s="65"/>
    </row>
    <row r="5" spans="2:7">
      <c r="B5" s="9" t="s">
        <v>6</v>
      </c>
      <c r="C5" s="75" t="s">
        <v>7</v>
      </c>
      <c r="D5" s="96"/>
      <c r="E5" s="96"/>
      <c r="F5" s="64"/>
      <c r="G5" s="65"/>
    </row>
    <row r="6" spans="2:7">
      <c r="B6" s="9" t="s">
        <v>8</v>
      </c>
      <c r="C6" s="75" t="s">
        <v>9</v>
      </c>
      <c r="D6" s="96"/>
      <c r="E6" s="96"/>
      <c r="F6" s="64"/>
      <c r="G6" s="65"/>
    </row>
    <row r="7" spans="2:7">
      <c r="B7" s="66"/>
      <c r="C7" s="66"/>
      <c r="D7" s="66"/>
      <c r="E7" s="66"/>
      <c r="F7" s="66"/>
      <c r="G7" s="66"/>
    </row>
    <row r="8" spans="2:7">
      <c r="B8" s="66"/>
      <c r="C8" s="66"/>
      <c r="D8" s="66"/>
      <c r="E8" s="66"/>
      <c r="F8" s="66"/>
      <c r="G8" s="66"/>
    </row>
    <row r="9" spans="2:7">
      <c r="B9" s="162" t="s">
        <v>75</v>
      </c>
      <c r="C9" s="163"/>
      <c r="D9" s="163"/>
      <c r="E9" s="163"/>
      <c r="F9" s="163"/>
      <c r="G9" s="164"/>
    </row>
    <row r="10" spans="2:7">
      <c r="B10" s="159" t="s">
        <v>76</v>
      </c>
      <c r="C10" s="160"/>
      <c r="D10" s="160"/>
      <c r="E10" s="160"/>
      <c r="F10" s="160"/>
      <c r="G10" s="160"/>
    </row>
    <row r="11" spans="2:7" ht="33" customHeight="1">
      <c r="B11" s="159" t="s">
        <v>77</v>
      </c>
      <c r="C11" s="160"/>
      <c r="D11" s="95"/>
      <c r="E11" s="95"/>
      <c r="F11" s="13" t="s">
        <v>78</v>
      </c>
      <c r="G11" s="13" t="s">
        <v>79</v>
      </c>
    </row>
    <row r="12" spans="2:7" ht="73.5" customHeight="1">
      <c r="B12" s="13" t="s">
        <v>80</v>
      </c>
      <c r="C12" s="12" t="s">
        <v>81</v>
      </c>
      <c r="D12" s="13" t="s">
        <v>82</v>
      </c>
      <c r="E12" s="97" t="s">
        <v>83</v>
      </c>
      <c r="F12" s="149" t="s">
        <v>84</v>
      </c>
      <c r="G12" s="143" t="s">
        <v>85</v>
      </c>
    </row>
    <row r="13" spans="2:7" ht="49.5">
      <c r="B13" s="11" t="s">
        <v>86</v>
      </c>
      <c r="C13" s="15" t="s">
        <v>15</v>
      </c>
      <c r="D13" s="98">
        <v>5</v>
      </c>
      <c r="E13" s="11" t="s">
        <v>87</v>
      </c>
      <c r="F13" s="150"/>
      <c r="G13" s="144"/>
    </row>
    <row r="14" spans="2:7" ht="53.25" customHeight="1">
      <c r="B14" s="13" t="s">
        <v>80</v>
      </c>
      <c r="C14" s="12" t="s">
        <v>81</v>
      </c>
      <c r="D14" s="13" t="s">
        <v>82</v>
      </c>
      <c r="E14" s="97" t="s">
        <v>83</v>
      </c>
      <c r="F14" s="149" t="s">
        <v>84</v>
      </c>
      <c r="G14" s="144"/>
    </row>
    <row r="15" spans="2:7" ht="44.25" customHeight="1">
      <c r="B15" s="11" t="s">
        <v>88</v>
      </c>
      <c r="C15" s="15" t="s">
        <v>15</v>
      </c>
      <c r="D15" s="98">
        <v>10</v>
      </c>
      <c r="E15" s="11" t="s">
        <v>89</v>
      </c>
      <c r="F15" s="150"/>
      <c r="G15" s="144"/>
    </row>
    <row r="16" spans="2:7" ht="50.25" customHeight="1">
      <c r="B16" s="13" t="s">
        <v>80</v>
      </c>
      <c r="C16" s="12" t="s">
        <v>81</v>
      </c>
      <c r="D16" s="13" t="s">
        <v>82</v>
      </c>
      <c r="E16" s="97" t="s">
        <v>83</v>
      </c>
      <c r="F16" s="149" t="s">
        <v>84</v>
      </c>
      <c r="G16" s="144"/>
    </row>
    <row r="17" spans="2:7" ht="44.25" customHeight="1">
      <c r="B17" s="11" t="s">
        <v>90</v>
      </c>
      <c r="C17" s="15" t="s">
        <v>15</v>
      </c>
      <c r="D17" s="98">
        <v>18.5</v>
      </c>
      <c r="E17" s="11" t="s">
        <v>91</v>
      </c>
      <c r="F17" s="150"/>
      <c r="G17" s="144"/>
    </row>
    <row r="18" spans="2:7" ht="66" customHeight="1">
      <c r="B18" s="13" t="s">
        <v>80</v>
      </c>
      <c r="C18" s="12" t="s">
        <v>81</v>
      </c>
      <c r="D18" s="13" t="s">
        <v>82</v>
      </c>
      <c r="E18" s="97" t="s">
        <v>83</v>
      </c>
      <c r="F18" s="149" t="s">
        <v>84</v>
      </c>
      <c r="G18" s="144"/>
    </row>
    <row r="19" spans="2:7" ht="47.25" customHeight="1">
      <c r="B19" s="11" t="s">
        <v>92</v>
      </c>
      <c r="C19" s="67" t="s">
        <v>15</v>
      </c>
      <c r="D19" s="98">
        <v>15</v>
      </c>
      <c r="E19" s="11" t="s">
        <v>93</v>
      </c>
      <c r="F19" s="150"/>
      <c r="G19" s="144"/>
    </row>
    <row r="20" spans="2:7" ht="59.25" customHeight="1">
      <c r="B20" s="13" t="s">
        <v>80</v>
      </c>
      <c r="C20" s="12" t="s">
        <v>81</v>
      </c>
      <c r="D20" s="13" t="s">
        <v>82</v>
      </c>
      <c r="E20" s="97" t="s">
        <v>83</v>
      </c>
      <c r="F20" s="152" t="s">
        <v>94</v>
      </c>
      <c r="G20" s="144"/>
    </row>
    <row r="21" spans="2:7" ht="59.25" customHeight="1">
      <c r="B21" s="46" t="s">
        <v>95</v>
      </c>
      <c r="C21" s="11" t="s">
        <v>15</v>
      </c>
      <c r="D21" s="106">
        <v>39.369</v>
      </c>
      <c r="E21" s="11">
        <v>40</v>
      </c>
      <c r="F21" s="153"/>
      <c r="G21" s="144"/>
    </row>
    <row r="22" spans="2:7" ht="47.25" customHeight="1">
      <c r="B22" s="13" t="s">
        <v>80</v>
      </c>
      <c r="C22" s="12" t="s">
        <v>81</v>
      </c>
      <c r="D22" s="13" t="s">
        <v>82</v>
      </c>
      <c r="E22" s="97" t="s">
        <v>83</v>
      </c>
      <c r="F22" s="149" t="s">
        <v>84</v>
      </c>
      <c r="G22" s="144"/>
    </row>
    <row r="23" spans="2:7" ht="39" customHeight="1">
      <c r="B23" s="11" t="s">
        <v>96</v>
      </c>
      <c r="C23" s="15" t="s">
        <v>15</v>
      </c>
      <c r="D23" s="98">
        <v>10</v>
      </c>
      <c r="E23" s="11" t="s">
        <v>89</v>
      </c>
      <c r="F23" s="150"/>
      <c r="G23" s="144"/>
    </row>
    <row r="24" spans="2:7" ht="66" customHeight="1">
      <c r="B24" s="13" t="s">
        <v>80</v>
      </c>
      <c r="C24" s="12" t="s">
        <v>81</v>
      </c>
      <c r="D24" s="13" t="s">
        <v>82</v>
      </c>
      <c r="E24" s="97" t="s">
        <v>83</v>
      </c>
      <c r="F24" s="149" t="s">
        <v>97</v>
      </c>
      <c r="G24" s="144"/>
    </row>
    <row r="25" spans="2:7" ht="57.75" customHeight="1">
      <c r="B25" s="11" t="s">
        <v>98</v>
      </c>
      <c r="C25" s="15" t="s">
        <v>99</v>
      </c>
      <c r="D25" s="83">
        <v>0</v>
      </c>
      <c r="E25" s="94" t="s">
        <v>100</v>
      </c>
      <c r="F25" s="150"/>
      <c r="G25" s="144"/>
    </row>
    <row r="26" spans="2:7" ht="57.75" customHeight="1">
      <c r="B26" s="79" t="s">
        <v>80</v>
      </c>
      <c r="C26" s="80" t="s">
        <v>81</v>
      </c>
      <c r="D26" s="79" t="s">
        <v>82</v>
      </c>
      <c r="E26" s="97" t="s">
        <v>83</v>
      </c>
      <c r="F26" s="149" t="s">
        <v>101</v>
      </c>
      <c r="G26" s="144"/>
    </row>
    <row r="27" spans="2:7" ht="16.5" customHeight="1">
      <c r="B27" s="146" t="s">
        <v>102</v>
      </c>
      <c r="C27" s="147"/>
      <c r="D27" s="148"/>
      <c r="E27" s="154" t="s">
        <v>103</v>
      </c>
      <c r="F27" s="151"/>
      <c r="G27" s="144"/>
    </row>
    <row r="28" spans="2:7" ht="51" customHeight="1">
      <c r="B28" s="81" t="s">
        <v>80</v>
      </c>
      <c r="C28" s="82" t="s">
        <v>81</v>
      </c>
      <c r="D28" s="81" t="s">
        <v>82</v>
      </c>
      <c r="E28" s="155"/>
      <c r="F28" s="151"/>
      <c r="G28" s="144"/>
    </row>
    <row r="29" spans="2:7" ht="27.6" customHeight="1">
      <c r="B29" s="11" t="s">
        <v>104</v>
      </c>
      <c r="C29" s="15" t="s">
        <v>99</v>
      </c>
      <c r="D29" s="15">
        <v>0</v>
      </c>
      <c r="E29" s="155"/>
      <c r="F29" s="151"/>
      <c r="G29" s="144"/>
    </row>
    <row r="30" spans="2:7" ht="60" customHeight="1">
      <c r="B30" s="13" t="s">
        <v>80</v>
      </c>
      <c r="C30" s="12" t="s">
        <v>81</v>
      </c>
      <c r="D30" s="13" t="s">
        <v>82</v>
      </c>
      <c r="E30" s="155"/>
      <c r="F30" s="151"/>
      <c r="G30" s="144"/>
    </row>
    <row r="31" spans="2:7" ht="45.75" customHeight="1">
      <c r="B31" s="11" t="s">
        <v>105</v>
      </c>
      <c r="C31" s="15" t="s">
        <v>99</v>
      </c>
      <c r="D31" s="57">
        <v>0</v>
      </c>
      <c r="E31" s="156"/>
      <c r="F31" s="150"/>
      <c r="G31" s="145"/>
    </row>
    <row r="32" spans="2:7" ht="41.25" customHeight="1">
      <c r="B32" s="138" t="s">
        <v>106</v>
      </c>
      <c r="C32" s="139"/>
      <c r="D32" s="13">
        <f>D13+D15+D17+D19+D21+D23+D25+D29+D31</f>
        <v>97.869</v>
      </c>
      <c r="E32" s="140" t="s">
        <v>107</v>
      </c>
      <c r="F32" s="141"/>
      <c r="G32" s="142"/>
    </row>
    <row r="33" spans="4:5">
      <c r="D33" s="62"/>
      <c r="E33" s="62"/>
    </row>
    <row r="34" spans="4:5">
      <c r="D34" s="62"/>
      <c r="E34" s="62"/>
    </row>
  </sheetData>
  <mergeCells count="18">
    <mergeCell ref="B1:G1"/>
    <mergeCell ref="B11:C11"/>
    <mergeCell ref="B2:G2"/>
    <mergeCell ref="B9:G9"/>
    <mergeCell ref="B10:G10"/>
    <mergeCell ref="B32:C32"/>
    <mergeCell ref="E32:G32"/>
    <mergeCell ref="G12:G31"/>
    <mergeCell ref="B27:D27"/>
    <mergeCell ref="F12:F13"/>
    <mergeCell ref="F14:F15"/>
    <mergeCell ref="F16:F17"/>
    <mergeCell ref="F18:F19"/>
    <mergeCell ref="F26:F31"/>
    <mergeCell ref="F20:F21"/>
    <mergeCell ref="F22:F23"/>
    <mergeCell ref="F24:F25"/>
    <mergeCell ref="E27:E31"/>
  </mergeCells>
  <pageMargins left="0.25" right="0.25" top="0.75" bottom="0.75" header="0.3" footer="0.3"/>
  <pageSetup paperSize="5"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8039-F807-4A1C-85DC-949AEDB84439}">
  <dimension ref="A1:J23"/>
  <sheetViews>
    <sheetView topLeftCell="D17" zoomScale="80" zoomScaleNormal="80" workbookViewId="0">
      <selection activeCell="G21" sqref="G21"/>
    </sheetView>
  </sheetViews>
  <sheetFormatPr baseColWidth="10" defaultColWidth="9.140625" defaultRowHeight="15"/>
  <cols>
    <col min="1" max="1" width="40.85546875" style="5" customWidth="1"/>
    <col min="2" max="2" width="63" style="5" customWidth="1"/>
    <col min="3" max="3" width="70.42578125" style="5" customWidth="1"/>
    <col min="4" max="4" width="88.28515625" style="5" customWidth="1"/>
    <col min="5" max="5" width="22.140625" style="5" customWidth="1"/>
    <col min="6" max="6" width="57.28515625" style="5" customWidth="1"/>
    <col min="7" max="7" width="47" style="5" customWidth="1"/>
    <col min="8" max="16384" width="9.140625" style="5"/>
  </cols>
  <sheetData>
    <row r="1" spans="1:10" ht="80.25" customHeight="1">
      <c r="A1" s="167" t="s">
        <v>74</v>
      </c>
      <c r="B1" s="168"/>
      <c r="C1" s="168"/>
      <c r="D1" s="168"/>
      <c r="E1" s="168"/>
      <c r="F1" s="168"/>
      <c r="G1" s="169"/>
    </row>
    <row r="2" spans="1:10" ht="16.5">
      <c r="A2" s="165" t="s">
        <v>108</v>
      </c>
      <c r="B2" s="165"/>
      <c r="C2" s="165"/>
      <c r="D2" s="165"/>
      <c r="E2" s="165"/>
      <c r="F2" s="165"/>
      <c r="G2" s="166"/>
    </row>
    <row r="3" spans="1:10" ht="16.5">
      <c r="A3" s="14" t="s">
        <v>2</v>
      </c>
      <c r="B3" s="45" t="s">
        <v>3</v>
      </c>
      <c r="C3" s="64"/>
      <c r="D3" s="64"/>
      <c r="E3" s="64"/>
      <c r="F3" s="64"/>
      <c r="G3" s="65"/>
    </row>
    <row r="4" spans="1:10" ht="16.5">
      <c r="A4" s="14" t="s">
        <v>4</v>
      </c>
      <c r="B4" s="45" t="s">
        <v>5</v>
      </c>
      <c r="C4" s="64"/>
      <c r="D4" s="64"/>
      <c r="E4" s="64"/>
      <c r="F4" s="64"/>
      <c r="G4" s="65"/>
    </row>
    <row r="5" spans="1:10" ht="16.5">
      <c r="A5" s="14" t="s">
        <v>6</v>
      </c>
      <c r="B5" s="75" t="s">
        <v>7</v>
      </c>
      <c r="C5" s="64"/>
      <c r="D5" s="64"/>
      <c r="E5" s="64"/>
      <c r="F5" s="64"/>
      <c r="G5" s="65"/>
    </row>
    <row r="6" spans="1:10" ht="16.5">
      <c r="A6" s="14" t="s">
        <v>8</v>
      </c>
      <c r="B6" s="75" t="s">
        <v>9</v>
      </c>
      <c r="C6" s="64"/>
      <c r="D6" s="64"/>
      <c r="E6" s="64"/>
      <c r="F6" s="64"/>
      <c r="G6" s="65"/>
    </row>
    <row r="7" spans="1:10" ht="16.5">
      <c r="A7" s="66"/>
      <c r="B7" s="66"/>
      <c r="C7" s="66"/>
      <c r="D7" s="66"/>
      <c r="E7" s="66"/>
      <c r="F7" s="66"/>
    </row>
    <row r="8" spans="1:10" s="3" customFormat="1" ht="39" customHeight="1">
      <c r="A8" s="170" t="s">
        <v>109</v>
      </c>
      <c r="B8" s="171"/>
      <c r="C8" s="171"/>
      <c r="D8" s="171"/>
      <c r="E8" s="171"/>
      <c r="F8" s="171"/>
      <c r="G8" s="172"/>
      <c r="H8" s="70"/>
      <c r="I8" s="70"/>
      <c r="J8" s="70"/>
    </row>
    <row r="9" spans="1:10" s="3" customFormat="1" ht="50.25" customHeight="1">
      <c r="A9" s="173" t="s">
        <v>110</v>
      </c>
      <c r="B9" s="173"/>
      <c r="C9" s="173"/>
      <c r="D9" s="173"/>
      <c r="E9" s="173"/>
      <c r="F9" s="173"/>
      <c r="G9" s="173"/>
    </row>
    <row r="10" spans="1:10" s="3" customFormat="1" ht="147" customHeight="1">
      <c r="A10" s="178" t="s">
        <v>111</v>
      </c>
      <c r="B10" s="179"/>
      <c r="C10" s="170" t="s">
        <v>112</v>
      </c>
      <c r="D10" s="172"/>
      <c r="E10" s="170" t="s">
        <v>113</v>
      </c>
      <c r="F10" s="172"/>
      <c r="G10" s="10" t="s">
        <v>114</v>
      </c>
      <c r="H10" s="2"/>
      <c r="I10" s="2"/>
      <c r="J10" s="2"/>
    </row>
    <row r="11" spans="1:10" ht="92.25" customHeight="1">
      <c r="A11" s="178" t="s">
        <v>111</v>
      </c>
      <c r="B11" s="179"/>
      <c r="C11" s="176" t="s">
        <v>115</v>
      </c>
      <c r="D11" s="177"/>
      <c r="E11" s="174" t="s">
        <v>116</v>
      </c>
      <c r="F11" s="175"/>
      <c r="G11" s="1" t="s">
        <v>16</v>
      </c>
      <c r="H11" s="4"/>
      <c r="I11" s="4"/>
      <c r="J11" s="4"/>
    </row>
    <row r="12" spans="1:10" ht="16.5">
      <c r="A12" s="66"/>
      <c r="B12" s="66"/>
      <c r="C12" s="66"/>
      <c r="D12" s="66"/>
      <c r="E12" s="66"/>
      <c r="F12" s="66"/>
    </row>
    <row r="13" spans="1:10" ht="16.5">
      <c r="A13" s="66"/>
      <c r="B13" s="66"/>
      <c r="C13" s="66"/>
      <c r="D13" s="66"/>
      <c r="E13" s="66"/>
      <c r="F13" s="66"/>
    </row>
    <row r="14" spans="1:10" ht="39.75" customHeight="1">
      <c r="A14" s="158" t="s">
        <v>117</v>
      </c>
      <c r="B14" s="158"/>
      <c r="C14" s="158"/>
      <c r="D14" s="158"/>
      <c r="E14" s="158"/>
      <c r="F14" s="158"/>
      <c r="G14" s="158"/>
    </row>
    <row r="15" spans="1:10" ht="195" customHeight="1">
      <c r="A15" s="178" t="s">
        <v>118</v>
      </c>
      <c r="B15" s="179"/>
      <c r="C15" s="170" t="s">
        <v>112</v>
      </c>
      <c r="D15" s="172"/>
      <c r="E15" s="170" t="s">
        <v>113</v>
      </c>
      <c r="F15" s="172"/>
      <c r="G15" s="10" t="s">
        <v>114</v>
      </c>
    </row>
    <row r="16" spans="1:10" ht="133.5" customHeight="1">
      <c r="A16" s="178" t="s">
        <v>118</v>
      </c>
      <c r="B16" s="179"/>
      <c r="C16" s="181" t="s">
        <v>115</v>
      </c>
      <c r="D16" s="182"/>
      <c r="E16" s="174" t="s">
        <v>119</v>
      </c>
      <c r="F16" s="175"/>
      <c r="G16" s="34" t="s">
        <v>16</v>
      </c>
    </row>
    <row r="17" spans="1:8" ht="16.5">
      <c r="A17" s="66"/>
      <c r="B17" s="66"/>
      <c r="C17" s="66"/>
      <c r="D17" s="66"/>
      <c r="E17" s="66"/>
      <c r="F17" s="66"/>
    </row>
    <row r="18" spans="1:8" ht="16.5">
      <c r="A18" s="66"/>
      <c r="B18" s="66"/>
      <c r="C18" s="66"/>
      <c r="D18" s="66"/>
      <c r="E18" s="66"/>
      <c r="F18" s="66"/>
    </row>
    <row r="19" spans="1:8" ht="48" customHeight="1">
      <c r="A19" s="159" t="s">
        <v>120</v>
      </c>
      <c r="B19" s="160"/>
      <c r="C19" s="160"/>
      <c r="D19" s="160"/>
      <c r="E19" s="160"/>
      <c r="F19" s="160"/>
      <c r="G19" s="180"/>
    </row>
    <row r="20" spans="1:8" ht="267" customHeight="1">
      <c r="A20" s="21" t="s">
        <v>121</v>
      </c>
      <c r="B20" s="21" t="s">
        <v>122</v>
      </c>
      <c r="C20" s="21" t="s">
        <v>123</v>
      </c>
      <c r="D20" s="21" t="s">
        <v>124</v>
      </c>
      <c r="E20" s="68" t="s">
        <v>112</v>
      </c>
      <c r="F20" s="68" t="s">
        <v>113</v>
      </c>
      <c r="G20" s="10" t="s">
        <v>114</v>
      </c>
    </row>
    <row r="21" spans="1:8" ht="116.25" customHeight="1">
      <c r="A21" s="11" t="s">
        <v>99</v>
      </c>
      <c r="B21" s="11" t="s">
        <v>115</v>
      </c>
      <c r="C21" s="11" t="s">
        <v>125</v>
      </c>
      <c r="D21" s="11" t="s">
        <v>21</v>
      </c>
      <c r="E21" s="11" t="s">
        <v>115</v>
      </c>
      <c r="F21" s="69" t="s">
        <v>126</v>
      </c>
      <c r="G21" s="69" t="s">
        <v>16</v>
      </c>
      <c r="H21" s="25"/>
    </row>
    <row r="22" spans="1:8" ht="16.5">
      <c r="A22" s="66"/>
      <c r="B22" s="66"/>
      <c r="C22" s="66"/>
      <c r="D22" s="66"/>
      <c r="E22" s="66"/>
      <c r="F22" s="66"/>
    </row>
    <row r="23" spans="1:8" ht="16.5">
      <c r="A23" s="66"/>
      <c r="B23" s="66"/>
      <c r="C23" s="66"/>
      <c r="D23" s="66"/>
      <c r="E23" s="66"/>
      <c r="F23" s="66"/>
    </row>
  </sheetData>
  <mergeCells count="18">
    <mergeCell ref="A15:B15"/>
    <mergeCell ref="A11:B11"/>
    <mergeCell ref="A10:B10"/>
    <mergeCell ref="A16:B16"/>
    <mergeCell ref="A19:G19"/>
    <mergeCell ref="C15:D15"/>
    <mergeCell ref="E15:F15"/>
    <mergeCell ref="E16:F16"/>
    <mergeCell ref="C16:D16"/>
    <mergeCell ref="A2:G2"/>
    <mergeCell ref="A1:G1"/>
    <mergeCell ref="A8:G8"/>
    <mergeCell ref="A9:G9"/>
    <mergeCell ref="A14:G14"/>
    <mergeCell ref="E10:F10"/>
    <mergeCell ref="E11:F11"/>
    <mergeCell ref="C10:D10"/>
    <mergeCell ref="C11:D1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A5C18-1FC1-4443-8A3D-9E994EC1E975}">
  <dimension ref="A1:C16"/>
  <sheetViews>
    <sheetView tabSelected="1" topLeftCell="A10" zoomScale="80" zoomScaleNormal="80" workbookViewId="0">
      <selection activeCell="B21" sqref="B21"/>
    </sheetView>
  </sheetViews>
  <sheetFormatPr baseColWidth="10" defaultColWidth="11.42578125" defaultRowHeight="15"/>
  <cols>
    <col min="1" max="1" width="36.5703125" customWidth="1"/>
    <col min="2" max="2" width="55.85546875" customWidth="1"/>
    <col min="3" max="3" width="104.7109375" customWidth="1"/>
    <col min="4" max="4" width="22.5703125" customWidth="1"/>
  </cols>
  <sheetData>
    <row r="1" spans="1:3" ht="57.75" customHeight="1">
      <c r="A1" s="157" t="s">
        <v>74</v>
      </c>
      <c r="B1" s="184"/>
      <c r="C1" s="184"/>
    </row>
    <row r="2" spans="1:3" ht="16.5">
      <c r="A2" s="108" t="s">
        <v>1</v>
      </c>
      <c r="B2" s="173"/>
      <c r="C2" s="109"/>
    </row>
    <row r="3" spans="1:3" ht="16.5">
      <c r="A3" s="101" t="s">
        <v>2</v>
      </c>
      <c r="B3" s="185" t="s">
        <v>3</v>
      </c>
      <c r="C3" s="185"/>
    </row>
    <row r="4" spans="1:3" ht="16.5">
      <c r="A4" s="101" t="s">
        <v>4</v>
      </c>
      <c r="B4" s="185" t="s">
        <v>5</v>
      </c>
      <c r="C4" s="185"/>
    </row>
    <row r="5" spans="1:3" ht="16.5">
      <c r="A5" s="101" t="s">
        <v>6</v>
      </c>
      <c r="B5" s="185" t="s">
        <v>7</v>
      </c>
      <c r="C5" s="185"/>
    </row>
    <row r="6" spans="1:3" ht="16.5">
      <c r="A6" s="101" t="s">
        <v>8</v>
      </c>
      <c r="B6" s="185" t="s">
        <v>9</v>
      </c>
      <c r="C6" s="185"/>
    </row>
    <row r="7" spans="1:3" ht="16.5">
      <c r="A7" s="74"/>
      <c r="B7" s="102"/>
      <c r="C7" s="103"/>
    </row>
    <row r="8" spans="1:3" ht="34.5" customHeight="1">
      <c r="A8" s="73" t="s">
        <v>127</v>
      </c>
      <c r="B8" s="99" t="s">
        <v>128</v>
      </c>
      <c r="C8" s="73" t="s">
        <v>13</v>
      </c>
    </row>
    <row r="9" spans="1:3" ht="17.25">
      <c r="A9" s="104" t="s">
        <v>129</v>
      </c>
      <c r="B9" s="72" t="s">
        <v>130</v>
      </c>
      <c r="C9" s="104" t="s">
        <v>131</v>
      </c>
    </row>
    <row r="10" spans="1:3" ht="89.25" customHeight="1">
      <c r="A10" s="104" t="s">
        <v>132</v>
      </c>
      <c r="B10" s="100" t="s">
        <v>133</v>
      </c>
      <c r="C10" s="105" t="s">
        <v>134</v>
      </c>
    </row>
    <row r="11" spans="1:3" ht="37.15" customHeight="1">
      <c r="A11" s="104" t="s">
        <v>135</v>
      </c>
      <c r="B11" s="71" t="s">
        <v>130</v>
      </c>
      <c r="C11" s="105" t="s">
        <v>136</v>
      </c>
    </row>
    <row r="13" spans="1:3" ht="16.5">
      <c r="A13" s="88" t="s">
        <v>137</v>
      </c>
      <c r="B13" s="92" t="s">
        <v>138</v>
      </c>
      <c r="C13" s="91" t="s">
        <v>13</v>
      </c>
    </row>
    <row r="14" spans="1:3" ht="16.5">
      <c r="A14" s="89" t="s">
        <v>139</v>
      </c>
      <c r="B14" s="93">
        <v>39.369</v>
      </c>
      <c r="C14" s="183" t="s">
        <v>140</v>
      </c>
    </row>
    <row r="15" spans="1:3" ht="16.5">
      <c r="A15" s="90" t="s">
        <v>141</v>
      </c>
      <c r="B15" s="93">
        <v>58.5</v>
      </c>
      <c r="C15" s="183"/>
    </row>
    <row r="16" spans="1:3" ht="16.5">
      <c r="A16" s="88" t="s">
        <v>18</v>
      </c>
      <c r="B16" s="107">
        <f>B14+B15</f>
        <v>97.869</v>
      </c>
      <c r="C16" s="183"/>
    </row>
  </sheetData>
  <mergeCells count="7">
    <mergeCell ref="C14:C16"/>
    <mergeCell ref="A1:C1"/>
    <mergeCell ref="B3:C3"/>
    <mergeCell ref="B4:C4"/>
    <mergeCell ref="B6:C6"/>
    <mergeCell ref="A2:C2"/>
    <mergeCell ref="B5:C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C06D-8BD0-4D48-957E-18088A5F0923}">
  <dimension ref="A1:C18"/>
  <sheetViews>
    <sheetView workbookViewId="0">
      <selection activeCell="C8" sqref="C8"/>
    </sheetView>
  </sheetViews>
  <sheetFormatPr baseColWidth="10" defaultColWidth="11.42578125" defaultRowHeight="15"/>
  <cols>
    <col min="1" max="1" width="29.5703125" customWidth="1"/>
    <col min="2" max="2" width="16.7109375" customWidth="1"/>
    <col min="3" max="3" width="18.7109375" customWidth="1"/>
  </cols>
  <sheetData>
    <row r="1" spans="1:3">
      <c r="A1" s="6">
        <v>2023</v>
      </c>
      <c r="B1" s="7">
        <v>1160000</v>
      </c>
    </row>
    <row r="2" spans="1:3">
      <c r="A2" s="6">
        <v>2022</v>
      </c>
      <c r="B2" s="7">
        <v>1000000</v>
      </c>
    </row>
    <row r="3" spans="1:3">
      <c r="A3" s="6">
        <v>2021</v>
      </c>
      <c r="B3" s="7">
        <v>908526</v>
      </c>
    </row>
    <row r="4" spans="1:3">
      <c r="A4" s="6">
        <v>2020</v>
      </c>
      <c r="B4" s="7">
        <v>877803</v>
      </c>
    </row>
    <row r="5" spans="1:3">
      <c r="A5" s="6">
        <v>2019</v>
      </c>
      <c r="B5" s="7">
        <v>828116</v>
      </c>
    </row>
    <row r="6" spans="1:3">
      <c r="A6" s="6">
        <v>2018</v>
      </c>
      <c r="B6" s="7">
        <v>781242</v>
      </c>
    </row>
    <row r="7" spans="1:3">
      <c r="A7" s="6">
        <v>2017</v>
      </c>
      <c r="B7" s="7">
        <v>737717</v>
      </c>
    </row>
    <row r="8" spans="1:3">
      <c r="A8" s="6">
        <v>2007</v>
      </c>
      <c r="B8" s="7"/>
    </row>
    <row r="9" spans="1:3">
      <c r="A9" s="6">
        <v>2006</v>
      </c>
      <c r="B9" s="7">
        <v>408000</v>
      </c>
    </row>
    <row r="12" spans="1:3">
      <c r="A12" s="22" t="s">
        <v>142</v>
      </c>
      <c r="B12" s="23">
        <f>+C12/B1</f>
        <v>1264.1513698275862</v>
      </c>
      <c r="C12" s="24">
        <v>1466415589</v>
      </c>
    </row>
    <row r="13" spans="1:3">
      <c r="C13" s="26">
        <f>+C12/1.19</f>
        <v>1232282007.5630252</v>
      </c>
    </row>
    <row r="17" spans="1:3">
      <c r="A17" s="27">
        <v>2449278688</v>
      </c>
      <c r="B17" s="28">
        <v>0.11</v>
      </c>
      <c r="C17" s="29">
        <f>+A17*B17</f>
        <v>269420655.68000001</v>
      </c>
    </row>
    <row r="18" spans="1:3">
      <c r="B18">
        <f>+C17/B9</f>
        <v>660.34474431372553</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6D0E3-8F3F-4623-B05B-B5D4DEFC4B7E}">
  <dimension ref="A1"/>
  <sheetViews>
    <sheetView workbookViewId="0"/>
  </sheetViews>
  <sheetFormatPr baseColWidth="10"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C3A624FF3F7FD459E3C259614BCB112" ma:contentTypeVersion="16" ma:contentTypeDescription="Crear nuevo documento." ma:contentTypeScope="" ma:versionID="a2b4119fe961642caa6b7a0477c8aa85">
  <xsd:schema xmlns:xsd="http://www.w3.org/2001/XMLSchema" xmlns:xs="http://www.w3.org/2001/XMLSchema" xmlns:p="http://schemas.microsoft.com/office/2006/metadata/properties" xmlns:ns1="http://schemas.microsoft.com/sharepoint/v3" xmlns:ns2="b215d373-4ab1-4c9a-82d3-9624ee888acd" xmlns:ns3="0852b92d-295f-40fa-83c7-57454ce34d59" targetNamespace="http://schemas.microsoft.com/office/2006/metadata/properties" ma:root="true" ma:fieldsID="0d09f484b6d71ddb097e0a1c7edff43b" ns1:_="" ns2:_="" ns3:_="">
    <xsd:import namespace="http://schemas.microsoft.com/sharepoint/v3"/>
    <xsd:import namespace="b215d373-4ab1-4c9a-82d3-9624ee888acd"/>
    <xsd:import namespace="0852b92d-295f-40fa-83c7-57454ce34d59"/>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15d373-4ab1-4c9a-82d3-9624ee888acd"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52b92d-295f-40fa-83c7-57454ce34d59"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LengthInSeconds" ma:index="24"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440CD6BE-07DE-4483-82B3-07FF80B273B8}">
  <ds:schemaRefs>
    <ds:schemaRef ds:uri="http://schemas.microsoft.com/sharepoint/v3/contenttype/forms"/>
  </ds:schemaRefs>
</ds:datastoreItem>
</file>

<file path=customXml/itemProps2.xml><?xml version="1.0" encoding="utf-8"?>
<ds:datastoreItem xmlns:ds="http://schemas.openxmlformats.org/officeDocument/2006/customXml" ds:itemID="{8C6FE4C0-07FC-4DAC-BE94-821929FF6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15d373-4ab1-4c9a-82d3-9624ee888acd"/>
    <ds:schemaRef ds:uri="0852b92d-295f-40fa-83c7-57454ce34d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A0CE80-BC47-4EB6-AF11-498209BBCF1F}">
  <ds:schemaRefs>
    <ds:schemaRef ds:uri="b215d373-4ab1-4c9a-82d3-9624ee888acd"/>
    <ds:schemaRef ds:uri="http://www.w3.org/XML/1998/namespace"/>
    <ds:schemaRef ds:uri="http://schemas.microsoft.com/office/2006/documentManagement/types"/>
    <ds:schemaRef ds:uri="http://purl.org/dc/elements/1.1/"/>
    <ds:schemaRef ds:uri="http://purl.org/dc/terms/"/>
    <ds:schemaRef ds:uri="http://schemas.microsoft.com/office/infopath/2007/PartnerControls"/>
    <ds:schemaRef ds:uri="http://schemas.microsoft.com/office/2006/metadata/properties"/>
    <ds:schemaRef ds:uri="http://schemas.microsoft.com/sharepoint/v3"/>
    <ds:schemaRef ds:uri="http://schemas.openxmlformats.org/package/2006/metadata/core-properties"/>
    <ds:schemaRef ds:uri="0852b92d-295f-40fa-83c7-57454ce34d5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Propuesta Economica</vt:lpstr>
      <vt:lpstr>Experiencia habilitante</vt:lpstr>
      <vt:lpstr>Factores Ponderación </vt:lpstr>
      <vt:lpstr>Otros requisitos habilitantes </vt:lpstr>
      <vt:lpstr>Consolidado</vt:lpstr>
      <vt:lpstr>SMLV</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Castro Perez</dc:creator>
  <cp:keywords/>
  <dc:description/>
  <cp:lastModifiedBy>Angela Pilar Pareja Garzón</cp:lastModifiedBy>
  <cp:revision/>
  <dcterms:created xsi:type="dcterms:W3CDTF">2021-04-29T19:52:19Z</dcterms:created>
  <dcterms:modified xsi:type="dcterms:W3CDTF">2023-08-30T00:34:27Z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0x010100CC3A624FF3F7FD459E3C259614BCB112</vt:lpwstr>
  </property>
</Properties>
</file>