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gip\Desktop\RIA 2023- Coordinación de Núcleo\Proyectos\S.S.P 2023 SADRA\apu oPERADORES\"/>
    </mc:Choice>
  </mc:AlternateContent>
  <xr:revisionPtr revIDLastSave="0" documentId="13_ncr:1_{F1FC1091-D335-457A-9282-981B8DB80DD7}" xr6:coauthVersionLast="47" xr6:coauthVersionMax="47" xr10:uidLastSave="{00000000-0000-0000-0000-000000000000}"/>
  <bookViews>
    <workbookView xWindow="-110" yWindow="-110" windowWidth="19420" windowHeight="10300" tabRatio="918" firstSheet="1" activeTab="1" xr2:uid="{55DC5FE8-4D36-4513-8D30-D1724E245602}"/>
  </bookViews>
  <sheets>
    <sheet name="C. Cronograma" sheetId="14" state="hidden" r:id="rId1"/>
    <sheet name="APU OPERADOR 1. EN BLANCO" sheetId="26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'C. Cronograma'!$A$2:$BL$42</definedName>
    <definedName name="_UAB1">'[1]Listas Desplegables'!#REF!</definedName>
    <definedName name="Area_Conocimiento">'[2]Listas Desplegables'!$H$2:$H$9</definedName>
    <definedName name="AreaConocimiento">'[3]Listas Desplegables'!$H$2:$H$9</definedName>
    <definedName name="Buscar">#REF!</definedName>
    <definedName name="CatDoc">'[3]Listas Desplegables'!$C$2:$C$5</definedName>
    <definedName name="CategoriaExt">'[3]Listas Desplegables'!$C$11:$C$14</definedName>
    <definedName name="clave">'[4]8.1.A.Riesgos'!$I$8:$I$35</definedName>
    <definedName name="clave4">#REF!</definedName>
    <definedName name="codciiu">#REF!</definedName>
    <definedName name="Costos_Oficinas">#REF!</definedName>
    <definedName name="cualquier">#REF!</definedName>
    <definedName name="departamento">#REF!</definedName>
    <definedName name="descripcion">#REF!</definedName>
    <definedName name="Dpto">[5]Listas!$D$3</definedName>
    <definedName name="ficha">#REF!</definedName>
    <definedName name="GG">#REF!</definedName>
    <definedName name="IMPACTO">'[6]Listas-Datos'!$B$2:$B$5</definedName>
    <definedName name="Impacto_2">[5]Calificaciones!$D$4:$E$8</definedName>
    <definedName name="inf">#REF!</definedName>
    <definedName name="Matriz_Causas">#REF!</definedName>
    <definedName name="Metas123456">#REF!</definedName>
    <definedName name="mmmmmmmmmmm">#REF!</definedName>
    <definedName name="MODALIDADES">'[6]Listas-Datos'!$A$14:$A$20</definedName>
    <definedName name="municipio">#REF!</definedName>
    <definedName name="municipios">#REF!</definedName>
    <definedName name="nuevo">#REF!</definedName>
    <definedName name="ñ">#REF!</definedName>
    <definedName name="ola">#REF!</definedName>
    <definedName name="otro">#REF!</definedName>
    <definedName name="PERSONAS">#REF!</definedName>
    <definedName name="PPto">#REF!</definedName>
    <definedName name="Probabilidad_1">[5]Calificaciones!$B$4:$B$8</definedName>
    <definedName name="Probabilidad_2">[5]Calificaciones!$B$4:$C$8</definedName>
    <definedName name="proponentes">#REF!</definedName>
    <definedName name="prueb2">#REF!</definedName>
    <definedName name="prueba">#REF!</definedName>
    <definedName name="Sede">'[3]Listas Desplegables'!$A$2:$A$9</definedName>
    <definedName name="STAKEHOLDERS">#REF!</definedName>
    <definedName name="TipoDiplomado">'[3]Listas Desplegables'!$N$2:$N$3</definedName>
    <definedName name="UAB">'[6]Listas-Datos'!$A$2:$A$12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2" i="26" l="1"/>
  <c r="H76" i="26" s="1"/>
  <c r="D68" i="26"/>
  <c r="G68" i="26" s="1"/>
  <c r="H60" i="26"/>
  <c r="H68" i="26" s="1"/>
  <c r="H55" i="26"/>
  <c r="H48" i="26"/>
  <c r="H47" i="26"/>
  <c r="H46" i="26"/>
  <c r="H45" i="26"/>
  <c r="H44" i="26"/>
  <c r="H43" i="26"/>
  <c r="G40" i="26"/>
  <c r="D40" i="26"/>
  <c r="H39" i="26"/>
  <c r="H38" i="26"/>
  <c r="H40" i="26" s="1"/>
  <c r="H32" i="26"/>
  <c r="H27" i="26"/>
  <c r="H26" i="26"/>
  <c r="H25" i="26"/>
  <c r="H24" i="26"/>
  <c r="E24" i="26"/>
  <c r="H23" i="26"/>
  <c r="E23" i="26"/>
  <c r="H22" i="26"/>
  <c r="E22" i="26"/>
  <c r="H21" i="26"/>
  <c r="E21" i="26"/>
  <c r="H20" i="26"/>
  <c r="E20" i="26"/>
  <c r="H19" i="26"/>
  <c r="E19" i="26"/>
  <c r="D16" i="26"/>
  <c r="H15" i="26"/>
  <c r="H14" i="26"/>
  <c r="H13" i="26"/>
  <c r="H12" i="26"/>
  <c r="H11" i="26"/>
  <c r="H10" i="26"/>
  <c r="H9" i="26"/>
  <c r="H8" i="26"/>
  <c r="H7" i="26"/>
  <c r="H6" i="26"/>
  <c r="H16" i="26" l="1"/>
  <c r="H28" i="26"/>
  <c r="H34" i="26"/>
  <c r="H49" i="26"/>
  <c r="H77" i="26" l="1"/>
  <c r="B20" i="14" l="1"/>
  <c r="D20" i="14" s="1"/>
  <c r="B19" i="14"/>
  <c r="D19" i="14" s="1"/>
  <c r="G19" i="14" s="1"/>
  <c r="B13" i="14"/>
  <c r="D13" i="14" s="1"/>
  <c r="Y17" i="14"/>
  <c r="Y12" i="14"/>
  <c r="Z12" i="14" s="1"/>
  <c r="Y8" i="14"/>
  <c r="Y4" i="14"/>
  <c r="D17" i="14"/>
  <c r="D12" i="14"/>
  <c r="G12" i="14" s="1"/>
  <c r="B9" i="14"/>
  <c r="B10" i="14" s="1"/>
  <c r="B11" i="14" s="1"/>
  <c r="D11" i="14" s="1"/>
  <c r="A9" i="14"/>
  <c r="A10" i="14" s="1"/>
  <c r="A5" i="14"/>
  <c r="A6" i="14" s="1"/>
  <c r="B5" i="14"/>
  <c r="B6" i="14" s="1"/>
  <c r="B7" i="14" s="1"/>
  <c r="D8" i="14"/>
  <c r="U4" i="14"/>
  <c r="U8" i="14" s="1"/>
  <c r="U12" i="14" s="1"/>
  <c r="O4" i="14"/>
  <c r="M4" i="14"/>
  <c r="D4" i="14"/>
  <c r="B14" i="14" l="1"/>
  <c r="B15" i="14" s="1"/>
  <c r="D15" i="14" s="1"/>
  <c r="V12" i="14"/>
  <c r="X12" i="14" s="1"/>
  <c r="W12" i="14"/>
  <c r="D10" i="14"/>
  <c r="G10" i="14" s="1"/>
  <c r="D9" i="14"/>
  <c r="G9" i="14" s="1"/>
  <c r="D6" i="14"/>
  <c r="G6" i="14" s="1"/>
  <c r="A7" i="14"/>
  <c r="D7" i="14" s="1"/>
  <c r="G7" i="14" s="1"/>
  <c r="D5" i="14"/>
  <c r="G5" i="14" s="1"/>
  <c r="D14" i="14" l="1"/>
  <c r="G14" i="14" s="1"/>
  <c r="BL42" i="14"/>
  <c r="Y42" i="14"/>
  <c r="Z42" i="14" s="1"/>
  <c r="D42" i="14"/>
  <c r="BK42" i="14" s="1"/>
  <c r="BL41" i="14"/>
  <c r="Y41" i="14"/>
  <c r="Z41" i="14" s="1"/>
  <c r="D41" i="14"/>
  <c r="G41" i="14" s="1"/>
  <c r="BL40" i="14"/>
  <c r="Y40" i="14"/>
  <c r="Z40" i="14" s="1"/>
  <c r="D40" i="14"/>
  <c r="G40" i="14" s="1"/>
  <c r="BL39" i="14"/>
  <c r="Y39" i="14"/>
  <c r="Z39" i="14" s="1"/>
  <c r="D39" i="14"/>
  <c r="G39" i="14" s="1"/>
  <c r="BL38" i="14"/>
  <c r="Y38" i="14"/>
  <c r="Z38" i="14" s="1"/>
  <c r="D38" i="14"/>
  <c r="G38" i="14" s="1"/>
  <c r="BL37" i="14"/>
  <c r="Y37" i="14"/>
  <c r="Z37" i="14" s="1"/>
  <c r="D37" i="14"/>
  <c r="G37" i="14" s="1"/>
  <c r="BL36" i="14"/>
  <c r="Y36" i="14"/>
  <c r="Z36" i="14" s="1"/>
  <c r="D36" i="14"/>
  <c r="BK36" i="14" s="1"/>
  <c r="BL35" i="14"/>
  <c r="Y35" i="14"/>
  <c r="Z35" i="14" s="1"/>
  <c r="D35" i="14"/>
  <c r="G35" i="14" s="1"/>
  <c r="BL34" i="14"/>
  <c r="Y34" i="14"/>
  <c r="Z34" i="14" s="1"/>
  <c r="D34" i="14"/>
  <c r="G34" i="14" s="1"/>
  <c r="BL33" i="14"/>
  <c r="Y33" i="14"/>
  <c r="Z33" i="14" s="1"/>
  <c r="D33" i="14"/>
  <c r="G33" i="14" s="1"/>
  <c r="BL32" i="14"/>
  <c r="Y32" i="14"/>
  <c r="Z32" i="14" s="1"/>
  <c r="D32" i="14"/>
  <c r="G32" i="14" s="1"/>
  <c r="BL31" i="14"/>
  <c r="Y31" i="14"/>
  <c r="Z31" i="14" s="1"/>
  <c r="D31" i="14"/>
  <c r="G31" i="14" s="1"/>
  <c r="BL30" i="14"/>
  <c r="Y30" i="14"/>
  <c r="Z30" i="14" s="1"/>
  <c r="D30" i="14"/>
  <c r="G30" i="14" s="1"/>
  <c r="BL29" i="14"/>
  <c r="Y29" i="14"/>
  <c r="Z29" i="14" s="1"/>
  <c r="D29" i="14"/>
  <c r="G29" i="14" s="1"/>
  <c r="BL28" i="14"/>
  <c r="Y28" i="14"/>
  <c r="Z28" i="14" s="1"/>
  <c r="D28" i="14"/>
  <c r="G28" i="14" s="1"/>
  <c r="BL27" i="14"/>
  <c r="Y27" i="14"/>
  <c r="Z27" i="14" s="1"/>
  <c r="D27" i="14"/>
  <c r="G27" i="14" s="1"/>
  <c r="BL26" i="14"/>
  <c r="Y26" i="14"/>
  <c r="Z26" i="14" s="1"/>
  <c r="D26" i="14"/>
  <c r="G26" i="14" s="1"/>
  <c r="BL25" i="14"/>
  <c r="Y25" i="14"/>
  <c r="Z25" i="14" s="1"/>
  <c r="D25" i="14"/>
  <c r="G25" i="14" s="1"/>
  <c r="BL24" i="14"/>
  <c r="Y24" i="14"/>
  <c r="Z24" i="14" s="1"/>
  <c r="D24" i="14"/>
  <c r="G24" i="14" s="1"/>
  <c r="BL23" i="14"/>
  <c r="Y23" i="14"/>
  <c r="Z23" i="14" s="1"/>
  <c r="D23" i="14"/>
  <c r="G23" i="14" s="1"/>
  <c r="BL22" i="14"/>
  <c r="Y22" i="14"/>
  <c r="Z22" i="14" s="1"/>
  <c r="D22" i="14"/>
  <c r="G22" i="14" s="1"/>
  <c r="BL21" i="14"/>
  <c r="Y21" i="14"/>
  <c r="Z21" i="14" s="1"/>
  <c r="D21" i="14"/>
  <c r="G21" i="14" s="1"/>
  <c r="BL20" i="14"/>
  <c r="Y20" i="14"/>
  <c r="Z20" i="14" s="1"/>
  <c r="G20" i="14"/>
  <c r="BL19" i="14"/>
  <c r="Y19" i="14"/>
  <c r="Z19" i="14" s="1"/>
  <c r="BK19" i="14"/>
  <c r="BL18" i="14"/>
  <c r="Y18" i="14"/>
  <c r="Z18" i="14" s="1"/>
  <c r="D18" i="14"/>
  <c r="BK18" i="14" s="1"/>
  <c r="BL17" i="14"/>
  <c r="Z17" i="14"/>
  <c r="BK17" i="14"/>
  <c r="BL16" i="14"/>
  <c r="Y16" i="14"/>
  <c r="Z16" i="14" s="1"/>
  <c r="D16" i="14"/>
  <c r="G16" i="14" s="1"/>
  <c r="BL15" i="14"/>
  <c r="Y15" i="14"/>
  <c r="Z15" i="14" s="1"/>
  <c r="BK15" i="14"/>
  <c r="BL14" i="14"/>
  <c r="Y14" i="14"/>
  <c r="Z14" i="14" s="1"/>
  <c r="BL13" i="14"/>
  <c r="Y13" i="14"/>
  <c r="Z13" i="14" s="1"/>
  <c r="G13" i="14"/>
  <c r="BL12" i="14"/>
  <c r="BL11" i="14"/>
  <c r="BK11" i="14"/>
  <c r="BL8" i="14"/>
  <c r="Z8" i="14"/>
  <c r="G8" i="14"/>
  <c r="BL4" i="14"/>
  <c r="V4" i="14"/>
  <c r="X4" i="14" s="1"/>
  <c r="W4" i="14"/>
  <c r="G4" i="14"/>
  <c r="AA2" i="14"/>
  <c r="AB2" i="14" s="1"/>
  <c r="G42" i="14" l="1"/>
  <c r="BK4" i="14"/>
  <c r="BK30" i="14"/>
  <c r="G15" i="14"/>
  <c r="G17" i="14"/>
  <c r="BK32" i="14"/>
  <c r="AC2" i="14"/>
  <c r="AD2" i="14" s="1"/>
  <c r="AE2" i="14" s="1"/>
  <c r="BK12" i="14"/>
  <c r="BK14" i="14"/>
  <c r="BK20" i="14"/>
  <c r="BK22" i="14"/>
  <c r="BK24" i="14"/>
  <c r="BK27" i="14"/>
  <c r="BK31" i="14"/>
  <c r="BK35" i="14"/>
  <c r="BK39" i="14"/>
  <c r="BK13" i="14"/>
  <c r="BK8" i="14"/>
  <c r="BK26" i="14"/>
  <c r="Z4" i="14"/>
  <c r="G11" i="14"/>
  <c r="G18" i="14"/>
  <c r="G36" i="14"/>
  <c r="BK16" i="14"/>
  <c r="BK21" i="14"/>
  <c r="BK23" i="14"/>
  <c r="BK25" i="14"/>
  <c r="BK29" i="14"/>
  <c r="BK33" i="14"/>
  <c r="BK37" i="14"/>
  <c r="BK41" i="14"/>
  <c r="BK28" i="14"/>
  <c r="BK40" i="14"/>
  <c r="BK34" i="14"/>
  <c r="BK38" i="14"/>
  <c r="W8" i="14" l="1"/>
  <c r="V8" i="14"/>
  <c r="X8" i="14" s="1"/>
  <c r="AF2" i="14"/>
  <c r="AG2" i="14" s="1"/>
  <c r="AH2" i="14" l="1"/>
  <c r="AI2" i="14" s="1"/>
  <c r="U13" i="14"/>
  <c r="AJ2" i="14" l="1"/>
  <c r="AK2" i="14" s="1"/>
  <c r="AL2" i="14" s="1"/>
  <c r="U14" i="14"/>
  <c r="V13" i="14"/>
  <c r="X13" i="14" s="1"/>
  <c r="W13" i="14"/>
  <c r="AM2" i="14" l="1"/>
  <c r="AN2" i="14" s="1"/>
  <c r="AO2" i="14" s="1"/>
  <c r="AP2" i="14" s="1"/>
  <c r="AQ2" i="14" s="1"/>
  <c r="U15" i="14"/>
  <c r="W14" i="14"/>
  <c r="V14" i="14"/>
  <c r="X14" i="14" s="1"/>
  <c r="W15" i="14" l="1"/>
  <c r="V15" i="14"/>
  <c r="X15" i="14" s="1"/>
  <c r="AR2" i="14"/>
  <c r="AS2" i="14" s="1"/>
  <c r="AT2" i="14" s="1"/>
  <c r="U16" i="14"/>
  <c r="AU2" i="14" l="1"/>
  <c r="AV2" i="14" s="1"/>
  <c r="AW2" i="14" s="1"/>
  <c r="AX2" i="14" s="1"/>
  <c r="U17" i="14"/>
  <c r="V16" i="14"/>
  <c r="X16" i="14" s="1"/>
  <c r="W16" i="14"/>
  <c r="U18" i="14" l="1"/>
  <c r="AY2" i="14"/>
  <c r="W17" i="14"/>
  <c r="V17" i="14"/>
  <c r="X17" i="14" s="1"/>
  <c r="W18" i="14" l="1"/>
  <c r="V18" i="14"/>
  <c r="X18" i="14" s="1"/>
  <c r="AZ2" i="14"/>
  <c r="BA2" i="14" s="1"/>
  <c r="U26" i="14"/>
  <c r="U19" i="14" l="1"/>
  <c r="U29" i="14"/>
  <c r="U27" i="14"/>
  <c r="U28" i="14"/>
  <c r="BB2" i="14"/>
  <c r="U30" i="14"/>
  <c r="W26" i="14"/>
  <c r="V26" i="14"/>
  <c r="X26" i="14" s="1"/>
  <c r="W30" i="14" l="1"/>
  <c r="V30" i="14"/>
  <c r="X30" i="14" s="1"/>
  <c r="BC2" i="14"/>
  <c r="BD2" i="14" s="1"/>
  <c r="U20" i="14"/>
  <c r="V28" i="14"/>
  <c r="X28" i="14" s="1"/>
  <c r="W28" i="14"/>
  <c r="W27" i="14"/>
  <c r="V27" i="14"/>
  <c r="X27" i="14" s="1"/>
  <c r="V29" i="14"/>
  <c r="X29" i="14" s="1"/>
  <c r="W29" i="14"/>
  <c r="W19" i="14"/>
  <c r="V19" i="14"/>
  <c r="X19" i="14" s="1"/>
  <c r="W20" i="14" l="1"/>
  <c r="V20" i="14"/>
  <c r="X20" i="14" s="1"/>
  <c r="BE2" i="14"/>
  <c r="BF2" i="14" s="1"/>
  <c r="U21" i="14"/>
  <c r="V21" i="14" l="1"/>
  <c r="X21" i="14" s="1"/>
  <c r="W21" i="14"/>
  <c r="U25" i="14"/>
  <c r="U22" i="14"/>
  <c r="BG2" i="14"/>
  <c r="BH2" i="14" l="1"/>
  <c r="U31" i="14"/>
  <c r="W22" i="14"/>
  <c r="V22" i="14"/>
  <c r="X22" i="14" s="1"/>
  <c r="V25" i="14"/>
  <c r="X25" i="14" s="1"/>
  <c r="W25" i="14"/>
  <c r="V31" i="14" l="1"/>
  <c r="X31" i="14" s="1"/>
  <c r="W31" i="14"/>
  <c r="U23" i="14"/>
  <c r="BI2" i="14"/>
  <c r="U33" i="14" l="1"/>
  <c r="U40" i="14"/>
  <c r="U32" i="14"/>
  <c r="BJ2" i="14"/>
  <c r="V23" i="14"/>
  <c r="X23" i="14" s="1"/>
  <c r="W23" i="14"/>
  <c r="V33" i="14" l="1"/>
  <c r="X33" i="14" s="1"/>
  <c r="W33" i="14"/>
  <c r="U24" i="14"/>
  <c r="U34" i="14"/>
  <c r="V32" i="14"/>
  <c r="X32" i="14" s="1"/>
  <c r="W32" i="14"/>
  <c r="W40" i="14"/>
  <c r="V40" i="14"/>
  <c r="X40" i="14" s="1"/>
  <c r="U35" i="14" l="1"/>
  <c r="W34" i="14"/>
  <c r="V34" i="14"/>
  <c r="X34" i="14" s="1"/>
  <c r="V24" i="14"/>
  <c r="X24" i="14" s="1"/>
  <c r="W24" i="14"/>
  <c r="U41" i="14" l="1"/>
  <c r="U36" i="14"/>
  <c r="U38" i="14"/>
  <c r="W35" i="14"/>
  <c r="V35" i="14"/>
  <c r="X35" i="14" s="1"/>
  <c r="W38" i="14" l="1"/>
  <c r="V38" i="14"/>
  <c r="X38" i="14" s="1"/>
  <c r="W36" i="14"/>
  <c r="V36" i="14"/>
  <c r="X36" i="14" s="1"/>
  <c r="V41" i="14"/>
  <c r="X41" i="14" s="1"/>
  <c r="W41" i="14"/>
  <c r="U37" i="14"/>
  <c r="U39" i="14"/>
  <c r="U42" i="14"/>
  <c r="W39" i="14" l="1"/>
  <c r="V39" i="14"/>
  <c r="X39" i="14" s="1"/>
  <c r="V37" i="14"/>
  <c r="X37" i="14" s="1"/>
  <c r="W37" i="14"/>
  <c r="W42" i="14"/>
  <c r="V42" i="14"/>
  <c r="X42" i="14" s="1"/>
</calcChain>
</file>

<file path=xl/sharedStrings.xml><?xml version="1.0" encoding="utf-8"?>
<sst xmlns="http://schemas.openxmlformats.org/spreadsheetml/2006/main" count="325" uniqueCount="220">
  <si>
    <t xml:space="preserve">Descripción </t>
  </si>
  <si>
    <t>Cantidad</t>
  </si>
  <si>
    <t>Unidad</t>
  </si>
  <si>
    <t xml:space="preserve">Código objetivo </t>
  </si>
  <si>
    <t>Código actividad</t>
  </si>
  <si>
    <t xml:space="preserve">Código </t>
  </si>
  <si>
    <t>Actividad</t>
  </si>
  <si>
    <t xml:space="preserve">Cód. producto </t>
  </si>
  <si>
    <t xml:space="preserve">Código producto </t>
  </si>
  <si>
    <t xml:space="preserve">Fecha inicio </t>
  </si>
  <si>
    <t>Fecha fin</t>
  </si>
  <si>
    <t xml:space="preserve">Mes inicio </t>
  </si>
  <si>
    <t xml:space="preserve">Mes fin </t>
  </si>
  <si>
    <t xml:space="preserve">Total días </t>
  </si>
  <si>
    <t>Total meses</t>
  </si>
  <si>
    <t>Código</t>
  </si>
  <si>
    <t>Semanas</t>
  </si>
  <si>
    <t>OE1</t>
  </si>
  <si>
    <t>A01</t>
  </si>
  <si>
    <t>P01</t>
  </si>
  <si>
    <t>A02</t>
  </si>
  <si>
    <t>P02</t>
  </si>
  <si>
    <t>A03</t>
  </si>
  <si>
    <t>P03</t>
  </si>
  <si>
    <t>A04</t>
  </si>
  <si>
    <t>P04</t>
  </si>
  <si>
    <t>A08</t>
  </si>
  <si>
    <t>P08</t>
  </si>
  <si>
    <t>A10</t>
  </si>
  <si>
    <t>P10</t>
  </si>
  <si>
    <t>A13</t>
  </si>
  <si>
    <t>P13</t>
  </si>
  <si>
    <t>A14</t>
  </si>
  <si>
    <t>P14</t>
  </si>
  <si>
    <t>A15</t>
  </si>
  <si>
    <t>P15</t>
  </si>
  <si>
    <t>A16</t>
  </si>
  <si>
    <t>P16</t>
  </si>
  <si>
    <t>A17</t>
  </si>
  <si>
    <t>P17</t>
  </si>
  <si>
    <t>OE2</t>
  </si>
  <si>
    <t>A18</t>
  </si>
  <si>
    <t>P18</t>
  </si>
  <si>
    <t>A19</t>
  </si>
  <si>
    <t>P19</t>
  </si>
  <si>
    <t>A20</t>
  </si>
  <si>
    <t>P20</t>
  </si>
  <si>
    <t>A21</t>
  </si>
  <si>
    <t>P21</t>
  </si>
  <si>
    <t>A22</t>
  </si>
  <si>
    <t>P22</t>
  </si>
  <si>
    <t>A23</t>
  </si>
  <si>
    <t>P23</t>
  </si>
  <si>
    <t>A24</t>
  </si>
  <si>
    <t>P24</t>
  </si>
  <si>
    <t>A25</t>
  </si>
  <si>
    <t>P25</t>
  </si>
  <si>
    <t>A26</t>
  </si>
  <si>
    <t>P26</t>
  </si>
  <si>
    <t>A27</t>
  </si>
  <si>
    <t>P27</t>
  </si>
  <si>
    <t>OE3</t>
  </si>
  <si>
    <t>A28</t>
  </si>
  <si>
    <t>P28</t>
  </si>
  <si>
    <t>A29</t>
  </si>
  <si>
    <t>P29</t>
  </si>
  <si>
    <t>A30</t>
  </si>
  <si>
    <t>P30</t>
  </si>
  <si>
    <t>A31</t>
  </si>
  <si>
    <t>P31</t>
  </si>
  <si>
    <t>A32</t>
  </si>
  <si>
    <t>P32</t>
  </si>
  <si>
    <t>A33</t>
  </si>
  <si>
    <t>P33</t>
  </si>
  <si>
    <t>A34</t>
  </si>
  <si>
    <t>P34</t>
  </si>
  <si>
    <t>T1</t>
  </si>
  <si>
    <t>Producto/entregable</t>
  </si>
  <si>
    <t xml:space="preserve">Información del producto </t>
  </si>
  <si>
    <t>Información de fechas</t>
  </si>
  <si>
    <t>Indicador</t>
  </si>
  <si>
    <t>Unidad de medida</t>
  </si>
  <si>
    <t xml:space="preserve">Medio de verificación </t>
  </si>
  <si>
    <t xml:space="preserve">Meta </t>
  </si>
  <si>
    <t>Información de metas</t>
  </si>
  <si>
    <t>T2</t>
  </si>
  <si>
    <t>T3</t>
  </si>
  <si>
    <t xml:space="preserve">Consolidar información secundaria disponible de posibles beneficiarios y articulación con los municipios y asociaciones de productores ganaderos. </t>
  </si>
  <si>
    <t>Realizar reuniones virtuales y/o presenciales con las administraciones municipales de Caucasia, Cáceres, Nechí, Zaragoza y El Bagre.</t>
  </si>
  <si>
    <t xml:space="preserve">Un (1) Listado de enfoque diferencial de los productores beneficiarios </t>
  </si>
  <si>
    <t>Al inicio del proyecto, se presentará el listado de enfoque diferencial de los beneficiarios en el formato FO-M2-P1-013 del Sistema Integrado de Gestión – SIG, de la gobernación de Antioquia</t>
  </si>
  <si>
    <t xml:space="preserve">Base de datos </t>
  </si>
  <si>
    <t>Número de bases de datos con enfoque diferencial de los productores beneficiarios</t>
  </si>
  <si>
    <t xml:space="preserve">Informe </t>
  </si>
  <si>
    <t>PS01-1</t>
  </si>
  <si>
    <t>PS01-2</t>
  </si>
  <si>
    <t>PS01-3</t>
  </si>
  <si>
    <t xml:space="preserve">Realizar actividades de aprestamiento y tramites contractuales (contratación de personal, consolidación de información de posibles productores beneficiarios) </t>
  </si>
  <si>
    <t>Realizar tramites correspondientes a la contratación de personal</t>
  </si>
  <si>
    <t>Elaboración de presentaciones, piezas comunicacionales del proyecto para la socialización presencial con los municipios, asociaciones de productores ganaderos y productores ganaderos preseleccionados</t>
  </si>
  <si>
    <t xml:space="preserve">Diez (10) piezas gráficas para la comunicación </t>
  </si>
  <si>
    <t xml:space="preserve">Se realizan y difunden con el fin de comunicar y socializar el proyecto con asociaciones de productores, administraciones locales y posibles beneficiarios. </t>
  </si>
  <si>
    <t>Piezas gráficas</t>
  </si>
  <si>
    <t>RACI</t>
  </si>
  <si>
    <t xml:space="preserve">Aprueba </t>
  </si>
  <si>
    <t>Responsable</t>
  </si>
  <si>
    <t xml:space="preserve">Informado </t>
  </si>
  <si>
    <t xml:space="preserve">Consultado </t>
  </si>
  <si>
    <t>Número de piezas gráficas</t>
  </si>
  <si>
    <t xml:space="preserve">Piezas gráficas para la comunicación. </t>
  </si>
  <si>
    <t xml:space="preserve">Elaborar matriz de interesados (stakeholders), describiendo el posible interés, aporte u oposiciones respecto al proyecto </t>
  </si>
  <si>
    <t>Selección, priorización y suscripción de cartas de compromiso con productores ganaderos que serán objeto de intervención</t>
  </si>
  <si>
    <t>Drive</t>
  </si>
  <si>
    <t xml:space="preserve">Cinco (5) actas de socialización del proyecto </t>
  </si>
  <si>
    <t xml:space="preserve">Presentaciones realizadas a las comunidades de posibles beneficiarios, en espacios promovidos por las administraciones municipales y/o asociaciones de productore ganaderos </t>
  </si>
  <si>
    <t xml:space="preserve">Actas de socialización </t>
  </si>
  <si>
    <t xml:space="preserve">Actas de socialización del proyecto. Se realizará una socialización por municipio. </t>
  </si>
  <si>
    <t>Actas de socialización</t>
  </si>
  <si>
    <t xml:space="preserve">Listado y actas suscritas </t>
  </si>
  <si>
    <t xml:space="preserve">Elaborar piezas gráficas y presentaciones a partir de información del proyecto (objetivos, metas, público objetivo, etc.). Se realizarán dos piezas por municipio </t>
  </si>
  <si>
    <t>Realizar socializaciones con el grupo de actores de interés del proyecto (municipios, asociaciones productores, actores relevantes de la zona, etc.) (1 socialización por municipio)</t>
  </si>
  <si>
    <t>Un (1) listado de productores ganaderos priorizados para el establecimiento de SSP</t>
  </si>
  <si>
    <t xml:space="preserve">Conforme a la actividad tres (3) de común acuerdo entre la Gobernación de Antioquia, la Reforestadora Integral de Antioquia y las administraciones municipales, se priorizarán aquellos productores ganaderos que cumplan los requisitos definidos por RIA. </t>
  </si>
  <si>
    <t xml:space="preserve">Listado de beneficiarios priorizados </t>
  </si>
  <si>
    <t>Listado productores ganaderos priorizados para el establecimiento de SSP</t>
  </si>
  <si>
    <t xml:space="preserve">Verificación de información consolidada de cada productor, análisis de tipo de tenencia y priorización a partir de criterios a definir </t>
  </si>
  <si>
    <t xml:space="preserve">Elaboración de cartas de compromiso conforme a los prodoctrores priorizados </t>
  </si>
  <si>
    <t xml:space="preserve">Gestionar la suscripción de las cartas de compromiso con cada uno de los productores priorizados </t>
  </si>
  <si>
    <t>Diseñar protocolos, mecanismos y aplicaciones de gestión y captura de datos e información de campo.</t>
  </si>
  <si>
    <t xml:space="preserve">Diseño de protocolos, mecanismos y aplicación de gestión y captura de datos </t>
  </si>
  <si>
    <t xml:space="preserve">Capacitación de asistentes técnicos y gestor de datos en el manejo de protocolos, formatos, formularios y aplicaciones a utilizar en la gestión de la información y conocimiento </t>
  </si>
  <si>
    <t xml:space="preserve">Cien (100) certificados o actas de compromiso firmadas por los beneficiarios </t>
  </si>
  <si>
    <t>Se presentarán según concertaciones que se logren realizar con los productores ganaderos según la tipología del proyecto</t>
  </si>
  <si>
    <t xml:space="preserve">Actas de compromiso </t>
  </si>
  <si>
    <t xml:space="preserve">Certificado o actas de compromiso firmadas por los beneficiarios acorde a la tipología del proyecto </t>
  </si>
  <si>
    <t>Fumigada y adecuación del terreno limpia</t>
  </si>
  <si>
    <t>Trazado</t>
  </si>
  <si>
    <t>Plateo</t>
  </si>
  <si>
    <t>Hoyado</t>
  </si>
  <si>
    <t>Hidrorretenador</t>
  </si>
  <si>
    <t>Siembra</t>
  </si>
  <si>
    <t>Resiembra</t>
  </si>
  <si>
    <t>Fertilización</t>
  </si>
  <si>
    <t>Jornal</t>
  </si>
  <si>
    <t>Hectarea</t>
  </si>
  <si>
    <t>Biosolido (suministrado por RIA)</t>
  </si>
  <si>
    <t>Litro</t>
  </si>
  <si>
    <t>NPK (10-30-10)/ ha-Árboles (50 kg)</t>
  </si>
  <si>
    <t>Cal triple 30 kg</t>
  </si>
  <si>
    <t>Hidroretenedor (Kg)</t>
  </si>
  <si>
    <t>Borax -bulto 25 kg</t>
  </si>
  <si>
    <t>Insecticidas (arriera)</t>
  </si>
  <si>
    <t>CONCEPTO</t>
  </si>
  <si>
    <t>UNIDAD</t>
  </si>
  <si>
    <t>VALOR UNITARIO</t>
  </si>
  <si>
    <t>VALOR TOTAL
($)</t>
  </si>
  <si>
    <t>Insumos para SSP</t>
  </si>
  <si>
    <t>TOTAL mano de obra para establecimiento de SSP</t>
  </si>
  <si>
    <t>TOTAL insumos  para establecimiento de SSP</t>
  </si>
  <si>
    <t>Transporte  SSP</t>
  </si>
  <si>
    <t>Mano de Obra no calificada para  establecimiento de SSP</t>
  </si>
  <si>
    <t xml:space="preserve">CANTIDAD HA </t>
  </si>
  <si>
    <t xml:space="preserve">CANTIDAD TOTAL 175 HECTAREAS </t>
  </si>
  <si>
    <t>CANTIDAD POR HA O POR ARBOL</t>
  </si>
  <si>
    <t>VALOR TOTAL</t>
  </si>
  <si>
    <t>1 litro/ha</t>
  </si>
  <si>
    <t>Kilos</t>
  </si>
  <si>
    <t>50 gr/arbol</t>
  </si>
  <si>
    <t>Ton</t>
  </si>
  <si>
    <t>10 gr/arbol</t>
  </si>
  <si>
    <t>15 gr/arbol</t>
  </si>
  <si>
    <t>1/ha</t>
  </si>
  <si>
    <t>1kg/arbol</t>
  </si>
  <si>
    <t>TOTAL   para establecimiento de SSP</t>
  </si>
  <si>
    <t>Mano de Obra no calificada para  establecimiento de pasturas</t>
  </si>
  <si>
    <t>Fumigada de potrero y siembra de semilla de pasto</t>
  </si>
  <si>
    <t>Insumos para establecimiento de pasturas</t>
  </si>
  <si>
    <t>Semilla sexual de gramínea – BRACHIARIA DECUMBENS</t>
  </si>
  <si>
    <t>Semilla sexual de gramínea - HUMIDICOLA</t>
  </si>
  <si>
    <t>Transporte  insumos pasturas</t>
  </si>
  <si>
    <t>TOTAL   para establecimiento de pasturas</t>
  </si>
  <si>
    <t>TOTAL mano de obra para establecimiento de pasturas</t>
  </si>
  <si>
    <t>Mano de Obra no calificada para aislamiento</t>
  </si>
  <si>
    <t>TOTAL mano de obra para aislamiento</t>
  </si>
  <si>
    <t>Trocha o rocería</t>
  </si>
  <si>
    <t>Repique, hoyado e instalación de estacones</t>
  </si>
  <si>
    <t>Instalación de pie amigos o refuerzos de estacones esquineros</t>
  </si>
  <si>
    <t>Instalación de líneas de alambre</t>
  </si>
  <si>
    <t>Instalación de manguera aisladora y cable aislado</t>
  </si>
  <si>
    <t xml:space="preserve">Instalación de aisladores esquineros </t>
  </si>
  <si>
    <t>Instalación de tensores</t>
  </si>
  <si>
    <t>Transporte  insumos aislamiento</t>
  </si>
  <si>
    <t>TOTAL   para aislamiento</t>
  </si>
  <si>
    <t>Servicios de transporte de insumos (Fletes) Todos los insumos incluido biosolido</t>
  </si>
  <si>
    <t xml:space="preserve">Servicios de transporte de árboles (Fletes) </t>
  </si>
  <si>
    <t>Servicios de transporte de insumos (Fletes) SEMILLAS - HERBICIDAS- BIOSOLIDO</t>
  </si>
  <si>
    <t>Unidades madrinos</t>
  </si>
  <si>
    <t>Unidades temporales</t>
  </si>
  <si>
    <t>Semilla sexual de gramínea – CAIMAN</t>
  </si>
  <si>
    <t>litro</t>
  </si>
  <si>
    <t>3 litro/ha</t>
  </si>
  <si>
    <t>GRAN TOTAL</t>
  </si>
  <si>
    <t xml:space="preserve">CANTIDAD TOTAL 50 HECTAREAS </t>
  </si>
  <si>
    <t xml:space="preserve">Herbicida de Hoja ancha </t>
  </si>
  <si>
    <t>Herbicida de Hoja angosta</t>
  </si>
  <si>
    <t xml:space="preserve">Herbicida de Hoja angosta </t>
  </si>
  <si>
    <t xml:space="preserve">UNIDAD DE MEDIDA </t>
  </si>
  <si>
    <t>VALOR INSUMO/HA</t>
  </si>
  <si>
    <t>CANTIDAD REQUERIDA PARA LAS 175 HA</t>
  </si>
  <si>
    <t>VALOR POR HA</t>
  </si>
  <si>
    <t>CANTIDAD HA</t>
  </si>
  <si>
    <t>UNIDADES A TRANSPORTAR</t>
  </si>
  <si>
    <t xml:space="preserve">Servicios de transporte de insumos (Fletes) ESTACONES, ALAMBRE, VARILLAS COOPERWELL </t>
  </si>
  <si>
    <t>CANTIDAD REQUERIDA PARA LAS 50 HA</t>
  </si>
  <si>
    <r>
      <t xml:space="preserve"> CONTRATO INTERADMINISTRATIVO No.CI 4600015402 “Implementación de Sistemas Silvopastoriles para el fortalecimiento del distrito eco ganadero del Bajo Cauca Antioqueño”
</t>
    </r>
    <r>
      <rPr>
        <b/>
        <sz val="14"/>
        <rFont val="Calibri"/>
        <family val="2"/>
        <scheme val="minor"/>
      </rPr>
      <t>MUNICIPIOS CAUCASIA-CACERES Y NECHÍ                                                                                                                                                                                                                            CONTRATO DE REFORESTACIÓN 074</t>
    </r>
  </si>
  <si>
    <t xml:space="preserve">Unidades de varillas </t>
  </si>
  <si>
    <t xml:space="preserve">Rollos de alambre de 25 kg cada uno </t>
  </si>
  <si>
    <t>Ton biosolido a transportar</t>
  </si>
  <si>
    <t>50 toneladas</t>
  </si>
  <si>
    <t>66 toneladas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</si>
</sst>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#,##0;[Red]#,##0"/>
    <numFmt numFmtId="166" formatCode="_(* #,##0_);_(* \(#,##0\);_(* &quot;-&quot;??_);_(@_)"/>
    <numFmt numFmtId="167" formatCode="_(* #,##0.00_);_(* \(#,##0.00\);_(* &quot;-&quot;??_);_(@_)"/>
    <numFmt numFmtId="168" formatCode="#,##0.0"/>
    <numFmt numFmtId="169" formatCode="0.0"/>
    <numFmt numFmtId="170" formatCode="_-* #,##0_-;\-* #,##0_-;_-* &quot;-&quot;??_-;_-@_-"/>
    <numFmt numFmtId="171" formatCode="#,##0_ ;\-#,##0\ "/>
    <numFmt numFmtId="172" formatCode="_(* #,##0.0_);_(* \(#,##0.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00"/>
      <name val="Times New Roman"/>
      <family val="1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</cellStyleXfs>
  <cellXfs count="221">
    <xf numFmtId="0" fontId="0" fillId="0" borderId="0" xfId="0"/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9" xfId="0" applyFont="1" applyBorder="1"/>
    <xf numFmtId="0" fontId="5" fillId="5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17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9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5" fillId="5" borderId="19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vertical="top" wrapText="1"/>
    </xf>
    <xf numFmtId="0" fontId="4" fillId="0" borderId="19" xfId="0" applyFont="1" applyBorder="1" applyAlignment="1">
      <alignment horizontal="center" vertical="center" wrapText="1"/>
    </xf>
    <xf numFmtId="14" fontId="4" fillId="0" borderId="19" xfId="0" applyNumberFormat="1" applyFont="1" applyBorder="1" applyAlignment="1">
      <alignment horizontal="center" vertical="center"/>
    </xf>
    <xf numFmtId="17" fontId="4" fillId="3" borderId="20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21" xfId="0" applyNumberFormat="1" applyFont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14" fontId="9" fillId="2" borderId="22" xfId="0" applyNumberFormat="1" applyFont="1" applyFill="1" applyBorder="1" applyAlignment="1">
      <alignment horizontal="center" vertical="center"/>
    </xf>
    <xf numFmtId="17" fontId="9" fillId="2" borderId="23" xfId="0" applyNumberFormat="1" applyFont="1" applyFill="1" applyBorder="1" applyAlignment="1" applyProtection="1">
      <alignment horizontal="center" vertical="center" wrapText="1"/>
      <protection locked="0"/>
    </xf>
    <xf numFmtId="2" fontId="9" fillId="2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1" fillId="0" borderId="19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left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9" fillId="10" borderId="22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14" fontId="4" fillId="2" borderId="22" xfId="0" applyNumberFormat="1" applyFont="1" applyFill="1" applyBorder="1" applyAlignment="1">
      <alignment horizontal="center" vertical="center"/>
    </xf>
    <xf numFmtId="17" fontId="4" fillId="2" borderId="23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24" xfId="0" applyNumberFormat="1" applyFont="1" applyFill="1" applyBorder="1" applyAlignment="1">
      <alignment horizontal="center" vertical="center"/>
    </xf>
    <xf numFmtId="0" fontId="0" fillId="3" borderId="0" xfId="0" applyFill="1"/>
    <xf numFmtId="3" fontId="0" fillId="3" borderId="0" xfId="0" applyNumberForma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3" fontId="0" fillId="3" borderId="1" xfId="0" applyNumberFormat="1" applyFill="1" applyBorder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44" fontId="0" fillId="3" borderId="1" xfId="1" applyFont="1" applyFill="1" applyBorder="1" applyAlignment="1">
      <alignment horizontal="center"/>
    </xf>
    <xf numFmtId="44" fontId="1" fillId="3" borderId="1" xfId="1" applyFont="1" applyFill="1" applyBorder="1" applyAlignment="1">
      <alignment horizontal="center"/>
    </xf>
    <xf numFmtId="0" fontId="13" fillId="3" borderId="31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5" fillId="3" borderId="26" xfId="3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166" fontId="8" fillId="3" borderId="27" xfId="4" applyNumberFormat="1" applyFont="1" applyFill="1" applyBorder="1"/>
    <xf numFmtId="169" fontId="15" fillId="3" borderId="1" xfId="3" applyNumberFormat="1" applyFont="1" applyFill="1" applyBorder="1" applyAlignment="1">
      <alignment horizontal="center" vertical="center"/>
    </xf>
    <xf numFmtId="170" fontId="15" fillId="3" borderId="1" xfId="2" applyNumberFormat="1" applyFont="1" applyFill="1" applyBorder="1" applyAlignment="1">
      <alignment horizontal="center" vertical="center"/>
    </xf>
    <xf numFmtId="166" fontId="7" fillId="3" borderId="35" xfId="4" applyNumberFormat="1" applyFont="1" applyFill="1" applyBorder="1" applyAlignment="1">
      <alignment vertical="center"/>
    </xf>
    <xf numFmtId="0" fontId="7" fillId="3" borderId="36" xfId="0" applyFont="1" applyFill="1" applyBorder="1"/>
    <xf numFmtId="0" fontId="7" fillId="3" borderId="37" xfId="0" applyFont="1" applyFill="1" applyBorder="1" applyAlignment="1" applyProtection="1">
      <alignment horizontal="center" vertical="center"/>
      <protection locked="0"/>
    </xf>
    <xf numFmtId="4" fontId="7" fillId="3" borderId="37" xfId="0" applyNumberFormat="1" applyFont="1" applyFill="1" applyBorder="1" applyAlignment="1" applyProtection="1">
      <alignment horizontal="center" vertical="center"/>
      <protection locked="0"/>
    </xf>
    <xf numFmtId="165" fontId="7" fillId="3" borderId="37" xfId="0" applyNumberFormat="1" applyFont="1" applyFill="1" applyBorder="1" applyAlignment="1" applyProtection="1">
      <alignment horizontal="center" vertical="center"/>
      <protection locked="0"/>
    </xf>
    <xf numFmtId="2" fontId="7" fillId="3" borderId="37" xfId="0" applyNumberFormat="1" applyFont="1" applyFill="1" applyBorder="1" applyAlignment="1" applyProtection="1">
      <alignment horizontal="center" vertical="center"/>
      <protection locked="0"/>
    </xf>
    <xf numFmtId="166" fontId="7" fillId="3" borderId="38" xfId="4" applyNumberFormat="1" applyFont="1" applyFill="1" applyBorder="1" applyAlignment="1">
      <alignment vertical="center"/>
    </xf>
    <xf numFmtId="164" fontId="7" fillId="3" borderId="38" xfId="1" applyNumberFormat="1" applyFont="1" applyFill="1" applyBorder="1" applyAlignment="1">
      <alignment vertical="center"/>
    </xf>
    <xf numFmtId="166" fontId="0" fillId="3" borderId="0" xfId="0" applyNumberFormat="1" applyFill="1"/>
    <xf numFmtId="0" fontId="15" fillId="3" borderId="1" xfId="3" applyFont="1" applyFill="1" applyBorder="1" applyAlignment="1">
      <alignment horizontal="center" vertical="center"/>
    </xf>
    <xf numFmtId="169" fontId="0" fillId="3" borderId="0" xfId="0" applyNumberFormat="1" applyFill="1"/>
    <xf numFmtId="0" fontId="13" fillId="11" borderId="26" xfId="0" applyFont="1" applyFill="1" applyBorder="1"/>
    <xf numFmtId="0" fontId="8" fillId="11" borderId="1" xfId="0" applyFont="1" applyFill="1" applyBorder="1" applyAlignment="1" applyProtection="1">
      <alignment horizontal="center"/>
      <protection locked="0"/>
    </xf>
    <xf numFmtId="4" fontId="8" fillId="11" borderId="1" xfId="0" applyNumberFormat="1" applyFont="1" applyFill="1" applyBorder="1" applyAlignment="1" applyProtection="1">
      <alignment horizontal="center" vertical="center"/>
      <protection locked="0"/>
    </xf>
    <xf numFmtId="165" fontId="8" fillId="11" borderId="1" xfId="0" applyNumberFormat="1" applyFont="1" applyFill="1" applyBorder="1" applyAlignment="1" applyProtection="1">
      <alignment horizontal="center" vertical="center"/>
      <protection locked="0"/>
    </xf>
    <xf numFmtId="0" fontId="0" fillId="11" borderId="27" xfId="0" applyFill="1" applyBorder="1"/>
    <xf numFmtId="0" fontId="13" fillId="11" borderId="3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1" xfId="1" applyNumberFormat="1" applyFont="1" applyFill="1" applyBorder="1" applyAlignment="1">
      <alignment horizontal="center"/>
    </xf>
    <xf numFmtId="4" fontId="0" fillId="3" borderId="26" xfId="0" applyNumberFormat="1" applyFill="1" applyBorder="1"/>
    <xf numFmtId="0" fontId="7" fillId="3" borderId="40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center" vertical="center"/>
    </xf>
    <xf numFmtId="3" fontId="7" fillId="3" borderId="20" xfId="0" applyNumberFormat="1" applyFont="1" applyFill="1" applyBorder="1" applyAlignment="1">
      <alignment horizontal="center" vertical="center"/>
    </xf>
    <xf numFmtId="3" fontId="8" fillId="3" borderId="20" xfId="0" applyNumberFormat="1" applyFont="1" applyFill="1" applyBorder="1" applyAlignment="1">
      <alignment horizontal="center" vertical="center"/>
    </xf>
    <xf numFmtId="166" fontId="7" fillId="3" borderId="41" xfId="4" applyNumberFormat="1" applyFont="1" applyFill="1" applyBorder="1" applyAlignment="1">
      <alignment vertical="center"/>
    </xf>
    <xf numFmtId="0" fontId="7" fillId="11" borderId="42" xfId="0" applyFont="1" applyFill="1" applyBorder="1"/>
    <xf numFmtId="0" fontId="2" fillId="11" borderId="44" xfId="0" applyFont="1" applyFill="1" applyBorder="1" applyAlignment="1">
      <alignment vertical="center"/>
    </xf>
    <xf numFmtId="49" fontId="0" fillId="3" borderId="26" xfId="0" applyNumberFormat="1" applyFill="1" applyBorder="1"/>
    <xf numFmtId="0" fontId="0" fillId="3" borderId="26" xfId="0" applyFill="1" applyBorder="1"/>
    <xf numFmtId="0" fontId="15" fillId="3" borderId="26" xfId="3" applyFont="1" applyFill="1" applyBorder="1" applyAlignment="1">
      <alignment horizontal="left" vertical="center"/>
    </xf>
    <xf numFmtId="0" fontId="8" fillId="11" borderId="43" xfId="0" applyFont="1" applyFill="1" applyBorder="1" applyProtection="1">
      <protection locked="0"/>
    </xf>
    <xf numFmtId="166" fontId="7" fillId="11" borderId="44" xfId="4" applyNumberFormat="1" applyFont="1" applyFill="1" applyBorder="1" applyAlignment="1">
      <alignment vertical="center"/>
    </xf>
    <xf numFmtId="0" fontId="0" fillId="3" borderId="26" xfId="0" applyFill="1" applyBorder="1" applyAlignment="1">
      <alignment wrapText="1"/>
    </xf>
    <xf numFmtId="44" fontId="0" fillId="3" borderId="27" xfId="1" applyFont="1" applyFill="1" applyBorder="1"/>
    <xf numFmtId="3" fontId="8" fillId="3" borderId="2" xfId="0" applyNumberFormat="1" applyFont="1" applyFill="1" applyBorder="1" applyAlignment="1">
      <alignment horizontal="center" vertical="center"/>
    </xf>
    <xf numFmtId="0" fontId="7" fillId="3" borderId="45" xfId="0" applyFont="1" applyFill="1" applyBorder="1"/>
    <xf numFmtId="0" fontId="7" fillId="3" borderId="34" xfId="0" applyFont="1" applyFill="1" applyBorder="1" applyAlignment="1" applyProtection="1">
      <alignment horizontal="center" vertical="center"/>
      <protection locked="0"/>
    </xf>
    <xf numFmtId="4" fontId="7" fillId="3" borderId="34" xfId="0" applyNumberFormat="1" applyFont="1" applyFill="1" applyBorder="1" applyAlignment="1" applyProtection="1">
      <alignment horizontal="center" vertical="center"/>
      <protection locked="0"/>
    </xf>
    <xf numFmtId="165" fontId="7" fillId="3" borderId="34" xfId="0" applyNumberFormat="1" applyFont="1" applyFill="1" applyBorder="1" applyAlignment="1" applyProtection="1">
      <alignment horizontal="center" vertical="center"/>
      <protection locked="0"/>
    </xf>
    <xf numFmtId="2" fontId="7" fillId="3" borderId="34" xfId="0" applyNumberFormat="1" applyFont="1" applyFill="1" applyBorder="1" applyAlignment="1" applyProtection="1">
      <alignment horizontal="center" vertical="center"/>
      <protection locked="0"/>
    </xf>
    <xf numFmtId="0" fontId="17" fillId="14" borderId="26" xfId="0" applyFont="1" applyFill="1" applyBorder="1" applyAlignment="1">
      <alignment vertical="center" wrapText="1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17" fillId="14" borderId="26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171" fontId="0" fillId="3" borderId="1" xfId="1" applyNumberFormat="1" applyFont="1" applyFill="1" applyBorder="1" applyAlignment="1">
      <alignment horizontal="center"/>
    </xf>
    <xf numFmtId="171" fontId="1" fillId="3" borderId="1" xfId="1" applyNumberFormat="1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5" fontId="7" fillId="3" borderId="32" xfId="0" applyNumberFormat="1" applyFont="1" applyFill="1" applyBorder="1" applyAlignment="1" applyProtection="1">
      <alignment horizontal="center" vertical="center"/>
      <protection locked="0"/>
    </xf>
    <xf numFmtId="2" fontId="7" fillId="3" borderId="32" xfId="0" applyNumberFormat="1" applyFont="1" applyFill="1" applyBorder="1" applyAlignment="1" applyProtection="1">
      <alignment horizontal="center" vertical="center"/>
      <protection locked="0"/>
    </xf>
    <xf numFmtId="164" fontId="7" fillId="3" borderId="33" xfId="1" applyNumberFormat="1" applyFont="1" applyFill="1" applyBorder="1" applyAlignment="1">
      <alignment vertical="center"/>
    </xf>
    <xf numFmtId="0" fontId="15" fillId="3" borderId="46" xfId="3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/>
    </xf>
    <xf numFmtId="166" fontId="8" fillId="3" borderId="49" xfId="4" applyNumberFormat="1" applyFont="1" applyFill="1" applyBorder="1"/>
    <xf numFmtId="0" fontId="7" fillId="13" borderId="36" xfId="0" applyFont="1" applyFill="1" applyBorder="1" applyAlignment="1">
      <alignment horizontal="left" vertical="center"/>
    </xf>
    <xf numFmtId="0" fontId="8" fillId="13" borderId="37" xfId="0" applyFont="1" applyFill="1" applyBorder="1" applyAlignment="1">
      <alignment horizontal="center" vertical="center"/>
    </xf>
    <xf numFmtId="3" fontId="7" fillId="13" borderId="37" xfId="0" applyNumberFormat="1" applyFont="1" applyFill="1" applyBorder="1" applyAlignment="1">
      <alignment horizontal="center" vertical="center"/>
    </xf>
    <xf numFmtId="3" fontId="8" fillId="13" borderId="37" xfId="0" applyNumberFormat="1" applyFont="1" applyFill="1" applyBorder="1" applyAlignment="1">
      <alignment horizontal="center" vertical="center"/>
    </xf>
    <xf numFmtId="166" fontId="7" fillId="13" borderId="38" xfId="4" applyNumberFormat="1" applyFont="1" applyFill="1" applyBorder="1" applyAlignment="1">
      <alignment vertical="center"/>
    </xf>
    <xf numFmtId="0" fontId="15" fillId="3" borderId="46" xfId="3" applyFont="1" applyFill="1" applyBorder="1" applyAlignment="1">
      <alignment horizontal="left" vertical="center"/>
    </xf>
    <xf numFmtId="0" fontId="15" fillId="3" borderId="2" xfId="3" applyFont="1" applyFill="1" applyBorder="1" applyAlignment="1">
      <alignment horizontal="center" vertical="center"/>
    </xf>
    <xf numFmtId="169" fontId="15" fillId="3" borderId="2" xfId="3" applyNumberFormat="1" applyFont="1" applyFill="1" applyBorder="1" applyAlignment="1">
      <alignment horizontal="center" vertical="center"/>
    </xf>
    <xf numFmtId="170" fontId="15" fillId="3" borderId="2" xfId="2" applyNumberFormat="1" applyFont="1" applyFill="1" applyBorder="1" applyAlignment="1">
      <alignment horizontal="center" vertical="center"/>
    </xf>
    <xf numFmtId="168" fontId="8" fillId="13" borderId="37" xfId="0" applyNumberFormat="1" applyFont="1" applyFill="1" applyBorder="1" applyAlignment="1">
      <alignment horizontal="center" vertical="center"/>
    </xf>
    <xf numFmtId="166" fontId="8" fillId="13" borderId="37" xfId="4" applyNumberFormat="1" applyFont="1" applyFill="1" applyBorder="1" applyAlignment="1">
      <alignment horizontal="center" vertical="center"/>
    </xf>
    <xf numFmtId="166" fontId="8" fillId="13" borderId="38" xfId="4" applyNumberFormat="1" applyFont="1" applyFill="1" applyBorder="1"/>
    <xf numFmtId="0" fontId="0" fillId="3" borderId="46" xfId="0" applyFill="1" applyBorder="1"/>
    <xf numFmtId="171" fontId="1" fillId="3" borderId="2" xfId="1" applyNumberFormat="1" applyFont="1" applyFill="1" applyBorder="1" applyAlignment="1">
      <alignment horizontal="center"/>
    </xf>
    <xf numFmtId="44" fontId="1" fillId="3" borderId="2" xfId="1" applyFont="1" applyFill="1" applyBorder="1" applyAlignment="1">
      <alignment horizontal="center"/>
    </xf>
    <xf numFmtId="44" fontId="0" fillId="3" borderId="49" xfId="1" applyFont="1" applyFill="1" applyBorder="1"/>
    <xf numFmtId="9" fontId="8" fillId="13" borderId="39" xfId="0" applyNumberFormat="1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left" vertical="center"/>
    </xf>
    <xf numFmtId="0" fontId="8" fillId="13" borderId="37" xfId="0" applyFont="1" applyFill="1" applyBorder="1" applyAlignment="1">
      <alignment horizontal="left" vertical="center"/>
    </xf>
    <xf numFmtId="166" fontId="7" fillId="13" borderId="38" xfId="4" applyNumberFormat="1" applyFont="1" applyFill="1" applyBorder="1"/>
    <xf numFmtId="0" fontId="17" fillId="14" borderId="46" xfId="0" applyFont="1" applyFill="1" applyBorder="1" applyAlignment="1">
      <alignment horizontal="justify" vertical="center" wrapText="1"/>
    </xf>
    <xf numFmtId="165" fontId="7" fillId="4" borderId="37" xfId="0" applyNumberFormat="1" applyFont="1" applyFill="1" applyBorder="1" applyAlignment="1" applyProtection="1">
      <alignment horizontal="center" vertical="center"/>
      <protection locked="0"/>
    </xf>
    <xf numFmtId="2" fontId="7" fillId="4" borderId="37" xfId="0" applyNumberFormat="1" applyFont="1" applyFill="1" applyBorder="1" applyAlignment="1" applyProtection="1">
      <alignment horizontal="center" vertical="center"/>
      <protection locked="0"/>
    </xf>
    <xf numFmtId="164" fontId="7" fillId="4" borderId="38" xfId="1" applyNumberFormat="1" applyFont="1" applyFill="1" applyBorder="1" applyAlignment="1">
      <alignment vertical="center"/>
    </xf>
    <xf numFmtId="164" fontId="0" fillId="3" borderId="0" xfId="0" applyNumberFormat="1" applyFill="1"/>
    <xf numFmtId="3" fontId="0" fillId="3" borderId="1" xfId="1" applyNumberFormat="1" applyFont="1" applyFill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3" fontId="1" fillId="3" borderId="1" xfId="1" applyNumberFormat="1" applyFont="1" applyFill="1" applyBorder="1" applyAlignment="1">
      <alignment horizontal="center" vertical="center"/>
    </xf>
    <xf numFmtId="44" fontId="1" fillId="3" borderId="1" xfId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wrapText="1"/>
    </xf>
    <xf numFmtId="172" fontId="0" fillId="3" borderId="0" xfId="0" applyNumberFormat="1" applyFill="1"/>
    <xf numFmtId="167" fontId="0" fillId="3" borderId="0" xfId="0" applyNumberFormat="1" applyFill="1"/>
    <xf numFmtId="43" fontId="0" fillId="3" borderId="0" xfId="0" applyNumberFormat="1" applyFill="1"/>
    <xf numFmtId="0" fontId="7" fillId="11" borderId="43" xfId="0" applyFont="1" applyFill="1" applyBorder="1" applyAlignment="1" applyProtection="1">
      <alignment horizontal="center" vertical="center" wrapText="1"/>
      <protection locked="0"/>
    </xf>
    <xf numFmtId="164" fontId="0" fillId="3" borderId="1" xfId="1" applyNumberFormat="1" applyFont="1" applyFill="1" applyBorder="1"/>
    <xf numFmtId="0" fontId="8" fillId="11" borderId="43" xfId="0" applyFont="1" applyFill="1" applyBorder="1" applyAlignment="1" applyProtection="1">
      <alignment horizontal="center" wrapText="1"/>
      <protection locked="0"/>
    </xf>
    <xf numFmtId="0" fontId="7" fillId="3" borderId="31" xfId="0" applyFont="1" applyFill="1" applyBorder="1" applyAlignment="1">
      <alignment horizontal="left" vertical="center"/>
    </xf>
    <xf numFmtId="0" fontId="8" fillId="3" borderId="32" xfId="0" applyFont="1" applyFill="1" applyBorder="1" applyAlignment="1">
      <alignment horizontal="center" vertical="center"/>
    </xf>
    <xf numFmtId="3" fontId="7" fillId="3" borderId="32" xfId="0" applyNumberFormat="1" applyFont="1" applyFill="1" applyBorder="1" applyAlignment="1">
      <alignment horizontal="center" vertical="center"/>
    </xf>
    <xf numFmtId="3" fontId="8" fillId="3" borderId="32" xfId="0" applyNumberFormat="1" applyFont="1" applyFill="1" applyBorder="1" applyAlignment="1">
      <alignment horizontal="center" vertical="center"/>
    </xf>
    <xf numFmtId="166" fontId="7" fillId="3" borderId="33" xfId="4" applyNumberFormat="1" applyFont="1" applyFill="1" applyBorder="1" applyAlignment="1">
      <alignment vertical="center"/>
    </xf>
    <xf numFmtId="171" fontId="0" fillId="3" borderId="20" xfId="1" applyNumberFormat="1" applyFont="1" applyFill="1" applyBorder="1" applyAlignment="1">
      <alignment horizontal="center" vertical="center"/>
    </xf>
    <xf numFmtId="44" fontId="1" fillId="3" borderId="2" xfId="1" applyFont="1" applyFill="1" applyBorder="1" applyAlignment="1">
      <alignment horizontal="center" vertical="center"/>
    </xf>
    <xf numFmtId="3" fontId="1" fillId="3" borderId="1" xfId="1" applyNumberFormat="1" applyFont="1" applyFill="1" applyBorder="1" applyAlignment="1">
      <alignment horizontal="center"/>
    </xf>
    <xf numFmtId="0" fontId="0" fillId="0" borderId="1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0" fillId="11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171" fontId="0" fillId="3" borderId="2" xfId="1" applyNumberFormat="1" applyFont="1" applyFill="1" applyBorder="1" applyAlignment="1">
      <alignment horizontal="center" vertical="center"/>
    </xf>
    <xf numFmtId="44" fontId="0" fillId="3" borderId="49" xfId="1" applyFont="1" applyFill="1" applyBorder="1" applyAlignment="1">
      <alignment horizontal="center" vertical="center"/>
    </xf>
    <xf numFmtId="44" fontId="0" fillId="3" borderId="41" xfId="1" applyFont="1" applyFill="1" applyBorder="1" applyAlignment="1">
      <alignment horizontal="center" vertical="center"/>
    </xf>
    <xf numFmtId="44" fontId="0" fillId="3" borderId="35" xfId="1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left" vertical="center"/>
    </xf>
    <xf numFmtId="0" fontId="7" fillId="4" borderId="29" xfId="0" applyFont="1" applyFill="1" applyBorder="1" applyAlignment="1">
      <alignment horizontal="left" vertical="center"/>
    </xf>
    <xf numFmtId="0" fontId="7" fillId="4" borderId="39" xfId="0" applyFont="1" applyFill="1" applyBorder="1" applyAlignment="1">
      <alignment horizontal="left" vertical="center"/>
    </xf>
    <xf numFmtId="0" fontId="16" fillId="3" borderId="28" xfId="0" applyFont="1" applyFill="1" applyBorder="1" applyAlignment="1">
      <alignment horizontal="center" vertical="center" wrapText="1"/>
    </xf>
    <xf numFmtId="0" fontId="16" fillId="3" borderId="29" xfId="0" applyFont="1" applyFill="1" applyBorder="1" applyAlignment="1">
      <alignment horizontal="center" vertical="center" wrapText="1"/>
    </xf>
    <xf numFmtId="0" fontId="16" fillId="3" borderId="30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/>
    </xf>
    <xf numFmtId="0" fontId="7" fillId="3" borderId="29" xfId="0" applyFont="1" applyFill="1" applyBorder="1" applyAlignment="1">
      <alignment horizontal="left" vertical="center"/>
    </xf>
    <xf numFmtId="0" fontId="7" fillId="3" borderId="39" xfId="0" applyFont="1" applyFill="1" applyBorder="1" applyAlignment="1">
      <alignment horizontal="left" vertical="center"/>
    </xf>
    <xf numFmtId="0" fontId="7" fillId="3" borderId="4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48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3" fontId="8" fillId="3" borderId="2" xfId="0" applyNumberFormat="1" applyFont="1" applyFill="1" applyBorder="1" applyAlignment="1">
      <alignment horizontal="center" vertical="center"/>
    </xf>
    <xf numFmtId="3" fontId="8" fillId="3" borderId="20" xfId="0" applyNumberFormat="1" applyFont="1" applyFill="1" applyBorder="1" applyAlignment="1">
      <alignment horizontal="center" vertical="center"/>
    </xf>
    <xf numFmtId="166" fontId="8" fillId="3" borderId="49" xfId="4" applyNumberFormat="1" applyFont="1" applyFill="1" applyBorder="1" applyAlignment="1">
      <alignment horizontal="center" vertical="center"/>
    </xf>
    <xf numFmtId="166" fontId="8" fillId="3" borderId="41" xfId="4" applyNumberFormat="1" applyFont="1" applyFill="1" applyBorder="1" applyAlignment="1">
      <alignment horizontal="center" vertical="center"/>
    </xf>
    <xf numFmtId="0" fontId="0" fillId="3" borderId="46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/>
    </xf>
    <xf numFmtId="171" fontId="0" fillId="3" borderId="3" xfId="1" applyNumberFormat="1" applyFont="1" applyFill="1" applyBorder="1" applyAlignment="1">
      <alignment horizontal="center" vertical="center"/>
    </xf>
    <xf numFmtId="3" fontId="7" fillId="13" borderId="34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5">
    <cellStyle name="Millares" xfId="2" builtinId="3"/>
    <cellStyle name="Millares 25" xfId="4" xr:uid="{054733FB-A801-46C7-B66D-557F38676247}"/>
    <cellStyle name="Moneda" xfId="1" builtinId="4"/>
    <cellStyle name="Normal" xfId="0" builtinId="0"/>
    <cellStyle name="Normal 3 3 2" xfId="3" xr:uid="{31E21B93-7393-4F0E-B259-431272B1DFD4}"/>
  </cellStyles>
  <dxfs count="1">
    <dxf>
      <font>
        <color theme="9" tint="0.39994506668294322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289277</xdr:colOff>
      <xdr:row>2</xdr:row>
      <xdr:rowOff>42335</xdr:rowOff>
    </xdr:from>
    <xdr:to>
      <xdr:col>4</xdr:col>
      <xdr:colOff>825500</xdr:colOff>
      <xdr:row>2</xdr:row>
      <xdr:rowOff>963346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6F34D46-D002-460B-A73F-AED706A8B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3110" y="1428752"/>
          <a:ext cx="1552223" cy="921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825500</xdr:colOff>
      <xdr:row>2</xdr:row>
      <xdr:rowOff>42333</xdr:rowOff>
    </xdr:from>
    <xdr:to>
      <xdr:col>3</xdr:col>
      <xdr:colOff>240171</xdr:colOff>
      <xdr:row>2</xdr:row>
      <xdr:rowOff>848148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D03322-AC83-4909-813E-1CB5F13520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36650" y="893233"/>
          <a:ext cx="3529471" cy="8058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C:/Vice%20inv%20y%20extensi&#243;n/Vicedecanatura/Formatos%20de%20extensi&#243;n/Formato%20proyectos%20ultimas%20versiones%20ago%202%202010/Francisco/Presupuestos/Formulaci&#243;n%20Proyecto%20de%20Diplomado%20POR%20CONVENI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rancisco/Presupuestos/Formulaci&#243;n%20Proyecto%20de%20Diplomado%20POR%20CONVENI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C:/Francisco/Presupuestos/Formulaci&#243;n%20Proyecto%20de%20Diplomado%20POR%20CONVEN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nidades%20compartidas/GESTORES%20-%20SGP/MANUAL%20SGP%20Y%20FORMATOS/MANUAL%20CON%20ANEXOS/Anexo%208.Herramientas%20planificacion%20proyectos%20MINAS%20V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henifer.tellez/AppData/Local/Microsoft/Windows/INetCache/Content.Outlook/C0ENA1P4/Formato%20Eval%20Riesgos%20V7%20(1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66b1dbf7a2ca0fa/Documentos/RIA-SADRA/12.%20INFORMES%20FINANCIEROS%20Y%20T&#201;CNICOS/MAYO/Cronograma/9%20junio/Formato_SA_V2_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Académico"/>
      <sheetName val="Listas Desplegables"/>
      <sheetName val="Códigos"/>
      <sheetName val="Parametros"/>
    </sheetNames>
    <sheetDataSet>
      <sheetData sheetId="0"/>
      <sheetData sheetId="1"/>
      <sheetData sheetId="2">
        <row r="2">
          <cell r="C2" t="str">
            <v>Auxiliar</v>
          </cell>
        </row>
      </sheetData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Académico"/>
      <sheetName val="Listas Desplegables"/>
      <sheetName val="Códigos"/>
    </sheetNames>
    <sheetDataSet>
      <sheetData sheetId="0"/>
      <sheetData sheetId="1"/>
      <sheetData sheetId="2">
        <row r="2">
          <cell r="C2" t="str">
            <v>Auxiliar</v>
          </cell>
          <cell r="H2" t="str">
            <v>Artes</v>
          </cell>
        </row>
        <row r="3">
          <cell r="H3" t="str">
            <v>Ciencias Agropecuarias</v>
          </cell>
        </row>
        <row r="4">
          <cell r="H4" t="str">
            <v>Ciencias Básicas</v>
          </cell>
        </row>
        <row r="5">
          <cell r="H5" t="str">
            <v>Ciencias de la Salud</v>
          </cell>
        </row>
        <row r="6">
          <cell r="H6" t="str">
            <v>Ciencias Económicas y Administración</v>
          </cell>
        </row>
        <row r="7">
          <cell r="H7" t="str">
            <v>Ciencias Humanas</v>
          </cell>
        </row>
        <row r="8">
          <cell r="H8" t="str">
            <v>Derecho y Ciencias Políticas</v>
          </cell>
        </row>
        <row r="9">
          <cell r="H9" t="str">
            <v>Ingeniería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ón"/>
      <sheetName val="Académico"/>
      <sheetName val="Listas Desplegables"/>
      <sheetName val="Códigos"/>
    </sheetNames>
    <sheetDataSet>
      <sheetData sheetId="0"/>
      <sheetData sheetId="1"/>
      <sheetData sheetId="2">
        <row r="2">
          <cell r="C2" t="str">
            <v>Auxiliar</v>
          </cell>
          <cell r="H2" t="str">
            <v>Artes</v>
          </cell>
          <cell r="N2" t="str">
            <v>Abierto al público</v>
          </cell>
        </row>
        <row r="3">
          <cell r="A3" t="str">
            <v>Bogotá</v>
          </cell>
          <cell r="C3" t="str">
            <v>Asistente</v>
          </cell>
          <cell r="H3" t="str">
            <v>Ciencias Agropecuarias</v>
          </cell>
          <cell r="N3" t="str">
            <v>Por convenio</v>
          </cell>
        </row>
        <row r="4">
          <cell r="A4" t="str">
            <v>Medellín</v>
          </cell>
          <cell r="C4" t="str">
            <v>Asociado</v>
          </cell>
          <cell r="H4" t="str">
            <v>Ciencias Básicas</v>
          </cell>
        </row>
        <row r="5">
          <cell r="A5" t="str">
            <v>Manizales</v>
          </cell>
          <cell r="C5" t="str">
            <v>Titular</v>
          </cell>
          <cell r="H5" t="str">
            <v>Ciencias de la Salud</v>
          </cell>
        </row>
        <row r="6">
          <cell r="A6" t="str">
            <v>Palmira</v>
          </cell>
          <cell r="H6" t="str">
            <v>Ciencias Económicas y Administración</v>
          </cell>
        </row>
        <row r="7">
          <cell r="A7" t="str">
            <v>Leticia</v>
          </cell>
          <cell r="H7" t="str">
            <v>Ciencias Humanas</v>
          </cell>
        </row>
        <row r="8">
          <cell r="A8" t="str">
            <v>San Andrés</v>
          </cell>
          <cell r="H8" t="str">
            <v>Derecho y Ciencias Políticas</v>
          </cell>
        </row>
        <row r="9">
          <cell r="A9" t="str">
            <v>Arauca</v>
          </cell>
          <cell r="H9" t="str">
            <v>Ingeniería</v>
          </cell>
        </row>
        <row r="11">
          <cell r="C11">
            <v>1</v>
          </cell>
        </row>
        <row r="12">
          <cell r="C12">
            <v>2</v>
          </cell>
        </row>
        <row r="13">
          <cell r="C13">
            <v>3</v>
          </cell>
        </row>
        <row r="14">
          <cell r="C14">
            <v>4</v>
          </cell>
        </row>
      </sheetData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uerdos"/>
      <sheetName val="0.F.Info.Primaria"/>
      <sheetName val="1.MarcoLógico"/>
      <sheetName val="2.EDT"/>
      <sheetName val="3.D.Interesados"/>
      <sheetName val="3.1.MapaInteresados"/>
      <sheetName val="4. Requerim."/>
      <sheetName val="5. Responsab."/>
      <sheetName val="6. Recursos"/>
      <sheetName val="7. PlanAdquisic."/>
      <sheetName val="8.RiesgosCriterios"/>
      <sheetName val="8.1.A.Riesgos"/>
      <sheetName val="8.2.PlanRiesgos"/>
      <sheetName val="8.3.MapaRiesgos"/>
      <sheetName val="9.PlanComunic."/>
      <sheetName val="10.Seg.Project"/>
      <sheetName val="11.FlujoCaja"/>
      <sheetName val="12.EscalaTiempo"/>
      <sheetName val="13.Lecc.Aprendidas "/>
      <sheetName val="13.LeccionesAp"/>
      <sheetName val="13.1.ResumenLeccAprend"/>
      <sheetName val="14. InformeResumen"/>
    </sheetNames>
    <sheetDataSet>
      <sheetData sheetId="0" refreshError="1"/>
      <sheetData sheetId="1" refreshError="1"/>
      <sheetData sheetId="2">
        <row r="2">
          <cell r="C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8">
          <cell r="I8" t="str">
            <v>SIN RIESGO</v>
          </cell>
        </row>
        <row r="9">
          <cell r="I9" t="str">
            <v>SIN RIESGO</v>
          </cell>
        </row>
        <row r="10">
          <cell r="I10" t="str">
            <v>SIN RIESGO</v>
          </cell>
        </row>
        <row r="11">
          <cell r="I11" t="str">
            <v>SIN RIESGO</v>
          </cell>
        </row>
        <row r="12">
          <cell r="I12" t="str">
            <v>SIN RIESGO</v>
          </cell>
        </row>
        <row r="13">
          <cell r="I13" t="str">
            <v>SIN RIESGO</v>
          </cell>
        </row>
        <row r="14">
          <cell r="I14" t="str">
            <v>SIN RIESGO</v>
          </cell>
        </row>
        <row r="15">
          <cell r="I15" t="str">
            <v>SIN RIESGO</v>
          </cell>
        </row>
        <row r="16">
          <cell r="I16" t="str">
            <v>SIN RIESGO</v>
          </cell>
        </row>
        <row r="17">
          <cell r="I17" t="str">
            <v>SIN RIESGO</v>
          </cell>
        </row>
        <row r="18">
          <cell r="I18" t="str">
            <v>SIN RIESGO</v>
          </cell>
        </row>
        <row r="19">
          <cell r="I19" t="str">
            <v>SIN RIESGO</v>
          </cell>
        </row>
        <row r="20">
          <cell r="I20" t="str">
            <v>SIN RIESGO</v>
          </cell>
        </row>
        <row r="21">
          <cell r="I21" t="str">
            <v>SIN RIESGO</v>
          </cell>
        </row>
        <row r="22">
          <cell r="I22" t="str">
            <v>SIN RIESGO</v>
          </cell>
        </row>
        <row r="23">
          <cell r="I23" t="str">
            <v>SIN RIESGO</v>
          </cell>
        </row>
        <row r="24">
          <cell r="I24" t="str">
            <v>SIN RIESGO</v>
          </cell>
        </row>
        <row r="25">
          <cell r="I25" t="str">
            <v>SIN RIESGO</v>
          </cell>
        </row>
        <row r="26">
          <cell r="I26" t="str">
            <v>SIN RIESGO</v>
          </cell>
        </row>
        <row r="27">
          <cell r="I27" t="str">
            <v>SIN RIESGO</v>
          </cell>
        </row>
        <row r="28">
          <cell r="I28" t="str">
            <v>SIN RIESGO</v>
          </cell>
        </row>
        <row r="29">
          <cell r="I29" t="str">
            <v>SIN RIESGO</v>
          </cell>
        </row>
        <row r="30">
          <cell r="I30" t="str">
            <v>SIN RIESGO</v>
          </cell>
        </row>
        <row r="31">
          <cell r="I31" t="str">
            <v>SIN RIESGO</v>
          </cell>
        </row>
        <row r="32">
          <cell r="I32" t="str">
            <v>SIN RIESGO</v>
          </cell>
        </row>
        <row r="33">
          <cell r="I33" t="str">
            <v>SIN RIESGO</v>
          </cell>
        </row>
        <row r="34">
          <cell r="I34" t="str">
            <v>SIN RIESGO</v>
          </cell>
        </row>
        <row r="35">
          <cell r="I35" t="str">
            <v>SIN RIESGO</v>
          </cell>
        </row>
      </sheetData>
      <sheetData sheetId="12" refreshError="1"/>
      <sheetData sheetId="13" refreshError="1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 Contratación"/>
      <sheetName val="2 Entrega"/>
      <sheetName val="3 Operación 1"/>
      <sheetName val="4 Operación 2"/>
      <sheetName val="5 Operación 3"/>
      <sheetName val="Consolidado"/>
      <sheetName val="Dashboard Consolidado"/>
      <sheetName val="Causalidad"/>
      <sheetName val="Calificaciones"/>
      <sheetName val="Listas"/>
      <sheetName val="Matriz"/>
    </sheetNames>
    <sheetDataSet>
      <sheetData sheetId="0">
        <row r="8">
          <cell r="EM8" t="str">
            <v>1. Componente Social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4">
          <cell r="B4" t="str">
            <v>Improbable</v>
          </cell>
          <cell r="C4">
            <v>0</v>
          </cell>
          <cell r="D4" t="str">
            <v>Insignificante</v>
          </cell>
          <cell r="E4">
            <v>1</v>
          </cell>
        </row>
        <row r="5">
          <cell r="B5" t="str">
            <v>Rara vez</v>
          </cell>
          <cell r="C5">
            <v>0.25</v>
          </cell>
          <cell r="D5" t="str">
            <v>Menor</v>
          </cell>
          <cell r="E5">
            <v>2</v>
          </cell>
        </row>
        <row r="6">
          <cell r="B6" t="str">
            <v>Posible</v>
          </cell>
          <cell r="C6">
            <v>0.5</v>
          </cell>
          <cell r="D6" t="str">
            <v>Moderado</v>
          </cell>
          <cell r="E6">
            <v>3</v>
          </cell>
        </row>
        <row r="7">
          <cell r="B7" t="str">
            <v>Probable</v>
          </cell>
          <cell r="C7">
            <v>0.75</v>
          </cell>
          <cell r="D7" t="str">
            <v>Mayor</v>
          </cell>
          <cell r="E7">
            <v>4</v>
          </cell>
        </row>
        <row r="8">
          <cell r="B8" t="str">
            <v>Inminente</v>
          </cell>
          <cell r="C8">
            <v>1</v>
          </cell>
          <cell r="D8" t="str">
            <v>Catastrófico</v>
          </cell>
          <cell r="E8">
            <v>5</v>
          </cell>
        </row>
      </sheetData>
      <sheetData sheetId="9">
        <row r="3">
          <cell r="D3" t="str">
            <v>Cundinamarca</v>
          </cell>
        </row>
      </sheetData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General"/>
      <sheetName val="2. Presupuesto Detallado"/>
      <sheetName val="3.Complejidad Proyectos"/>
      <sheetName val="4. Resumen VIE"/>
      <sheetName val="5. Presupuesto de liquidación"/>
      <sheetName val="Flujo de Caja"/>
      <sheetName val="EDT Extensión"/>
      <sheetName val="Matriz Común"/>
      <sheetName val="Códigos"/>
      <sheetName val="Parametros"/>
      <sheetName val="Listas-Datos"/>
      <sheetName val="Transferencias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Seleccionar UAB</v>
          </cell>
          <cell r="B2" t="str">
            <v>Local</v>
          </cell>
        </row>
        <row r="3">
          <cell r="A3" t="str">
            <v>Dep. de Ingeniería Civil</v>
          </cell>
          <cell r="B3" t="str">
            <v>Regional</v>
          </cell>
        </row>
        <row r="4">
          <cell r="A4" t="str">
            <v>Dep. de Materiales y Minerales</v>
          </cell>
          <cell r="B4" t="str">
            <v>Nacional</v>
          </cell>
        </row>
        <row r="5">
          <cell r="A5" t="str">
            <v>Dep. de Ciencias de la Computación y la Decisión</v>
          </cell>
          <cell r="B5" t="str">
            <v>Internacional</v>
          </cell>
        </row>
        <row r="6">
          <cell r="A6" t="str">
            <v>Dep. de Geociencias y Medio Ambiente</v>
          </cell>
        </row>
        <row r="7">
          <cell r="A7" t="str">
            <v>Dep. de Ingeniería de la Organización</v>
          </cell>
        </row>
        <row r="8">
          <cell r="A8" t="str">
            <v>Dep. de Ingeniería Mecánica</v>
          </cell>
        </row>
        <row r="9">
          <cell r="A9" t="str">
            <v>Dep. de Procesos y Energía</v>
          </cell>
        </row>
        <row r="10">
          <cell r="A10" t="str">
            <v xml:space="preserve">Dep. Energía Eléctrica y Automática </v>
          </cell>
        </row>
        <row r="11">
          <cell r="A11" t="str">
            <v>Centro de Desarrollo e Innovación  CDI</v>
          </cell>
        </row>
        <row r="12">
          <cell r="A12" t="str">
            <v>Instituto de Educación en Ingeniería</v>
          </cell>
        </row>
        <row r="14">
          <cell r="A14" t="str">
            <v>Servicios Académicos  Consultorías y Asesorías  3090100</v>
          </cell>
        </row>
        <row r="15">
          <cell r="A15" t="str">
            <v>Servicios Académicos  Interventorías  3090200</v>
          </cell>
        </row>
        <row r="16">
          <cell r="A16" t="str">
            <v>Servicios Académicos  Evaluación de Programas y Políticas  3090300</v>
          </cell>
        </row>
        <row r="17">
          <cell r="A17" t="str">
            <v>Servicios Académicos  Conceptos  3090400</v>
          </cell>
        </row>
        <row r="18">
          <cell r="A18" t="str">
            <v>Servicios Académicos  Otros servicios de Extensión (Consultorios de salud humana o animal, reproducción animal o vegetal, servicios laboratorio, entre otros)  3090500</v>
          </cell>
        </row>
        <row r="19">
          <cell r="A19" t="str">
            <v>Extensión Solidaria  3140100</v>
          </cell>
        </row>
        <row r="20">
          <cell r="A20" t="str">
            <v>Proyectos De Cooperación Internacional  3160100</v>
          </cell>
        </row>
      </sheetData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9BD6-6809-4B0F-ABCC-7806D6017CA9}">
  <dimension ref="A1:BL54"/>
  <sheetViews>
    <sheetView topLeftCell="A8" zoomScale="115" zoomScaleNormal="115" workbookViewId="0">
      <selection activeCell="B21" sqref="B21"/>
    </sheetView>
  </sheetViews>
  <sheetFormatPr baseColWidth="10" defaultRowHeight="14.5" outlineLevelRow="1" x14ac:dyDescent="0.35"/>
  <cols>
    <col min="1" max="1" width="4.54296875" customWidth="1"/>
    <col min="2" max="3" width="4.1796875" style="5" customWidth="1"/>
    <col min="4" max="4" width="9.453125" style="5" customWidth="1"/>
    <col min="5" max="5" width="50.1796875" style="26" customWidth="1"/>
    <col min="6" max="6" width="4.453125" style="5" customWidth="1"/>
    <col min="7" max="7" width="12.54296875" style="5" customWidth="1"/>
    <col min="8" max="8" width="22.1796875" style="23" customWidth="1"/>
    <col min="9" max="9" width="48" style="23" customWidth="1"/>
    <col min="10" max="10" width="11.54296875" style="23" customWidth="1"/>
    <col min="11" max="11" width="8.81640625" style="23" bestFit="1" customWidth="1"/>
    <col min="12" max="12" width="27.54296875" style="23" customWidth="1"/>
    <col min="13" max="14" width="11.81640625" style="23" customWidth="1"/>
    <col min="15" max="15" width="8.54296875" style="23" customWidth="1"/>
    <col min="16" max="16" width="10.453125" style="23" customWidth="1"/>
    <col min="17" max="20" width="8.54296875" style="23" customWidth="1"/>
    <col min="21" max="21" width="11.81640625" style="5" customWidth="1"/>
    <col min="22" max="22" width="9" style="5" customWidth="1"/>
    <col min="23" max="26" width="8.453125" style="5" customWidth="1"/>
    <col min="27" max="62" width="2.54296875" style="14" customWidth="1"/>
    <col min="63" max="63" width="13.1796875" style="5" customWidth="1"/>
    <col min="64" max="64" width="11.453125" style="5" customWidth="1"/>
  </cols>
  <sheetData>
    <row r="1" spans="1:64" s="41" customFormat="1" ht="10.5" x14ac:dyDescent="0.25">
      <c r="A1" s="184"/>
      <c r="B1" s="184"/>
      <c r="C1" s="184"/>
      <c r="D1" s="184"/>
      <c r="E1" s="184"/>
      <c r="F1" s="183" t="s">
        <v>78</v>
      </c>
      <c r="G1" s="183"/>
      <c r="H1" s="183"/>
      <c r="I1" s="183"/>
      <c r="J1" s="183"/>
      <c r="K1" s="183"/>
      <c r="L1" s="185" t="s">
        <v>84</v>
      </c>
      <c r="M1" s="185"/>
      <c r="N1" s="185"/>
      <c r="O1" s="185"/>
      <c r="P1" s="186" t="s">
        <v>103</v>
      </c>
      <c r="Q1" s="187"/>
      <c r="R1" s="187"/>
      <c r="S1" s="188"/>
      <c r="T1" s="49" t="s">
        <v>112</v>
      </c>
      <c r="U1" s="182" t="s">
        <v>79</v>
      </c>
      <c r="V1" s="182"/>
      <c r="W1" s="182"/>
      <c r="X1" s="182"/>
      <c r="Y1" s="182"/>
      <c r="Z1" s="182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</row>
    <row r="2" spans="1:64" s="5" customFormat="1" ht="22.5" x14ac:dyDescent="0.35">
      <c r="A2" s="44" t="s">
        <v>3</v>
      </c>
      <c r="B2" s="44" t="s">
        <v>4</v>
      </c>
      <c r="C2" s="45"/>
      <c r="D2" s="45" t="s">
        <v>5</v>
      </c>
      <c r="E2" s="46" t="s">
        <v>6</v>
      </c>
      <c r="F2" s="44" t="s">
        <v>7</v>
      </c>
      <c r="G2" s="45" t="s">
        <v>8</v>
      </c>
      <c r="H2" s="45" t="s">
        <v>77</v>
      </c>
      <c r="I2" s="45" t="s">
        <v>0</v>
      </c>
      <c r="J2" s="45" t="s">
        <v>2</v>
      </c>
      <c r="K2" s="45" t="s">
        <v>1</v>
      </c>
      <c r="L2" s="45" t="s">
        <v>80</v>
      </c>
      <c r="M2" s="45" t="s">
        <v>81</v>
      </c>
      <c r="N2" s="45" t="s">
        <v>82</v>
      </c>
      <c r="O2" s="45" t="s">
        <v>83</v>
      </c>
      <c r="P2" s="45" t="s">
        <v>105</v>
      </c>
      <c r="Q2" s="45" t="s">
        <v>104</v>
      </c>
      <c r="R2" s="45" t="s">
        <v>107</v>
      </c>
      <c r="S2" s="45" t="s">
        <v>106</v>
      </c>
      <c r="T2" s="45"/>
      <c r="U2" s="45" t="s">
        <v>9</v>
      </c>
      <c r="V2" s="45" t="s">
        <v>10</v>
      </c>
      <c r="W2" s="45" t="s">
        <v>11</v>
      </c>
      <c r="X2" s="45" t="s">
        <v>12</v>
      </c>
      <c r="Y2" s="45" t="s">
        <v>13</v>
      </c>
      <c r="Z2" s="47" t="s">
        <v>14</v>
      </c>
      <c r="AA2" s="43" t="e">
        <f>U4</f>
        <v>#REF!</v>
      </c>
      <c r="AB2" s="43" t="e">
        <f>AA2+7</f>
        <v>#REF!</v>
      </c>
      <c r="AC2" s="43" t="e">
        <f t="shared" ref="AC2:BJ2" si="0">AB2+7</f>
        <v>#REF!</v>
      </c>
      <c r="AD2" s="43" t="e">
        <f t="shared" si="0"/>
        <v>#REF!</v>
      </c>
      <c r="AE2" s="43" t="e">
        <f t="shared" si="0"/>
        <v>#REF!</v>
      </c>
      <c r="AF2" s="43" t="e">
        <f t="shared" si="0"/>
        <v>#REF!</v>
      </c>
      <c r="AG2" s="43" t="e">
        <f t="shared" si="0"/>
        <v>#REF!</v>
      </c>
      <c r="AH2" s="43" t="e">
        <f t="shared" si="0"/>
        <v>#REF!</v>
      </c>
      <c r="AI2" s="43" t="e">
        <f t="shared" si="0"/>
        <v>#REF!</v>
      </c>
      <c r="AJ2" s="43" t="e">
        <f t="shared" si="0"/>
        <v>#REF!</v>
      </c>
      <c r="AK2" s="43" t="e">
        <f t="shared" si="0"/>
        <v>#REF!</v>
      </c>
      <c r="AL2" s="43" t="e">
        <f t="shared" si="0"/>
        <v>#REF!</v>
      </c>
      <c r="AM2" s="43" t="e">
        <f t="shared" si="0"/>
        <v>#REF!</v>
      </c>
      <c r="AN2" s="43" t="e">
        <f t="shared" si="0"/>
        <v>#REF!</v>
      </c>
      <c r="AO2" s="43" t="e">
        <f t="shared" si="0"/>
        <v>#REF!</v>
      </c>
      <c r="AP2" s="43" t="e">
        <f t="shared" si="0"/>
        <v>#REF!</v>
      </c>
      <c r="AQ2" s="43" t="e">
        <f t="shared" si="0"/>
        <v>#REF!</v>
      </c>
      <c r="AR2" s="43" t="e">
        <f t="shared" si="0"/>
        <v>#REF!</v>
      </c>
      <c r="AS2" s="43" t="e">
        <f t="shared" si="0"/>
        <v>#REF!</v>
      </c>
      <c r="AT2" s="43" t="e">
        <f t="shared" si="0"/>
        <v>#REF!</v>
      </c>
      <c r="AU2" s="43" t="e">
        <f t="shared" si="0"/>
        <v>#REF!</v>
      </c>
      <c r="AV2" s="43" t="e">
        <f t="shared" si="0"/>
        <v>#REF!</v>
      </c>
      <c r="AW2" s="43" t="e">
        <f t="shared" si="0"/>
        <v>#REF!</v>
      </c>
      <c r="AX2" s="43" t="e">
        <f t="shared" si="0"/>
        <v>#REF!</v>
      </c>
      <c r="AY2" s="43" t="e">
        <f t="shared" si="0"/>
        <v>#REF!</v>
      </c>
      <c r="AZ2" s="43" t="e">
        <f t="shared" si="0"/>
        <v>#REF!</v>
      </c>
      <c r="BA2" s="43" t="e">
        <f t="shared" si="0"/>
        <v>#REF!</v>
      </c>
      <c r="BB2" s="43" t="e">
        <f t="shared" si="0"/>
        <v>#REF!</v>
      </c>
      <c r="BC2" s="43" t="e">
        <f t="shared" si="0"/>
        <v>#REF!</v>
      </c>
      <c r="BD2" s="43" t="e">
        <f t="shared" si="0"/>
        <v>#REF!</v>
      </c>
      <c r="BE2" s="43" t="e">
        <f t="shared" si="0"/>
        <v>#REF!</v>
      </c>
      <c r="BF2" s="43" t="e">
        <f t="shared" si="0"/>
        <v>#REF!</v>
      </c>
      <c r="BG2" s="43" t="e">
        <f t="shared" si="0"/>
        <v>#REF!</v>
      </c>
      <c r="BH2" s="43" t="e">
        <f t="shared" si="0"/>
        <v>#REF!</v>
      </c>
      <c r="BI2" s="43" t="e">
        <f t="shared" si="0"/>
        <v>#REF!</v>
      </c>
      <c r="BJ2" s="43" t="e">
        <f t="shared" si="0"/>
        <v>#REF!</v>
      </c>
      <c r="BK2" s="4" t="s">
        <v>15</v>
      </c>
      <c r="BL2" s="2" t="s">
        <v>16</v>
      </c>
    </row>
    <row r="3" spans="1:64" x14ac:dyDescent="0.35">
      <c r="A3" s="6"/>
      <c r="B3" s="2"/>
      <c r="C3" s="2"/>
      <c r="D3" s="2"/>
      <c r="E3" s="24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"/>
      <c r="V3" s="2"/>
      <c r="W3" s="2"/>
      <c r="X3" s="2"/>
      <c r="Y3" s="2"/>
      <c r="Z3" s="3"/>
      <c r="AA3" s="42">
        <v>1</v>
      </c>
      <c r="AB3" s="42">
        <v>2</v>
      </c>
      <c r="AC3" s="42">
        <v>3</v>
      </c>
      <c r="AD3" s="42">
        <v>4</v>
      </c>
      <c r="AE3" s="42">
        <v>5</v>
      </c>
      <c r="AF3" s="42">
        <v>6</v>
      </c>
      <c r="AG3" s="42">
        <v>7</v>
      </c>
      <c r="AH3" s="42">
        <v>8</v>
      </c>
      <c r="AI3" s="42">
        <v>9</v>
      </c>
      <c r="AJ3" s="42">
        <v>10</v>
      </c>
      <c r="AK3" s="42">
        <v>11</v>
      </c>
      <c r="AL3" s="42">
        <v>12</v>
      </c>
      <c r="AM3" s="42">
        <v>13</v>
      </c>
      <c r="AN3" s="42">
        <v>14</v>
      </c>
      <c r="AO3" s="42">
        <v>15</v>
      </c>
      <c r="AP3" s="42">
        <v>16</v>
      </c>
      <c r="AQ3" s="42">
        <v>17</v>
      </c>
      <c r="AR3" s="42">
        <v>18</v>
      </c>
      <c r="AS3" s="42">
        <v>19</v>
      </c>
      <c r="AT3" s="42">
        <v>20</v>
      </c>
      <c r="AU3" s="42">
        <v>21</v>
      </c>
      <c r="AV3" s="42">
        <v>22</v>
      </c>
      <c r="AW3" s="42">
        <v>23</v>
      </c>
      <c r="AX3" s="42">
        <v>24</v>
      </c>
      <c r="AY3" s="42">
        <v>25</v>
      </c>
      <c r="AZ3" s="42">
        <v>26</v>
      </c>
      <c r="BA3" s="42">
        <v>27</v>
      </c>
      <c r="BB3" s="42">
        <v>28</v>
      </c>
      <c r="BC3" s="42">
        <v>29</v>
      </c>
      <c r="BD3" s="42">
        <v>30</v>
      </c>
      <c r="BE3" s="42">
        <v>31</v>
      </c>
      <c r="BF3" s="42">
        <v>32</v>
      </c>
      <c r="BG3" s="42">
        <v>33</v>
      </c>
      <c r="BH3" s="42">
        <v>34</v>
      </c>
      <c r="BI3" s="42">
        <v>35</v>
      </c>
      <c r="BJ3" s="42">
        <v>36</v>
      </c>
      <c r="BK3" s="4"/>
      <c r="BL3" s="2"/>
    </row>
    <row r="4" spans="1:64" ht="32" thickBot="1" x14ac:dyDescent="0.4">
      <c r="A4" s="35" t="s">
        <v>17</v>
      </c>
      <c r="B4" s="35" t="s">
        <v>18</v>
      </c>
      <c r="C4" s="35"/>
      <c r="D4" s="35" t="str">
        <f>CONCATENATE(A4,"-",B4)</f>
        <v>OE1-A01</v>
      </c>
      <c r="E4" s="48" t="s">
        <v>97</v>
      </c>
      <c r="F4" s="35" t="s">
        <v>19</v>
      </c>
      <c r="G4" s="35" t="str">
        <f>CONCATENATE(D4,"-",F4)</f>
        <v>OE1-A01-P01</v>
      </c>
      <c r="H4" s="36" t="s">
        <v>89</v>
      </c>
      <c r="I4" s="36" t="s">
        <v>90</v>
      </c>
      <c r="J4" s="36" t="s">
        <v>91</v>
      </c>
      <c r="K4" s="36">
        <v>1</v>
      </c>
      <c r="L4" s="36" t="s">
        <v>92</v>
      </c>
      <c r="M4" s="36" t="str">
        <f>J4</f>
        <v xml:space="preserve">Base de datos </v>
      </c>
      <c r="N4" s="36" t="s">
        <v>93</v>
      </c>
      <c r="O4" s="36">
        <f>K4</f>
        <v>1</v>
      </c>
      <c r="P4" s="50"/>
      <c r="Q4" s="50"/>
      <c r="R4" s="50"/>
      <c r="S4" s="50"/>
      <c r="T4" s="36"/>
      <c r="U4" s="37" t="e">
        <f>#REF!</f>
        <v>#REF!</v>
      </c>
      <c r="V4" s="37" t="e">
        <f t="shared" ref="V4:V42" si="1">(U4+Y4)-1</f>
        <v>#REF!</v>
      </c>
      <c r="W4" s="38" t="e">
        <f>U4</f>
        <v>#REF!</v>
      </c>
      <c r="X4" s="38" t="e">
        <f>V4</f>
        <v>#REF!</v>
      </c>
      <c r="Y4" s="51">
        <f>COUNT(AA4:BJ4)*7.5</f>
        <v>60</v>
      </c>
      <c r="Z4" s="39">
        <f>Y4/30</f>
        <v>2</v>
      </c>
      <c r="AA4" s="13">
        <v>1</v>
      </c>
      <c r="AB4" s="14">
        <v>1</v>
      </c>
      <c r="AC4" s="14">
        <v>1</v>
      </c>
      <c r="AD4" s="15">
        <v>1</v>
      </c>
      <c r="AE4" s="14">
        <v>1</v>
      </c>
      <c r="AF4" s="14">
        <v>1</v>
      </c>
      <c r="AG4" s="14">
        <v>1</v>
      </c>
      <c r="AH4" s="14">
        <v>1</v>
      </c>
      <c r="AI4" s="13"/>
      <c r="AL4" s="15"/>
      <c r="AQ4" s="13"/>
      <c r="AT4" s="15"/>
      <c r="AY4" s="13"/>
      <c r="BB4" s="15"/>
      <c r="BG4" s="13"/>
      <c r="BJ4" s="15"/>
      <c r="BK4" s="16" t="str">
        <f>D4</f>
        <v>OE1-A01</v>
      </c>
      <c r="BL4" s="17">
        <f>COUNT(AA4:BJ4)</f>
        <v>8</v>
      </c>
    </row>
    <row r="5" spans="1:64" ht="15" outlineLevel="1" thickTop="1" x14ac:dyDescent="0.35">
      <c r="A5" s="27" t="str">
        <f t="shared" ref="A5:B7" si="2">A4</f>
        <v>OE1</v>
      </c>
      <c r="B5" s="28" t="str">
        <f t="shared" si="2"/>
        <v>A01</v>
      </c>
      <c r="C5" s="28" t="s">
        <v>76</v>
      </c>
      <c r="D5" s="28" t="str">
        <f>CONCATENATE(A5,"-",B5,"-",C5)</f>
        <v>OE1-A01-T1</v>
      </c>
      <c r="E5" s="29" t="s">
        <v>98</v>
      </c>
      <c r="F5" s="28" t="s">
        <v>94</v>
      </c>
      <c r="G5" s="28" t="str">
        <f t="shared" ref="G5:G7" si="3">CONCATENATE(D5,"-",F5)</f>
        <v>OE1-A01-T1-PS01-1</v>
      </c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1"/>
      <c r="V5" s="31"/>
      <c r="W5" s="32"/>
      <c r="X5" s="32"/>
      <c r="Y5" s="28"/>
      <c r="Z5" s="33"/>
      <c r="AA5" s="13"/>
      <c r="AD5" s="15"/>
      <c r="AI5" s="13"/>
      <c r="AL5" s="15"/>
      <c r="AQ5" s="13"/>
      <c r="AT5" s="15"/>
      <c r="AY5" s="13"/>
      <c r="BB5" s="15"/>
      <c r="BG5" s="13"/>
      <c r="BJ5" s="15"/>
      <c r="BK5" s="16"/>
      <c r="BL5" s="17"/>
    </row>
    <row r="6" spans="1:64" ht="21" outlineLevel="1" x14ac:dyDescent="0.35">
      <c r="A6" s="7" t="str">
        <f t="shared" si="2"/>
        <v>OE1</v>
      </c>
      <c r="B6" s="8" t="str">
        <f t="shared" si="2"/>
        <v>A01</v>
      </c>
      <c r="C6" s="8" t="s">
        <v>85</v>
      </c>
      <c r="D6" s="8" t="str">
        <f>CONCATENATE(A6,"-",B6,"-",C6)</f>
        <v>OE1-A01-T2</v>
      </c>
      <c r="E6" s="25" t="s">
        <v>87</v>
      </c>
      <c r="F6" s="8" t="s">
        <v>95</v>
      </c>
      <c r="G6" s="8" t="str">
        <f t="shared" si="3"/>
        <v>OE1-A01-T2-PS01-2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10"/>
      <c r="V6" s="10"/>
      <c r="W6" s="11"/>
      <c r="X6" s="11"/>
      <c r="Y6" s="8"/>
      <c r="Z6" s="12"/>
      <c r="AA6" s="13"/>
      <c r="AD6" s="15"/>
      <c r="AI6" s="13"/>
      <c r="AL6" s="15"/>
      <c r="AQ6" s="13"/>
      <c r="AT6" s="15"/>
      <c r="AY6" s="13"/>
      <c r="BB6" s="15"/>
      <c r="BG6" s="13"/>
      <c r="BJ6" s="15"/>
      <c r="BK6" s="16"/>
      <c r="BL6" s="17"/>
    </row>
    <row r="7" spans="1:64" ht="21" outlineLevel="1" x14ac:dyDescent="0.35">
      <c r="A7" s="7" t="str">
        <f t="shared" si="2"/>
        <v>OE1</v>
      </c>
      <c r="B7" s="8" t="str">
        <f t="shared" si="2"/>
        <v>A01</v>
      </c>
      <c r="C7" s="8" t="s">
        <v>86</v>
      </c>
      <c r="D7" s="8" t="str">
        <f>CONCATENATE(A7,"-",B7,"-",C7)</f>
        <v>OE1-A01-T3</v>
      </c>
      <c r="E7" s="25" t="s">
        <v>88</v>
      </c>
      <c r="F7" s="8" t="s">
        <v>96</v>
      </c>
      <c r="G7" s="8" t="str">
        <f t="shared" si="3"/>
        <v>OE1-A01-T3-PS01-3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0"/>
      <c r="V7" s="10"/>
      <c r="W7" s="11"/>
      <c r="X7" s="11"/>
      <c r="Y7" s="8"/>
      <c r="Z7" s="12"/>
      <c r="AA7" s="13"/>
      <c r="AD7" s="15"/>
      <c r="AI7" s="13"/>
      <c r="AL7" s="15"/>
      <c r="AQ7" s="13"/>
      <c r="AT7" s="15"/>
      <c r="AY7" s="13"/>
      <c r="BB7" s="15"/>
      <c r="BG7" s="13"/>
      <c r="BJ7" s="15"/>
      <c r="BK7" s="16"/>
      <c r="BL7" s="17"/>
    </row>
    <row r="8" spans="1:64" ht="32" thickBot="1" x14ac:dyDescent="0.4">
      <c r="A8" s="35" t="s">
        <v>17</v>
      </c>
      <c r="B8" s="35" t="s">
        <v>20</v>
      </c>
      <c r="C8" s="35"/>
      <c r="D8" s="35" t="str">
        <f>CONCATENATE(A8,"-",B8)</f>
        <v>OE1-A02</v>
      </c>
      <c r="E8" s="48" t="s">
        <v>99</v>
      </c>
      <c r="F8" s="35" t="s">
        <v>21</v>
      </c>
      <c r="G8" s="35" t="str">
        <f t="shared" ref="G8:G42" si="4">CONCATENATE(D8,"-",F8)</f>
        <v>OE1-A02-P02</v>
      </c>
      <c r="H8" s="36" t="s">
        <v>100</v>
      </c>
      <c r="I8" s="36" t="s">
        <v>101</v>
      </c>
      <c r="J8" s="36" t="s">
        <v>102</v>
      </c>
      <c r="K8" s="36">
        <v>10</v>
      </c>
      <c r="L8" s="36" t="s">
        <v>109</v>
      </c>
      <c r="M8" s="36" t="s">
        <v>108</v>
      </c>
      <c r="N8" s="36" t="s">
        <v>93</v>
      </c>
      <c r="O8" s="36">
        <v>10</v>
      </c>
      <c r="P8" s="50"/>
      <c r="Q8" s="50"/>
      <c r="R8" s="50"/>
      <c r="S8" s="50"/>
      <c r="T8" s="36"/>
      <c r="U8" s="37" t="e">
        <f>U4</f>
        <v>#REF!</v>
      </c>
      <c r="V8" s="37" t="e">
        <f t="shared" si="1"/>
        <v>#REF!</v>
      </c>
      <c r="W8" s="38" t="e">
        <f t="shared" ref="W8:X40" si="5">U8</f>
        <v>#REF!</v>
      </c>
      <c r="X8" s="38" t="e">
        <f t="shared" si="5"/>
        <v>#REF!</v>
      </c>
      <c r="Y8" s="51">
        <f>COUNT(AA8:BJ8)*7.5</f>
        <v>30</v>
      </c>
      <c r="Z8" s="39">
        <f t="shared" ref="Z8:Z42" si="6">Y8/30</f>
        <v>1</v>
      </c>
      <c r="AA8" s="13">
        <v>1</v>
      </c>
      <c r="AB8" s="14">
        <v>1</v>
      </c>
      <c r="AC8" s="14">
        <v>1</v>
      </c>
      <c r="AD8" s="15">
        <v>1</v>
      </c>
      <c r="AI8" s="13"/>
      <c r="AL8" s="15"/>
      <c r="AQ8" s="13"/>
      <c r="AT8" s="15"/>
      <c r="AY8" s="13"/>
      <c r="BB8" s="15"/>
      <c r="BG8" s="13"/>
      <c r="BJ8" s="15"/>
      <c r="BK8" s="16" t="str">
        <f>D8</f>
        <v>OE1-A02</v>
      </c>
      <c r="BL8" s="17">
        <f>COUNT(AA8:BJ8)</f>
        <v>4</v>
      </c>
    </row>
    <row r="9" spans="1:64" ht="21.5" thickTop="1" x14ac:dyDescent="0.35">
      <c r="A9" s="27" t="str">
        <f>A8</f>
        <v>OE1</v>
      </c>
      <c r="B9" s="28" t="str">
        <f>B8</f>
        <v>A02</v>
      </c>
      <c r="C9" s="28" t="s">
        <v>76</v>
      </c>
      <c r="D9" s="8" t="str">
        <f>CONCATENATE(A9,"-",B9,"-",C9)</f>
        <v>OE1-A02-T1</v>
      </c>
      <c r="E9" s="25" t="s">
        <v>119</v>
      </c>
      <c r="F9" s="28" t="s">
        <v>94</v>
      </c>
      <c r="G9" s="8" t="str">
        <f t="shared" si="4"/>
        <v>OE1-A02-T1-PS01-1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10"/>
      <c r="V9" s="10"/>
      <c r="W9" s="11"/>
      <c r="X9" s="11"/>
      <c r="Y9" s="8"/>
      <c r="Z9" s="12"/>
      <c r="AA9" s="13"/>
      <c r="AD9" s="15"/>
      <c r="AI9" s="13"/>
      <c r="AL9" s="15"/>
      <c r="AQ9" s="13"/>
      <c r="AT9" s="15"/>
      <c r="AY9" s="13"/>
      <c r="BB9" s="15"/>
      <c r="BG9" s="13"/>
      <c r="BJ9" s="15"/>
      <c r="BK9" s="16"/>
      <c r="BL9" s="17"/>
    </row>
    <row r="10" spans="1:64" ht="21" x14ac:dyDescent="0.35">
      <c r="A10" s="27" t="str">
        <f>A9</f>
        <v>OE1</v>
      </c>
      <c r="B10" s="28" t="str">
        <f>B9</f>
        <v>A02</v>
      </c>
      <c r="C10" s="28" t="s">
        <v>85</v>
      </c>
      <c r="D10" s="8" t="str">
        <f>CONCATENATE(A10,"-",B10,"-",C10)</f>
        <v>OE1-A02-T2</v>
      </c>
      <c r="E10" s="25" t="s">
        <v>110</v>
      </c>
      <c r="F10" s="8" t="s">
        <v>95</v>
      </c>
      <c r="G10" s="8" t="str">
        <f t="shared" si="4"/>
        <v>OE1-A02-T2-PS01-2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10"/>
      <c r="V10" s="10"/>
      <c r="W10" s="11"/>
      <c r="X10" s="11"/>
      <c r="Y10" s="8"/>
      <c r="Z10" s="12"/>
      <c r="AA10" s="13"/>
      <c r="AD10" s="15"/>
      <c r="AI10" s="13"/>
      <c r="AL10" s="15"/>
      <c r="AQ10" s="13"/>
      <c r="AT10" s="15"/>
      <c r="AY10" s="13"/>
      <c r="BB10" s="15"/>
      <c r="BG10" s="13"/>
      <c r="BJ10" s="15"/>
      <c r="BK10" s="16"/>
      <c r="BL10" s="17"/>
    </row>
    <row r="11" spans="1:64" ht="31.5" x14ac:dyDescent="0.35">
      <c r="A11" s="7" t="s">
        <v>17</v>
      </c>
      <c r="B11" s="8" t="str">
        <f>B10</f>
        <v>A02</v>
      </c>
      <c r="C11" s="8" t="s">
        <v>86</v>
      </c>
      <c r="D11" s="8" t="str">
        <f>CONCATENATE(A11,"-",B11,"-",C11)</f>
        <v>OE1-A02-T3</v>
      </c>
      <c r="E11" s="25" t="s">
        <v>120</v>
      </c>
      <c r="F11" s="8" t="s">
        <v>96</v>
      </c>
      <c r="G11" s="8" t="str">
        <f t="shared" si="4"/>
        <v>OE1-A02-T3-PS01-3</v>
      </c>
      <c r="H11" s="9" t="s">
        <v>113</v>
      </c>
      <c r="I11" s="9" t="s">
        <v>114</v>
      </c>
      <c r="J11" s="9" t="s">
        <v>115</v>
      </c>
      <c r="K11" s="9">
        <v>5</v>
      </c>
      <c r="L11" s="9" t="s">
        <v>116</v>
      </c>
      <c r="M11" s="9" t="s">
        <v>117</v>
      </c>
      <c r="N11" s="9" t="s">
        <v>118</v>
      </c>
      <c r="O11" s="9">
        <v>5</v>
      </c>
      <c r="P11" s="9"/>
      <c r="Q11" s="9"/>
      <c r="R11" s="9"/>
      <c r="S11" s="9"/>
      <c r="T11" s="9"/>
      <c r="U11" s="10"/>
      <c r="V11" s="10"/>
      <c r="W11" s="11"/>
      <c r="X11" s="11"/>
      <c r="Y11" s="8"/>
      <c r="Z11" s="12"/>
      <c r="AA11" s="13"/>
      <c r="AD11" s="15"/>
      <c r="AI11" s="13"/>
      <c r="AL11" s="15"/>
      <c r="AQ11" s="13"/>
      <c r="AT11" s="15"/>
      <c r="AY11" s="13"/>
      <c r="BB11" s="15"/>
      <c r="BG11" s="13"/>
      <c r="BJ11" s="15"/>
      <c r="BK11" s="16" t="str">
        <f t="shared" ref="BK11:BK42" si="7">D11</f>
        <v>OE1-A02-T3</v>
      </c>
      <c r="BL11" s="17">
        <f t="shared" ref="BL11:BL42" si="8">COUNT(AA11:BJ11)</f>
        <v>0</v>
      </c>
    </row>
    <row r="12" spans="1:64" ht="41.25" customHeight="1" thickBot="1" x14ac:dyDescent="0.4">
      <c r="A12" s="35" t="s">
        <v>17</v>
      </c>
      <c r="B12" s="35" t="s">
        <v>22</v>
      </c>
      <c r="C12" s="35"/>
      <c r="D12" s="35" t="str">
        <f>CONCATENATE(A12,"-",B12)</f>
        <v>OE1-A03</v>
      </c>
      <c r="E12" s="48" t="s">
        <v>111</v>
      </c>
      <c r="F12" s="35" t="s">
        <v>23</v>
      </c>
      <c r="G12" s="35" t="str">
        <f t="shared" si="4"/>
        <v>OE1-A03-P03</v>
      </c>
      <c r="H12" s="36" t="s">
        <v>121</v>
      </c>
      <c r="I12" s="36" t="s">
        <v>122</v>
      </c>
      <c r="J12" s="36" t="s">
        <v>123</v>
      </c>
      <c r="K12" s="36">
        <v>1</v>
      </c>
      <c r="L12" s="36" t="s">
        <v>124</v>
      </c>
      <c r="M12" s="36" t="s">
        <v>123</v>
      </c>
      <c r="N12" s="36" t="s">
        <v>91</v>
      </c>
      <c r="O12" s="36">
        <v>1</v>
      </c>
      <c r="P12" s="50"/>
      <c r="Q12" s="50"/>
      <c r="R12" s="50"/>
      <c r="S12" s="50"/>
      <c r="T12" s="36"/>
      <c r="U12" s="37" t="e">
        <f>U8</f>
        <v>#REF!</v>
      </c>
      <c r="V12" s="37" t="e">
        <f t="shared" ref="V12" si="9">(U12+Y12)-1</f>
        <v>#REF!</v>
      </c>
      <c r="W12" s="38" t="e">
        <f t="shared" ref="W12" si="10">U12</f>
        <v>#REF!</v>
      </c>
      <c r="X12" s="38" t="e">
        <f t="shared" ref="X12" si="11">V12</f>
        <v>#REF!</v>
      </c>
      <c r="Y12" s="51">
        <f>COUNT(AA12:BJ12)*7.5</f>
        <v>30</v>
      </c>
      <c r="Z12" s="39">
        <f t="shared" ref="Z12" si="12">Y12/30</f>
        <v>1</v>
      </c>
      <c r="AA12" s="13">
        <v>1</v>
      </c>
      <c r="AB12" s="14">
        <v>1</v>
      </c>
      <c r="AC12" s="14">
        <v>1</v>
      </c>
      <c r="AD12" s="15">
        <v>1</v>
      </c>
      <c r="AI12" s="13"/>
      <c r="AL12" s="15"/>
      <c r="AQ12" s="13"/>
      <c r="AT12" s="15"/>
      <c r="AY12" s="13"/>
      <c r="BB12" s="15"/>
      <c r="BG12" s="13"/>
      <c r="BJ12" s="15"/>
      <c r="BK12" s="16" t="str">
        <f t="shared" si="7"/>
        <v>OE1-A03</v>
      </c>
      <c r="BL12" s="17">
        <f t="shared" si="8"/>
        <v>4</v>
      </c>
    </row>
    <row r="13" spans="1:64" ht="21.5" thickTop="1" x14ac:dyDescent="0.35">
      <c r="A13" s="7" t="s">
        <v>17</v>
      </c>
      <c r="B13" s="8" t="str">
        <f>B12</f>
        <v>A03</v>
      </c>
      <c r="C13" s="8" t="s">
        <v>76</v>
      </c>
      <c r="D13" s="8" t="str">
        <f>CONCATENATE(A13,"-",B13,"-",C13)</f>
        <v>OE1-A03-T1</v>
      </c>
      <c r="E13" s="25" t="s">
        <v>125</v>
      </c>
      <c r="F13" s="28" t="s">
        <v>94</v>
      </c>
      <c r="G13" s="8" t="str">
        <f t="shared" si="4"/>
        <v>OE1-A03-T1-PS01-1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10" t="e">
        <f>AG2</f>
        <v>#REF!</v>
      </c>
      <c r="V13" s="10" t="e">
        <f t="shared" si="1"/>
        <v>#REF!</v>
      </c>
      <c r="W13" s="11" t="e">
        <f t="shared" si="5"/>
        <v>#REF!</v>
      </c>
      <c r="X13" s="11" t="e">
        <f t="shared" si="5"/>
        <v>#REF!</v>
      </c>
      <c r="Y13" s="8">
        <f>COUNT(AA13:BJ13)*7</f>
        <v>0</v>
      </c>
      <c r="Z13" s="12">
        <f t="shared" si="6"/>
        <v>0</v>
      </c>
      <c r="AA13" s="13"/>
      <c r="AD13" s="15"/>
      <c r="AI13" s="13"/>
      <c r="AL13" s="15"/>
      <c r="AQ13" s="13"/>
      <c r="AT13" s="15"/>
      <c r="AY13" s="13"/>
      <c r="BB13" s="15"/>
      <c r="BG13" s="13"/>
      <c r="BJ13" s="15"/>
      <c r="BK13" s="16" t="str">
        <f t="shared" si="7"/>
        <v>OE1-A03-T1</v>
      </c>
      <c r="BL13" s="17">
        <f t="shared" si="8"/>
        <v>0</v>
      </c>
    </row>
    <row r="14" spans="1:64" x14ac:dyDescent="0.35">
      <c r="A14" s="7" t="s">
        <v>17</v>
      </c>
      <c r="B14" s="8" t="str">
        <f>B13</f>
        <v>A03</v>
      </c>
      <c r="C14" s="8" t="s">
        <v>85</v>
      </c>
      <c r="D14" s="8" t="str">
        <f>CONCATENATE(A14,"-",B14,"-",C14)</f>
        <v>OE1-A03-T2</v>
      </c>
      <c r="E14" s="25" t="s">
        <v>126</v>
      </c>
      <c r="F14" s="8" t="s">
        <v>95</v>
      </c>
      <c r="G14" s="8" t="str">
        <f t="shared" si="4"/>
        <v>OE1-A03-T2-PS01-2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10" t="e">
        <f>AI2</f>
        <v>#REF!</v>
      </c>
      <c r="V14" s="10" t="e">
        <f t="shared" si="1"/>
        <v>#REF!</v>
      </c>
      <c r="W14" s="11" t="e">
        <f t="shared" si="5"/>
        <v>#REF!</v>
      </c>
      <c r="X14" s="11" t="e">
        <f t="shared" si="5"/>
        <v>#REF!</v>
      </c>
      <c r="Y14" s="8">
        <f>COUNT(AA14:BJ14)*7</f>
        <v>0</v>
      </c>
      <c r="Z14" s="12">
        <f t="shared" si="6"/>
        <v>0</v>
      </c>
      <c r="AA14" s="13"/>
      <c r="AD14" s="15"/>
      <c r="AI14" s="13"/>
      <c r="AL14" s="15"/>
      <c r="AQ14" s="13"/>
      <c r="AT14" s="15"/>
      <c r="AY14" s="13"/>
      <c r="BB14" s="15"/>
      <c r="BG14" s="13"/>
      <c r="BJ14" s="15"/>
      <c r="BK14" s="16" t="str">
        <f t="shared" si="7"/>
        <v>OE1-A03-T2</v>
      </c>
      <c r="BL14" s="17">
        <f t="shared" si="8"/>
        <v>0</v>
      </c>
    </row>
    <row r="15" spans="1:64" ht="31.5" x14ac:dyDescent="0.35">
      <c r="A15" s="7" t="s">
        <v>17</v>
      </c>
      <c r="B15" s="8" t="str">
        <f>B14</f>
        <v>A03</v>
      </c>
      <c r="C15" s="8" t="s">
        <v>86</v>
      </c>
      <c r="D15" s="8" t="str">
        <f>CONCATENATE(A15,"-",B15,"-",C15)</f>
        <v>OE1-A03-T3</v>
      </c>
      <c r="E15" s="25" t="s">
        <v>127</v>
      </c>
      <c r="F15" s="8" t="s">
        <v>96</v>
      </c>
      <c r="G15" s="8" t="str">
        <f t="shared" si="4"/>
        <v>OE1-A03-T3-PS01-3</v>
      </c>
      <c r="H15" s="9" t="s">
        <v>131</v>
      </c>
      <c r="I15" s="9" t="s">
        <v>132</v>
      </c>
      <c r="J15" s="9" t="s">
        <v>133</v>
      </c>
      <c r="K15" s="9">
        <v>100</v>
      </c>
      <c r="L15" s="9" t="s">
        <v>134</v>
      </c>
      <c r="M15" s="9" t="s">
        <v>133</v>
      </c>
      <c r="N15" s="9" t="s">
        <v>118</v>
      </c>
      <c r="O15" s="9">
        <v>100</v>
      </c>
      <c r="P15" s="9"/>
      <c r="Q15" s="9"/>
      <c r="R15" s="9"/>
      <c r="S15" s="9"/>
      <c r="T15" s="9"/>
      <c r="U15" s="10" t="e">
        <f>AL2</f>
        <v>#REF!</v>
      </c>
      <c r="V15" s="10" t="e">
        <f t="shared" si="1"/>
        <v>#REF!</v>
      </c>
      <c r="W15" s="11" t="e">
        <f t="shared" si="5"/>
        <v>#REF!</v>
      </c>
      <c r="X15" s="11" t="e">
        <f t="shared" si="5"/>
        <v>#REF!</v>
      </c>
      <c r="Y15" s="8">
        <f>COUNT(AA15:BJ15)*7</f>
        <v>0</v>
      </c>
      <c r="Z15" s="12">
        <f t="shared" si="6"/>
        <v>0</v>
      </c>
      <c r="AA15" s="13"/>
      <c r="AD15" s="15"/>
      <c r="AI15" s="13"/>
      <c r="AL15" s="15"/>
      <c r="AQ15" s="13"/>
      <c r="AT15" s="15"/>
      <c r="AY15" s="13"/>
      <c r="BB15" s="15"/>
      <c r="BG15" s="13"/>
      <c r="BJ15" s="15"/>
      <c r="BK15" s="16" t="str">
        <f t="shared" si="7"/>
        <v>OE1-A03-T3</v>
      </c>
      <c r="BL15" s="17">
        <f t="shared" si="8"/>
        <v>0</v>
      </c>
    </row>
    <row r="16" spans="1:64" hidden="1" x14ac:dyDescent="0.35">
      <c r="A16" s="7" t="s">
        <v>17</v>
      </c>
      <c r="B16" s="8" t="s">
        <v>26</v>
      </c>
      <c r="C16" s="8"/>
      <c r="D16" s="8" t="e">
        <f>CONCATENATE(A16,"-",#REF!,"-",B16)</f>
        <v>#REF!</v>
      </c>
      <c r="E16" s="25"/>
      <c r="F16" s="8" t="s">
        <v>27</v>
      </c>
      <c r="G16" s="8" t="e">
        <f t="shared" si="4"/>
        <v>#REF!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10" t="e">
        <f>AQ2</f>
        <v>#REF!</v>
      </c>
      <c r="V16" s="10" t="e">
        <f t="shared" si="1"/>
        <v>#REF!</v>
      </c>
      <c r="W16" s="11" t="e">
        <f t="shared" si="5"/>
        <v>#REF!</v>
      </c>
      <c r="X16" s="11" t="e">
        <f t="shared" si="5"/>
        <v>#REF!</v>
      </c>
      <c r="Y16" s="8">
        <f>COUNT(AA16:BJ16)*7</f>
        <v>0</v>
      </c>
      <c r="Z16" s="12">
        <f t="shared" si="6"/>
        <v>0</v>
      </c>
      <c r="AA16" s="13"/>
      <c r="AD16" s="15"/>
      <c r="AI16" s="13"/>
      <c r="AL16" s="15"/>
      <c r="AQ16" s="13"/>
      <c r="AT16" s="15"/>
      <c r="AY16" s="13"/>
      <c r="BB16" s="15"/>
      <c r="BG16" s="13"/>
      <c r="BJ16" s="15"/>
      <c r="BK16" s="16" t="e">
        <f t="shared" si="7"/>
        <v>#REF!</v>
      </c>
      <c r="BL16" s="17">
        <f t="shared" si="8"/>
        <v>0</v>
      </c>
    </row>
    <row r="17" spans="1:64" ht="21.5" thickBot="1" x14ac:dyDescent="0.4">
      <c r="A17" s="35" t="s">
        <v>17</v>
      </c>
      <c r="B17" s="35" t="s">
        <v>24</v>
      </c>
      <c r="C17" s="35"/>
      <c r="D17" s="35" t="str">
        <f>CONCATENATE(A17,"-",B17)</f>
        <v>OE1-A04</v>
      </c>
      <c r="E17" s="36" t="s">
        <v>128</v>
      </c>
      <c r="F17" s="34" t="s">
        <v>25</v>
      </c>
      <c r="G17" s="51" t="str">
        <f t="shared" si="4"/>
        <v>OE1-A04-P04</v>
      </c>
      <c r="H17" s="52"/>
      <c r="I17" s="52"/>
      <c r="J17" s="52"/>
      <c r="K17" s="52"/>
      <c r="L17" s="52"/>
      <c r="M17" s="52"/>
      <c r="N17" s="52"/>
      <c r="O17" s="52"/>
      <c r="P17" s="50"/>
      <c r="Q17" s="50"/>
      <c r="R17" s="50"/>
      <c r="S17" s="50"/>
      <c r="T17" s="52"/>
      <c r="U17" s="53" t="e">
        <f>AT2</f>
        <v>#REF!</v>
      </c>
      <c r="V17" s="53" t="e">
        <f t="shared" si="1"/>
        <v>#REF!</v>
      </c>
      <c r="W17" s="54" t="e">
        <f t="shared" si="5"/>
        <v>#REF!</v>
      </c>
      <c r="X17" s="54" t="e">
        <f t="shared" si="5"/>
        <v>#REF!</v>
      </c>
      <c r="Y17" s="51">
        <f>COUNT(AA17:BJ17)*7.5</f>
        <v>30</v>
      </c>
      <c r="Z17" s="55">
        <f t="shared" si="6"/>
        <v>1</v>
      </c>
      <c r="AA17" s="13">
        <v>1</v>
      </c>
      <c r="AB17" s="14">
        <v>1</v>
      </c>
      <c r="AC17" s="14">
        <v>1</v>
      </c>
      <c r="AD17" s="15">
        <v>1</v>
      </c>
      <c r="AI17" s="13"/>
      <c r="AL17" s="15"/>
      <c r="AQ17" s="13"/>
      <c r="AT17" s="15"/>
      <c r="AY17" s="13"/>
      <c r="BB17" s="15"/>
      <c r="BG17" s="13"/>
      <c r="BJ17" s="15"/>
      <c r="BK17" s="16" t="str">
        <f t="shared" si="7"/>
        <v>OE1-A04</v>
      </c>
      <c r="BL17" s="17">
        <f t="shared" si="8"/>
        <v>4</v>
      </c>
    </row>
    <row r="18" spans="1:64" hidden="1" x14ac:dyDescent="0.35">
      <c r="A18" s="7" t="s">
        <v>17</v>
      </c>
      <c r="B18" s="8" t="s">
        <v>28</v>
      </c>
      <c r="C18" s="8"/>
      <c r="D18" s="8" t="e">
        <f>CONCATENATE(A18,"-",#REF!,"-",B18)</f>
        <v>#REF!</v>
      </c>
      <c r="E18" s="29"/>
      <c r="F18" s="28" t="s">
        <v>29</v>
      </c>
      <c r="G18" s="28" t="e">
        <f t="shared" si="4"/>
        <v>#REF!</v>
      </c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1" t="e">
        <f>AX2</f>
        <v>#REF!</v>
      </c>
      <c r="V18" s="31" t="e">
        <f t="shared" si="1"/>
        <v>#REF!</v>
      </c>
      <c r="W18" s="32" t="e">
        <f t="shared" si="5"/>
        <v>#REF!</v>
      </c>
      <c r="X18" s="32" t="e">
        <f t="shared" si="5"/>
        <v>#REF!</v>
      </c>
      <c r="Y18" s="28">
        <f t="shared" ref="Y18:Y42" si="13">COUNT(AA18:BJ18)*7</f>
        <v>0</v>
      </c>
      <c r="Z18" s="33">
        <f t="shared" si="6"/>
        <v>0</v>
      </c>
      <c r="AA18" s="13"/>
      <c r="AD18" s="15"/>
      <c r="AI18" s="13"/>
      <c r="AL18" s="15"/>
      <c r="AQ18" s="13"/>
      <c r="AT18" s="15"/>
      <c r="AY18" s="13"/>
      <c r="BB18" s="15"/>
      <c r="BG18" s="13"/>
      <c r="BJ18" s="15"/>
      <c r="BK18" s="16" t="e">
        <f t="shared" si="7"/>
        <v>#REF!</v>
      </c>
      <c r="BL18" s="17">
        <f t="shared" si="8"/>
        <v>0</v>
      </c>
    </row>
    <row r="19" spans="1:64" ht="15" thickTop="1" x14ac:dyDescent="0.35">
      <c r="A19" s="7" t="s">
        <v>17</v>
      </c>
      <c r="B19" s="8" t="str">
        <f>B17</f>
        <v>A04</v>
      </c>
      <c r="C19" s="8" t="s">
        <v>76</v>
      </c>
      <c r="D19" s="8" t="str">
        <f>CONCATENATE(A19,"-",B19,"-",C19)</f>
        <v>OE1-A04-T1</v>
      </c>
      <c r="E19" s="25" t="s">
        <v>129</v>
      </c>
      <c r="F19" s="28" t="s">
        <v>94</v>
      </c>
      <c r="G19" s="8" t="str">
        <f t="shared" si="4"/>
        <v>OE1-A04-T1-PS01-1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10" t="e">
        <f>BA2</f>
        <v>#REF!</v>
      </c>
      <c r="V19" s="10" t="e">
        <f t="shared" si="1"/>
        <v>#REF!</v>
      </c>
      <c r="W19" s="11" t="e">
        <f t="shared" si="5"/>
        <v>#REF!</v>
      </c>
      <c r="X19" s="11" t="e">
        <f t="shared" si="5"/>
        <v>#REF!</v>
      </c>
      <c r="Y19" s="8">
        <f t="shared" si="13"/>
        <v>0</v>
      </c>
      <c r="Z19" s="12">
        <f t="shared" si="6"/>
        <v>0</v>
      </c>
      <c r="AA19" s="13"/>
      <c r="AD19" s="15"/>
      <c r="AI19" s="13"/>
      <c r="AL19" s="15"/>
      <c r="AQ19" s="13"/>
      <c r="AT19" s="15"/>
      <c r="AY19" s="13"/>
      <c r="BB19" s="15"/>
      <c r="BG19" s="13"/>
      <c r="BJ19" s="15"/>
      <c r="BK19" s="16" t="str">
        <f t="shared" si="7"/>
        <v>OE1-A04-T1</v>
      </c>
      <c r="BL19" s="17">
        <f t="shared" si="8"/>
        <v>0</v>
      </c>
    </row>
    <row r="20" spans="1:64" ht="31.5" x14ac:dyDescent="0.35">
      <c r="A20" s="7" t="s">
        <v>17</v>
      </c>
      <c r="B20" s="8" t="str">
        <f>B19</f>
        <v>A04</v>
      </c>
      <c r="C20" s="8" t="s">
        <v>85</v>
      </c>
      <c r="D20" s="8" t="str">
        <f>CONCATENATE(A20,"-",B20,"-",C20)</f>
        <v>OE1-A04-T2</v>
      </c>
      <c r="E20" s="25" t="s">
        <v>130</v>
      </c>
      <c r="F20" s="8" t="s">
        <v>95</v>
      </c>
      <c r="G20" s="8" t="str">
        <f t="shared" si="4"/>
        <v>OE1-A04-T2-PS01-2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10" t="e">
        <f>BB2</f>
        <v>#REF!</v>
      </c>
      <c r="V20" s="10" t="e">
        <f t="shared" si="1"/>
        <v>#REF!</v>
      </c>
      <c r="W20" s="11" t="e">
        <f t="shared" si="5"/>
        <v>#REF!</v>
      </c>
      <c r="X20" s="11" t="e">
        <f t="shared" si="5"/>
        <v>#REF!</v>
      </c>
      <c r="Y20" s="8">
        <f t="shared" si="13"/>
        <v>0</v>
      </c>
      <c r="Z20" s="12">
        <f t="shared" si="6"/>
        <v>0</v>
      </c>
      <c r="AA20" s="13"/>
      <c r="AD20" s="15"/>
      <c r="AI20" s="13"/>
      <c r="AL20" s="15"/>
      <c r="AQ20" s="13"/>
      <c r="AT20" s="15"/>
      <c r="AY20" s="13"/>
      <c r="BB20" s="15"/>
      <c r="BG20" s="13"/>
      <c r="BJ20" s="15"/>
      <c r="BK20" s="16" t="str">
        <f t="shared" si="7"/>
        <v>OE1-A04-T2</v>
      </c>
      <c r="BL20" s="17">
        <f t="shared" si="8"/>
        <v>0</v>
      </c>
    </row>
    <row r="21" spans="1:64" x14ac:dyDescent="0.35">
      <c r="A21" s="7" t="s">
        <v>17</v>
      </c>
      <c r="B21" s="8" t="s">
        <v>30</v>
      </c>
      <c r="C21" s="8"/>
      <c r="D21" s="8" t="e">
        <f>CONCATENATE(A21,"-",#REF!,"-",B21)</f>
        <v>#REF!</v>
      </c>
      <c r="E21" s="25"/>
      <c r="F21" s="8" t="s">
        <v>31</v>
      </c>
      <c r="G21" s="8" t="e">
        <f t="shared" si="4"/>
        <v>#REF!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10" t="e">
        <f>BD2</f>
        <v>#REF!</v>
      </c>
      <c r="V21" s="10" t="e">
        <f t="shared" si="1"/>
        <v>#REF!</v>
      </c>
      <c r="W21" s="11" t="e">
        <f t="shared" si="5"/>
        <v>#REF!</v>
      </c>
      <c r="X21" s="11" t="e">
        <f t="shared" si="5"/>
        <v>#REF!</v>
      </c>
      <c r="Y21" s="8">
        <f t="shared" si="13"/>
        <v>0</v>
      </c>
      <c r="Z21" s="12">
        <f t="shared" si="6"/>
        <v>0</v>
      </c>
      <c r="AA21" s="13"/>
      <c r="AD21" s="15"/>
      <c r="AI21" s="13"/>
      <c r="AL21" s="15"/>
      <c r="AQ21" s="13"/>
      <c r="AT21" s="15"/>
      <c r="AY21" s="13"/>
      <c r="BB21" s="15"/>
      <c r="BG21" s="13"/>
      <c r="BJ21" s="15"/>
      <c r="BK21" s="16" t="e">
        <f t="shared" si="7"/>
        <v>#REF!</v>
      </c>
      <c r="BL21" s="17">
        <f t="shared" si="8"/>
        <v>0</v>
      </c>
    </row>
    <row r="22" spans="1:64" x14ac:dyDescent="0.35">
      <c r="A22" s="7" t="s">
        <v>17</v>
      </c>
      <c r="B22" s="8" t="s">
        <v>32</v>
      </c>
      <c r="C22" s="8"/>
      <c r="D22" s="8" t="e">
        <f>CONCATENATE(A22,"-",#REF!,"-",B22)</f>
        <v>#REF!</v>
      </c>
      <c r="E22" s="25"/>
      <c r="F22" s="8" t="s">
        <v>33</v>
      </c>
      <c r="G22" s="8" t="e">
        <f t="shared" si="4"/>
        <v>#REF!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10" t="e">
        <f>BF2</f>
        <v>#REF!</v>
      </c>
      <c r="V22" s="10" t="e">
        <f t="shared" si="1"/>
        <v>#REF!</v>
      </c>
      <c r="W22" s="11" t="e">
        <f t="shared" si="5"/>
        <v>#REF!</v>
      </c>
      <c r="X22" s="11" t="e">
        <f t="shared" si="5"/>
        <v>#REF!</v>
      </c>
      <c r="Y22" s="8">
        <f t="shared" si="13"/>
        <v>0</v>
      </c>
      <c r="Z22" s="12">
        <f t="shared" si="6"/>
        <v>0</v>
      </c>
      <c r="AA22" s="13"/>
      <c r="AD22" s="15"/>
      <c r="AI22" s="13"/>
      <c r="AL22" s="15"/>
      <c r="AQ22" s="13"/>
      <c r="AT22" s="15"/>
      <c r="AY22" s="13"/>
      <c r="BB22" s="15"/>
      <c r="BG22" s="13"/>
      <c r="BJ22" s="15"/>
      <c r="BK22" s="16" t="e">
        <f t="shared" si="7"/>
        <v>#REF!</v>
      </c>
      <c r="BL22" s="17">
        <f t="shared" si="8"/>
        <v>0</v>
      </c>
    </row>
    <row r="23" spans="1:64" x14ac:dyDescent="0.35">
      <c r="A23" s="7" t="s">
        <v>17</v>
      </c>
      <c r="B23" s="8" t="s">
        <v>34</v>
      </c>
      <c r="C23" s="8"/>
      <c r="D23" s="8" t="e">
        <f>CONCATENATE(A23,"-",#REF!,"-",B23)</f>
        <v>#REF!</v>
      </c>
      <c r="E23" s="25"/>
      <c r="F23" s="8" t="s">
        <v>35</v>
      </c>
      <c r="G23" s="8" t="e">
        <f t="shared" si="4"/>
        <v>#REF!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10" t="e">
        <f>BH2</f>
        <v>#REF!</v>
      </c>
      <c r="V23" s="10" t="e">
        <f t="shared" si="1"/>
        <v>#REF!</v>
      </c>
      <c r="W23" s="11" t="e">
        <f t="shared" si="5"/>
        <v>#REF!</v>
      </c>
      <c r="X23" s="11" t="e">
        <f t="shared" si="5"/>
        <v>#REF!</v>
      </c>
      <c r="Y23" s="8">
        <f t="shared" si="13"/>
        <v>0</v>
      </c>
      <c r="Z23" s="12">
        <f t="shared" si="6"/>
        <v>0</v>
      </c>
      <c r="AA23" s="13"/>
      <c r="AD23" s="15"/>
      <c r="AI23" s="13"/>
      <c r="AL23" s="15"/>
      <c r="AQ23" s="13"/>
      <c r="AT23" s="15"/>
      <c r="AY23" s="13"/>
      <c r="BB23" s="15"/>
      <c r="BG23" s="13"/>
      <c r="BJ23" s="15"/>
      <c r="BK23" s="16" t="e">
        <f t="shared" si="7"/>
        <v>#REF!</v>
      </c>
      <c r="BL23" s="17">
        <f t="shared" si="8"/>
        <v>0</v>
      </c>
    </row>
    <row r="24" spans="1:64" x14ac:dyDescent="0.35">
      <c r="A24" s="7" t="s">
        <v>17</v>
      </c>
      <c r="B24" s="8" t="s">
        <v>36</v>
      </c>
      <c r="C24" s="8"/>
      <c r="D24" s="8" t="e">
        <f>CONCATENATE(A24,"-",#REF!,"-",B24)</f>
        <v>#REF!</v>
      </c>
      <c r="E24" s="25"/>
      <c r="F24" s="8" t="s">
        <v>37</v>
      </c>
      <c r="G24" s="8" t="e">
        <f t="shared" si="4"/>
        <v>#REF!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10" t="e">
        <f>BJ2</f>
        <v>#REF!</v>
      </c>
      <c r="V24" s="10" t="e">
        <f t="shared" si="1"/>
        <v>#REF!</v>
      </c>
      <c r="W24" s="11" t="e">
        <f t="shared" si="5"/>
        <v>#REF!</v>
      </c>
      <c r="X24" s="11" t="e">
        <f t="shared" si="5"/>
        <v>#REF!</v>
      </c>
      <c r="Y24" s="8">
        <f t="shared" si="13"/>
        <v>0</v>
      </c>
      <c r="Z24" s="12">
        <f t="shared" si="6"/>
        <v>0</v>
      </c>
      <c r="AA24" s="13"/>
      <c r="AD24" s="15"/>
      <c r="AI24" s="13"/>
      <c r="AL24" s="15"/>
      <c r="AQ24" s="13"/>
      <c r="AT24" s="15"/>
      <c r="AY24" s="13"/>
      <c r="BB24" s="15"/>
      <c r="BG24" s="13"/>
      <c r="BJ24" s="15"/>
      <c r="BK24" s="16" t="e">
        <f t="shared" si="7"/>
        <v>#REF!</v>
      </c>
      <c r="BL24" s="17">
        <f t="shared" si="8"/>
        <v>0</v>
      </c>
    </row>
    <row r="25" spans="1:64" x14ac:dyDescent="0.35">
      <c r="A25" s="7" t="s">
        <v>17</v>
      </c>
      <c r="B25" s="8" t="s">
        <v>38</v>
      </c>
      <c r="C25" s="8"/>
      <c r="D25" s="8" t="e">
        <f>CONCATENATE(A25,"-",#REF!,"-",B25)</f>
        <v>#REF!</v>
      </c>
      <c r="E25" s="25"/>
      <c r="F25" s="8" t="s">
        <v>39</v>
      </c>
      <c r="G25" s="8" t="e">
        <f t="shared" si="4"/>
        <v>#REF!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10" t="e">
        <f>BF2</f>
        <v>#REF!</v>
      </c>
      <c r="V25" s="10" t="e">
        <f t="shared" si="1"/>
        <v>#REF!</v>
      </c>
      <c r="W25" s="11" t="e">
        <f t="shared" si="5"/>
        <v>#REF!</v>
      </c>
      <c r="X25" s="11" t="e">
        <f t="shared" si="5"/>
        <v>#REF!</v>
      </c>
      <c r="Y25" s="8">
        <f t="shared" si="13"/>
        <v>0</v>
      </c>
      <c r="Z25" s="12">
        <f t="shared" si="6"/>
        <v>0</v>
      </c>
      <c r="AA25" s="13"/>
      <c r="AD25" s="15"/>
      <c r="AI25" s="13"/>
      <c r="AL25" s="15"/>
      <c r="AQ25" s="13"/>
      <c r="AT25" s="15"/>
      <c r="AY25" s="13"/>
      <c r="BB25" s="15"/>
      <c r="BG25" s="13"/>
      <c r="BJ25" s="15"/>
      <c r="BK25" s="16" t="e">
        <f t="shared" si="7"/>
        <v>#REF!</v>
      </c>
      <c r="BL25" s="17">
        <f t="shared" si="8"/>
        <v>0</v>
      </c>
    </row>
    <row r="26" spans="1:64" x14ac:dyDescent="0.35">
      <c r="A26" s="18" t="s">
        <v>40</v>
      </c>
      <c r="B26" s="8" t="s">
        <v>41</v>
      </c>
      <c r="C26" s="8"/>
      <c r="D26" s="8" t="e">
        <f>CONCATENATE(A26,"-",#REF!,"-",B26)</f>
        <v>#REF!</v>
      </c>
      <c r="E26" s="25"/>
      <c r="F26" s="8" t="s">
        <v>42</v>
      </c>
      <c r="G26" s="8" t="e">
        <f t="shared" si="4"/>
        <v>#REF!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10" t="e">
        <f>AY2</f>
        <v>#REF!</v>
      </c>
      <c r="V26" s="10" t="e">
        <f t="shared" si="1"/>
        <v>#REF!</v>
      </c>
      <c r="W26" s="11" t="e">
        <f t="shared" si="5"/>
        <v>#REF!</v>
      </c>
      <c r="X26" s="11" t="e">
        <f t="shared" si="5"/>
        <v>#REF!</v>
      </c>
      <c r="Y26" s="8">
        <f t="shared" si="13"/>
        <v>0</v>
      </c>
      <c r="Z26" s="12">
        <f t="shared" si="6"/>
        <v>0</v>
      </c>
      <c r="AA26" s="13"/>
      <c r="AD26" s="15"/>
      <c r="AI26" s="13"/>
      <c r="AL26" s="15"/>
      <c r="AQ26" s="13"/>
      <c r="AT26" s="15"/>
      <c r="AY26" s="13"/>
      <c r="BB26" s="15"/>
      <c r="BG26" s="13"/>
      <c r="BJ26" s="15"/>
      <c r="BK26" s="16" t="e">
        <f t="shared" si="7"/>
        <v>#REF!</v>
      </c>
      <c r="BL26" s="17">
        <f t="shared" si="8"/>
        <v>0</v>
      </c>
    </row>
    <row r="27" spans="1:64" x14ac:dyDescent="0.35">
      <c r="A27" s="18" t="s">
        <v>40</v>
      </c>
      <c r="B27" s="8" t="s">
        <v>43</v>
      </c>
      <c r="C27" s="8"/>
      <c r="D27" s="8" t="e">
        <f>CONCATENATE(A27,"-",#REF!,"-",B27)</f>
        <v>#REF!</v>
      </c>
      <c r="E27" s="25"/>
      <c r="F27" s="8" t="s">
        <v>44</v>
      </c>
      <c r="G27" s="8" t="e">
        <f t="shared" si="4"/>
        <v>#REF!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10" t="e">
        <f>BA2</f>
        <v>#REF!</v>
      </c>
      <c r="V27" s="10" t="e">
        <f t="shared" si="1"/>
        <v>#REF!</v>
      </c>
      <c r="W27" s="11" t="e">
        <f t="shared" si="5"/>
        <v>#REF!</v>
      </c>
      <c r="X27" s="11" t="e">
        <f t="shared" si="5"/>
        <v>#REF!</v>
      </c>
      <c r="Y27" s="8">
        <f t="shared" si="13"/>
        <v>0</v>
      </c>
      <c r="Z27" s="12">
        <f t="shared" si="6"/>
        <v>0</v>
      </c>
      <c r="AA27" s="13"/>
      <c r="AD27" s="15"/>
      <c r="AI27" s="13"/>
      <c r="AL27" s="15"/>
      <c r="AQ27" s="13"/>
      <c r="AT27" s="15"/>
      <c r="AY27" s="13"/>
      <c r="BB27" s="15"/>
      <c r="BG27" s="13"/>
      <c r="BJ27" s="15"/>
      <c r="BK27" s="16" t="e">
        <f t="shared" si="7"/>
        <v>#REF!</v>
      </c>
      <c r="BL27" s="17">
        <f t="shared" si="8"/>
        <v>0</v>
      </c>
    </row>
    <row r="28" spans="1:64" x14ac:dyDescent="0.35">
      <c r="A28" s="18" t="s">
        <v>40</v>
      </c>
      <c r="B28" s="8" t="s">
        <v>45</v>
      </c>
      <c r="C28" s="8"/>
      <c r="D28" s="8" t="e">
        <f>CONCATENATE(A28,"-",#REF!,"-",B28)</f>
        <v>#REF!</v>
      </c>
      <c r="E28" s="25"/>
      <c r="F28" s="8" t="s">
        <v>46</v>
      </c>
      <c r="G28" s="8" t="e">
        <f t="shared" si="4"/>
        <v>#REF!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0" t="e">
        <f>BA2</f>
        <v>#REF!</v>
      </c>
      <c r="V28" s="10" t="e">
        <f t="shared" si="1"/>
        <v>#REF!</v>
      </c>
      <c r="W28" s="11" t="e">
        <f t="shared" si="5"/>
        <v>#REF!</v>
      </c>
      <c r="X28" s="11" t="e">
        <f t="shared" si="5"/>
        <v>#REF!</v>
      </c>
      <c r="Y28" s="8">
        <f t="shared" si="13"/>
        <v>0</v>
      </c>
      <c r="Z28" s="12">
        <f t="shared" si="6"/>
        <v>0</v>
      </c>
      <c r="AA28" s="13"/>
      <c r="AD28" s="15"/>
      <c r="AI28" s="13"/>
      <c r="AL28" s="15"/>
      <c r="AQ28" s="13"/>
      <c r="AT28" s="15"/>
      <c r="AY28" s="13"/>
      <c r="BB28" s="15"/>
      <c r="BG28" s="13"/>
      <c r="BJ28" s="15"/>
      <c r="BK28" s="16" t="e">
        <f t="shared" si="7"/>
        <v>#REF!</v>
      </c>
      <c r="BL28" s="17">
        <f t="shared" si="8"/>
        <v>0</v>
      </c>
    </row>
    <row r="29" spans="1:64" x14ac:dyDescent="0.35">
      <c r="A29" s="18" t="s">
        <v>40</v>
      </c>
      <c r="B29" s="8" t="s">
        <v>47</v>
      </c>
      <c r="C29" s="8"/>
      <c r="D29" s="8" t="e">
        <f>CONCATENATE(A29,"-",#REF!,"-",B29)</f>
        <v>#REF!</v>
      </c>
      <c r="E29" s="25"/>
      <c r="F29" s="8" t="s">
        <v>48</v>
      </c>
      <c r="G29" s="8" t="e">
        <f t="shared" si="4"/>
        <v>#REF!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10" t="e">
        <f>BA2</f>
        <v>#REF!</v>
      </c>
      <c r="V29" s="10" t="e">
        <f t="shared" si="1"/>
        <v>#REF!</v>
      </c>
      <c r="W29" s="11" t="e">
        <f t="shared" si="5"/>
        <v>#REF!</v>
      </c>
      <c r="X29" s="11" t="e">
        <f t="shared" si="5"/>
        <v>#REF!</v>
      </c>
      <c r="Y29" s="8">
        <f t="shared" si="13"/>
        <v>0</v>
      </c>
      <c r="Z29" s="12">
        <f t="shared" si="6"/>
        <v>0</v>
      </c>
      <c r="AA29" s="13"/>
      <c r="AD29" s="15"/>
      <c r="AI29" s="13"/>
      <c r="AL29" s="15"/>
      <c r="AQ29" s="13"/>
      <c r="AT29" s="15"/>
      <c r="AY29" s="13"/>
      <c r="BB29" s="15"/>
      <c r="BG29" s="13"/>
      <c r="BJ29" s="15"/>
      <c r="BK29" s="16" t="e">
        <f t="shared" si="7"/>
        <v>#REF!</v>
      </c>
      <c r="BL29" s="17">
        <f t="shared" si="8"/>
        <v>0</v>
      </c>
    </row>
    <row r="30" spans="1:64" x14ac:dyDescent="0.35">
      <c r="A30" s="18" t="s">
        <v>40</v>
      </c>
      <c r="B30" s="8" t="s">
        <v>49</v>
      </c>
      <c r="C30" s="8"/>
      <c r="D30" s="8" t="e">
        <f>CONCATENATE(A30,"-",#REF!,"-",B30)</f>
        <v>#REF!</v>
      </c>
      <c r="E30" s="25"/>
      <c r="F30" s="8" t="s">
        <v>50</v>
      </c>
      <c r="G30" s="8" t="e">
        <f t="shared" si="4"/>
        <v>#REF!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10" t="e">
        <f>BA2</f>
        <v>#REF!</v>
      </c>
      <c r="V30" s="10" t="e">
        <f t="shared" si="1"/>
        <v>#REF!</v>
      </c>
      <c r="W30" s="11" t="e">
        <f t="shared" si="5"/>
        <v>#REF!</v>
      </c>
      <c r="X30" s="11" t="e">
        <f t="shared" si="5"/>
        <v>#REF!</v>
      </c>
      <c r="Y30" s="8">
        <f t="shared" si="13"/>
        <v>0</v>
      </c>
      <c r="Z30" s="12">
        <f t="shared" si="6"/>
        <v>0</v>
      </c>
      <c r="AA30" s="13"/>
      <c r="AD30" s="15"/>
      <c r="AI30" s="13"/>
      <c r="AL30" s="15"/>
      <c r="AQ30" s="13"/>
      <c r="AT30" s="15"/>
      <c r="AY30" s="13"/>
      <c r="BB30" s="15"/>
      <c r="BG30" s="13"/>
      <c r="BJ30" s="15"/>
      <c r="BK30" s="16" t="e">
        <f t="shared" si="7"/>
        <v>#REF!</v>
      </c>
      <c r="BL30" s="17">
        <f t="shared" si="8"/>
        <v>0</v>
      </c>
    </row>
    <row r="31" spans="1:64" x14ac:dyDescent="0.35">
      <c r="A31" s="18" t="s">
        <v>40</v>
      </c>
      <c r="B31" s="8" t="s">
        <v>51</v>
      </c>
      <c r="C31" s="8"/>
      <c r="D31" s="8" t="e">
        <f>CONCATENATE(A31,"-",#REF!,"-",B31)</f>
        <v>#REF!</v>
      </c>
      <c r="E31" s="25"/>
      <c r="F31" s="8" t="s">
        <v>52</v>
      </c>
      <c r="G31" s="8" t="e">
        <f t="shared" si="4"/>
        <v>#REF!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10" t="e">
        <f>BG2</f>
        <v>#REF!</v>
      </c>
      <c r="V31" s="10" t="e">
        <f t="shared" si="1"/>
        <v>#REF!</v>
      </c>
      <c r="W31" s="11" t="e">
        <f t="shared" si="5"/>
        <v>#REF!</v>
      </c>
      <c r="X31" s="11" t="e">
        <f t="shared" si="5"/>
        <v>#REF!</v>
      </c>
      <c r="Y31" s="8">
        <f t="shared" si="13"/>
        <v>0</v>
      </c>
      <c r="Z31" s="12">
        <f t="shared" si="6"/>
        <v>0</v>
      </c>
      <c r="AA31" s="13"/>
      <c r="AD31" s="15"/>
      <c r="AI31" s="13"/>
      <c r="AL31" s="15"/>
      <c r="AQ31" s="13"/>
      <c r="AT31" s="15"/>
      <c r="AY31" s="13"/>
      <c r="BB31" s="15"/>
      <c r="BG31" s="13"/>
      <c r="BJ31" s="15"/>
      <c r="BK31" s="16" t="e">
        <f t="shared" si="7"/>
        <v>#REF!</v>
      </c>
      <c r="BL31" s="17">
        <f t="shared" si="8"/>
        <v>0</v>
      </c>
    </row>
    <row r="32" spans="1:64" x14ac:dyDescent="0.35">
      <c r="A32" s="18" t="s">
        <v>40</v>
      </c>
      <c r="B32" s="8" t="s">
        <v>53</v>
      </c>
      <c r="C32" s="8"/>
      <c r="D32" s="8" t="e">
        <f>CONCATENATE(A32,"-",#REF!,"-",B32)</f>
        <v>#REF!</v>
      </c>
      <c r="E32" s="25"/>
      <c r="F32" s="8" t="s">
        <v>54</v>
      </c>
      <c r="G32" s="8" t="e">
        <f t="shared" si="4"/>
        <v>#REF!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10" t="e">
        <f>BI2</f>
        <v>#REF!</v>
      </c>
      <c r="V32" s="10" t="e">
        <f t="shared" si="1"/>
        <v>#REF!</v>
      </c>
      <c r="W32" s="11" t="e">
        <f t="shared" si="5"/>
        <v>#REF!</v>
      </c>
      <c r="X32" s="11" t="e">
        <f t="shared" si="5"/>
        <v>#REF!</v>
      </c>
      <c r="Y32" s="8">
        <f t="shared" si="13"/>
        <v>0</v>
      </c>
      <c r="Z32" s="12">
        <f t="shared" si="6"/>
        <v>0</v>
      </c>
      <c r="AA32" s="13"/>
      <c r="AD32" s="15"/>
      <c r="AI32" s="13"/>
      <c r="AL32" s="15"/>
      <c r="AQ32" s="13"/>
      <c r="AT32" s="15"/>
      <c r="AY32" s="13"/>
      <c r="BB32" s="15"/>
      <c r="BG32" s="13"/>
      <c r="BJ32" s="15"/>
      <c r="BK32" s="16" t="e">
        <f t="shared" si="7"/>
        <v>#REF!</v>
      </c>
      <c r="BL32" s="17">
        <f t="shared" si="8"/>
        <v>0</v>
      </c>
    </row>
    <row r="33" spans="1:64" x14ac:dyDescent="0.35">
      <c r="A33" s="18" t="s">
        <v>40</v>
      </c>
      <c r="B33" s="8" t="s">
        <v>55</v>
      </c>
      <c r="C33" s="8"/>
      <c r="D33" s="8" t="e">
        <f>CONCATENATE(A33,"-",#REF!,"-",B33)</f>
        <v>#REF!</v>
      </c>
      <c r="E33" s="25"/>
      <c r="F33" s="8" t="s">
        <v>56</v>
      </c>
      <c r="G33" s="8" t="e">
        <f t="shared" si="4"/>
        <v>#REF!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10" t="e">
        <f>BI2</f>
        <v>#REF!</v>
      </c>
      <c r="V33" s="10" t="e">
        <f t="shared" si="1"/>
        <v>#REF!</v>
      </c>
      <c r="W33" s="11" t="e">
        <f t="shared" si="5"/>
        <v>#REF!</v>
      </c>
      <c r="X33" s="11" t="e">
        <f t="shared" si="5"/>
        <v>#REF!</v>
      </c>
      <c r="Y33" s="8">
        <f t="shared" si="13"/>
        <v>0</v>
      </c>
      <c r="Z33" s="12">
        <f t="shared" si="6"/>
        <v>0</v>
      </c>
      <c r="AA33" s="13"/>
      <c r="AD33" s="15"/>
      <c r="AI33" s="13"/>
      <c r="AL33" s="15"/>
      <c r="AQ33" s="13"/>
      <c r="AT33" s="15"/>
      <c r="AY33" s="13"/>
      <c r="BB33" s="15"/>
      <c r="BG33" s="13"/>
      <c r="BJ33" s="15"/>
      <c r="BK33" s="16" t="e">
        <f t="shared" si="7"/>
        <v>#REF!</v>
      </c>
      <c r="BL33" s="17">
        <f t="shared" si="8"/>
        <v>0</v>
      </c>
    </row>
    <row r="34" spans="1:64" x14ac:dyDescent="0.35">
      <c r="A34" s="18" t="s">
        <v>40</v>
      </c>
      <c r="B34" s="8" t="s">
        <v>57</v>
      </c>
      <c r="C34" s="8"/>
      <c r="D34" s="8" t="e">
        <f>CONCATENATE(A34,"-",#REF!,"-",B34)</f>
        <v>#REF!</v>
      </c>
      <c r="E34" s="25"/>
      <c r="F34" s="8" t="s">
        <v>58</v>
      </c>
      <c r="G34" s="8" t="e">
        <f t="shared" si="4"/>
        <v>#REF!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10" t="e">
        <f>BJ2</f>
        <v>#REF!</v>
      </c>
      <c r="V34" s="10" t="e">
        <f t="shared" si="1"/>
        <v>#REF!</v>
      </c>
      <c r="W34" s="11" t="e">
        <f t="shared" si="5"/>
        <v>#REF!</v>
      </c>
      <c r="X34" s="11" t="e">
        <f t="shared" si="5"/>
        <v>#REF!</v>
      </c>
      <c r="Y34" s="8">
        <f t="shared" si="13"/>
        <v>0</v>
      </c>
      <c r="Z34" s="12">
        <f t="shared" si="6"/>
        <v>0</v>
      </c>
      <c r="AA34" s="13"/>
      <c r="AD34" s="15"/>
      <c r="AI34" s="13"/>
      <c r="AL34" s="15"/>
      <c r="AQ34" s="13"/>
      <c r="AT34" s="15"/>
      <c r="AY34" s="13"/>
      <c r="BB34" s="15"/>
      <c r="BG34" s="13"/>
      <c r="BJ34" s="15"/>
      <c r="BK34" s="16" t="e">
        <f t="shared" si="7"/>
        <v>#REF!</v>
      </c>
      <c r="BL34" s="17">
        <f t="shared" si="8"/>
        <v>0</v>
      </c>
    </row>
    <row r="35" spans="1:64" x14ac:dyDescent="0.35">
      <c r="A35" s="18" t="s">
        <v>40</v>
      </c>
      <c r="B35" s="8" t="s">
        <v>59</v>
      </c>
      <c r="C35" s="8"/>
      <c r="D35" s="8" t="e">
        <f>CONCATENATE(A35,"-",#REF!,"-",B35)</f>
        <v>#REF!</v>
      </c>
      <c r="E35" s="25"/>
      <c r="F35" s="8" t="s">
        <v>60</v>
      </c>
      <c r="G35" s="8" t="e">
        <f t="shared" si="4"/>
        <v>#REF!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10" t="e">
        <f>#REF!</f>
        <v>#REF!</v>
      </c>
      <c r="V35" s="10" t="e">
        <f t="shared" si="1"/>
        <v>#REF!</v>
      </c>
      <c r="W35" s="11" t="e">
        <f t="shared" si="5"/>
        <v>#REF!</v>
      </c>
      <c r="X35" s="11" t="e">
        <f t="shared" si="5"/>
        <v>#REF!</v>
      </c>
      <c r="Y35" s="8">
        <f t="shared" si="13"/>
        <v>0</v>
      </c>
      <c r="Z35" s="12">
        <f t="shared" si="6"/>
        <v>0</v>
      </c>
      <c r="AA35" s="13"/>
      <c r="AD35" s="15"/>
      <c r="AI35" s="13"/>
      <c r="AL35" s="15"/>
      <c r="AQ35" s="13"/>
      <c r="AT35" s="15"/>
      <c r="AY35" s="13"/>
      <c r="BB35" s="15"/>
      <c r="BG35" s="13"/>
      <c r="BJ35" s="15"/>
      <c r="BK35" s="16" t="e">
        <f t="shared" si="7"/>
        <v>#REF!</v>
      </c>
      <c r="BL35" s="17">
        <f t="shared" si="8"/>
        <v>0</v>
      </c>
    </row>
    <row r="36" spans="1:64" x14ac:dyDescent="0.35">
      <c r="A36" s="19" t="s">
        <v>61</v>
      </c>
      <c r="B36" s="8" t="s">
        <v>62</v>
      </c>
      <c r="C36" s="8"/>
      <c r="D36" s="8" t="e">
        <f>CONCATENATE(A36,"-",#REF!,"-",B36)</f>
        <v>#REF!</v>
      </c>
      <c r="E36" s="25"/>
      <c r="F36" s="8" t="s">
        <v>63</v>
      </c>
      <c r="G36" s="8" t="e">
        <f t="shared" si="4"/>
        <v>#REF!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10" t="e">
        <f>#REF!</f>
        <v>#REF!</v>
      </c>
      <c r="V36" s="10" t="e">
        <f t="shared" si="1"/>
        <v>#REF!</v>
      </c>
      <c r="W36" s="11" t="e">
        <f t="shared" si="5"/>
        <v>#REF!</v>
      </c>
      <c r="X36" s="11" t="e">
        <f t="shared" si="5"/>
        <v>#REF!</v>
      </c>
      <c r="Y36" s="8">
        <f t="shared" si="13"/>
        <v>0</v>
      </c>
      <c r="Z36" s="12">
        <f t="shared" si="6"/>
        <v>0</v>
      </c>
      <c r="AA36" s="13"/>
      <c r="AD36" s="15"/>
      <c r="AI36" s="13"/>
      <c r="AL36" s="15"/>
      <c r="AQ36" s="13"/>
      <c r="AT36" s="15"/>
      <c r="AY36" s="13"/>
      <c r="BB36" s="15"/>
      <c r="BG36" s="13"/>
      <c r="BJ36" s="15"/>
      <c r="BK36" s="16" t="e">
        <f t="shared" si="7"/>
        <v>#REF!</v>
      </c>
      <c r="BL36" s="17">
        <f t="shared" si="8"/>
        <v>0</v>
      </c>
    </row>
    <row r="37" spans="1:64" x14ac:dyDescent="0.35">
      <c r="A37" s="19" t="s">
        <v>61</v>
      </c>
      <c r="B37" s="8" t="s">
        <v>64</v>
      </c>
      <c r="C37" s="8"/>
      <c r="D37" s="8" t="e">
        <f>CONCATENATE(A37,"-",#REF!,"-",B37)</f>
        <v>#REF!</v>
      </c>
      <c r="E37" s="25"/>
      <c r="F37" s="8" t="s">
        <v>65</v>
      </c>
      <c r="G37" s="8" t="e">
        <f t="shared" si="4"/>
        <v>#REF!</v>
      </c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10" t="e">
        <f>#REF!</f>
        <v>#REF!</v>
      </c>
      <c r="V37" s="10" t="e">
        <f t="shared" si="1"/>
        <v>#REF!</v>
      </c>
      <c r="W37" s="11" t="e">
        <f t="shared" si="5"/>
        <v>#REF!</v>
      </c>
      <c r="X37" s="11" t="e">
        <f t="shared" si="5"/>
        <v>#REF!</v>
      </c>
      <c r="Y37" s="8">
        <f t="shared" si="13"/>
        <v>0</v>
      </c>
      <c r="Z37" s="12">
        <f t="shared" si="6"/>
        <v>0</v>
      </c>
      <c r="AA37" s="13"/>
      <c r="AD37" s="15"/>
      <c r="AI37" s="13"/>
      <c r="AL37" s="15"/>
      <c r="AQ37" s="13"/>
      <c r="AT37" s="15"/>
      <c r="AY37" s="13"/>
      <c r="BB37" s="15"/>
      <c r="BG37" s="13"/>
      <c r="BJ37" s="15"/>
      <c r="BK37" s="16" t="e">
        <f t="shared" si="7"/>
        <v>#REF!</v>
      </c>
      <c r="BL37" s="17">
        <f t="shared" si="8"/>
        <v>0</v>
      </c>
    </row>
    <row r="38" spans="1:64" x14ac:dyDescent="0.35">
      <c r="A38" s="19" t="s">
        <v>61</v>
      </c>
      <c r="B38" s="8" t="s">
        <v>66</v>
      </c>
      <c r="C38" s="8"/>
      <c r="D38" s="8" t="e">
        <f>CONCATENATE(A38,"-",#REF!,"-",B38)</f>
        <v>#REF!</v>
      </c>
      <c r="E38" s="25"/>
      <c r="F38" s="8" t="s">
        <v>67</v>
      </c>
      <c r="G38" s="8" t="e">
        <f t="shared" si="4"/>
        <v>#REF!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10" t="e">
        <f>#REF!</f>
        <v>#REF!</v>
      </c>
      <c r="V38" s="10" t="e">
        <f t="shared" si="1"/>
        <v>#REF!</v>
      </c>
      <c r="W38" s="11" t="e">
        <f t="shared" si="5"/>
        <v>#REF!</v>
      </c>
      <c r="X38" s="11" t="e">
        <f t="shared" si="5"/>
        <v>#REF!</v>
      </c>
      <c r="Y38" s="8">
        <f t="shared" si="13"/>
        <v>0</v>
      </c>
      <c r="Z38" s="12">
        <f t="shared" si="6"/>
        <v>0</v>
      </c>
      <c r="AA38" s="13"/>
      <c r="AD38" s="15"/>
      <c r="AI38" s="13"/>
      <c r="AL38" s="15"/>
      <c r="AQ38" s="13"/>
      <c r="AT38" s="15"/>
      <c r="AY38" s="13"/>
      <c r="BB38" s="15"/>
      <c r="BG38" s="13"/>
      <c r="BJ38" s="15"/>
      <c r="BK38" s="16" t="e">
        <f t="shared" si="7"/>
        <v>#REF!</v>
      </c>
      <c r="BL38" s="17">
        <f t="shared" si="8"/>
        <v>0</v>
      </c>
    </row>
    <row r="39" spans="1:64" x14ac:dyDescent="0.35">
      <c r="A39" s="19" t="s">
        <v>61</v>
      </c>
      <c r="B39" s="8" t="s">
        <v>68</v>
      </c>
      <c r="C39" s="8"/>
      <c r="D39" s="8" t="e">
        <f>CONCATENATE(A39,"-",#REF!,"-",B39)</f>
        <v>#REF!</v>
      </c>
      <c r="E39" s="25"/>
      <c r="F39" s="8" t="s">
        <v>69</v>
      </c>
      <c r="G39" s="8" t="e">
        <f t="shared" si="4"/>
        <v>#REF!</v>
      </c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10" t="e">
        <f>#REF!</f>
        <v>#REF!</v>
      </c>
      <c r="V39" s="10" t="e">
        <f t="shared" si="1"/>
        <v>#REF!</v>
      </c>
      <c r="W39" s="11" t="e">
        <f t="shared" si="5"/>
        <v>#REF!</v>
      </c>
      <c r="X39" s="11" t="e">
        <f t="shared" si="5"/>
        <v>#REF!</v>
      </c>
      <c r="Y39" s="8">
        <f t="shared" si="13"/>
        <v>0</v>
      </c>
      <c r="Z39" s="12">
        <f t="shared" si="6"/>
        <v>0</v>
      </c>
      <c r="AA39" s="13"/>
      <c r="AD39" s="15"/>
      <c r="AI39" s="13"/>
      <c r="AL39" s="15"/>
      <c r="AQ39" s="13"/>
      <c r="AT39" s="15"/>
      <c r="AY39" s="13"/>
      <c r="BB39" s="15"/>
      <c r="BG39" s="13"/>
      <c r="BJ39" s="15"/>
      <c r="BK39" s="16" t="e">
        <f t="shared" si="7"/>
        <v>#REF!</v>
      </c>
      <c r="BL39" s="17">
        <f t="shared" si="8"/>
        <v>0</v>
      </c>
    </row>
    <row r="40" spans="1:64" x14ac:dyDescent="0.35">
      <c r="A40" s="19" t="s">
        <v>61</v>
      </c>
      <c r="B40" s="8" t="s">
        <v>70</v>
      </c>
      <c r="C40" s="8"/>
      <c r="D40" s="8" t="e">
        <f>CONCATENATE(A40,"-",#REF!,"-",B40)</f>
        <v>#REF!</v>
      </c>
      <c r="E40" s="25"/>
      <c r="F40" s="8" t="s">
        <v>71</v>
      </c>
      <c r="G40" s="8" t="e">
        <f t="shared" si="4"/>
        <v>#REF!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10" t="e">
        <f>BI2</f>
        <v>#REF!</v>
      </c>
      <c r="V40" s="10" t="e">
        <f t="shared" si="1"/>
        <v>#REF!</v>
      </c>
      <c r="W40" s="11" t="e">
        <f t="shared" si="5"/>
        <v>#REF!</v>
      </c>
      <c r="X40" s="11" t="e">
        <f t="shared" si="5"/>
        <v>#REF!</v>
      </c>
      <c r="Y40" s="8">
        <f t="shared" si="13"/>
        <v>0</v>
      </c>
      <c r="Z40" s="12">
        <f t="shared" si="6"/>
        <v>0</v>
      </c>
      <c r="AA40" s="13"/>
      <c r="AD40" s="15"/>
      <c r="AI40" s="13"/>
      <c r="AL40" s="15"/>
      <c r="AQ40" s="13"/>
      <c r="AT40" s="15"/>
      <c r="AY40" s="13"/>
      <c r="BB40" s="15"/>
      <c r="BG40" s="13"/>
      <c r="BJ40" s="15"/>
      <c r="BK40" s="16" t="e">
        <f t="shared" si="7"/>
        <v>#REF!</v>
      </c>
      <c r="BL40" s="17">
        <f t="shared" si="8"/>
        <v>0</v>
      </c>
    </row>
    <row r="41" spans="1:64" x14ac:dyDescent="0.35">
      <c r="A41" s="19" t="s">
        <v>61</v>
      </c>
      <c r="B41" s="8" t="s">
        <v>72</v>
      </c>
      <c r="C41" s="8"/>
      <c r="D41" s="8" t="e">
        <f>CONCATENATE(A41,"-",#REF!,"-",B41)</f>
        <v>#REF!</v>
      </c>
      <c r="E41" s="25"/>
      <c r="F41" s="8" t="s">
        <v>73</v>
      </c>
      <c r="G41" s="8" t="e">
        <f t="shared" si="4"/>
        <v>#REF!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10" t="e">
        <f>#REF!</f>
        <v>#REF!</v>
      </c>
      <c r="V41" s="10" t="e">
        <f t="shared" si="1"/>
        <v>#REF!</v>
      </c>
      <c r="W41" s="11" t="e">
        <f>U41</f>
        <v>#REF!</v>
      </c>
      <c r="X41" s="11" t="e">
        <f>V41</f>
        <v>#REF!</v>
      </c>
      <c r="Y41" s="8">
        <f t="shared" si="13"/>
        <v>0</v>
      </c>
      <c r="Z41" s="12">
        <f t="shared" si="6"/>
        <v>0</v>
      </c>
      <c r="AA41" s="13"/>
      <c r="AD41" s="15"/>
      <c r="AI41" s="13"/>
      <c r="AL41" s="15"/>
      <c r="AQ41" s="13"/>
      <c r="AT41" s="15"/>
      <c r="AY41" s="13"/>
      <c r="BB41" s="15"/>
      <c r="BG41" s="13"/>
      <c r="BJ41" s="15"/>
      <c r="BK41" s="16" t="e">
        <f t="shared" si="7"/>
        <v>#REF!</v>
      </c>
      <c r="BL41" s="17">
        <f t="shared" si="8"/>
        <v>0</v>
      </c>
    </row>
    <row r="42" spans="1:64" x14ac:dyDescent="0.35">
      <c r="A42" s="19" t="s">
        <v>61</v>
      </c>
      <c r="B42" s="8" t="s">
        <v>74</v>
      </c>
      <c r="C42" s="8"/>
      <c r="D42" s="8" t="e">
        <f>CONCATENATE(A42,"-",#REF!,"-",B42)</f>
        <v>#REF!</v>
      </c>
      <c r="E42" s="25"/>
      <c r="F42" s="8" t="s">
        <v>75</v>
      </c>
      <c r="G42" s="8" t="e">
        <f t="shared" si="4"/>
        <v>#REF!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10" t="e">
        <f>#REF!</f>
        <v>#REF!</v>
      </c>
      <c r="V42" s="10" t="e">
        <f t="shared" si="1"/>
        <v>#REF!</v>
      </c>
      <c r="W42" s="11" t="e">
        <f>U42</f>
        <v>#REF!</v>
      </c>
      <c r="X42" s="11" t="e">
        <f>V42</f>
        <v>#REF!</v>
      </c>
      <c r="Y42" s="8">
        <f t="shared" si="13"/>
        <v>0</v>
      </c>
      <c r="Z42" s="12">
        <f t="shared" si="6"/>
        <v>0</v>
      </c>
      <c r="AA42" s="20"/>
      <c r="AB42" s="21"/>
      <c r="AC42" s="21"/>
      <c r="AD42" s="22"/>
      <c r="AI42" s="20"/>
      <c r="AJ42" s="21"/>
      <c r="AK42" s="21"/>
      <c r="AL42" s="22"/>
      <c r="AQ42" s="20"/>
      <c r="AR42" s="21"/>
      <c r="AS42" s="21"/>
      <c r="AT42" s="22"/>
      <c r="AY42" s="20"/>
      <c r="AZ42" s="21"/>
      <c r="BA42" s="21"/>
      <c r="BB42" s="22"/>
      <c r="BG42" s="20"/>
      <c r="BH42" s="21"/>
      <c r="BI42" s="21"/>
      <c r="BJ42" s="22"/>
      <c r="BK42" s="16" t="e">
        <f t="shared" si="7"/>
        <v>#REF!</v>
      </c>
      <c r="BL42" s="17">
        <f t="shared" si="8"/>
        <v>0</v>
      </c>
    </row>
    <row r="45" spans="1:64" ht="15" thickBot="1" x14ac:dyDescent="0.4"/>
    <row r="46" spans="1:64" x14ac:dyDescent="0.35">
      <c r="A46" s="176"/>
      <c r="B46" s="176"/>
      <c r="C46" s="176"/>
      <c r="D46" s="176"/>
      <c r="E46" s="176"/>
      <c r="F46" s="176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7"/>
    </row>
    <row r="47" spans="1:64" x14ac:dyDescent="0.35">
      <c r="A47" s="178"/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9"/>
    </row>
    <row r="48" spans="1:64" x14ac:dyDescent="0.35">
      <c r="A48" s="178"/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9"/>
    </row>
    <row r="49" spans="1:21" x14ac:dyDescent="0.35">
      <c r="A49" s="178"/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9"/>
    </row>
    <row r="50" spans="1:21" x14ac:dyDescent="0.35">
      <c r="A50" s="178"/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9"/>
    </row>
    <row r="51" spans="1:21" x14ac:dyDescent="0.35">
      <c r="A51" s="178"/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9"/>
    </row>
    <row r="52" spans="1:21" x14ac:dyDescent="0.35">
      <c r="A52" s="178"/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9"/>
    </row>
    <row r="53" spans="1:21" x14ac:dyDescent="0.35">
      <c r="A53" s="178"/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9"/>
    </row>
    <row r="54" spans="1:21" ht="15" thickBot="1" x14ac:dyDescent="0.4">
      <c r="A54" s="180"/>
      <c r="B54" s="180"/>
      <c r="C54" s="180"/>
      <c r="D54" s="180"/>
      <c r="E54" s="180"/>
      <c r="F54" s="180"/>
      <c r="G54" s="180"/>
      <c r="H54" s="180"/>
      <c r="I54" s="180"/>
      <c r="J54" s="180"/>
      <c r="K54" s="180"/>
      <c r="L54" s="180"/>
      <c r="M54" s="180"/>
      <c r="N54" s="180"/>
      <c r="O54" s="180"/>
      <c r="P54" s="180"/>
      <c r="Q54" s="180"/>
      <c r="R54" s="180"/>
      <c r="S54" s="180"/>
      <c r="T54" s="180"/>
      <c r="U54" s="181"/>
    </row>
  </sheetData>
  <mergeCells count="6">
    <mergeCell ref="A46:U54"/>
    <mergeCell ref="U1:Z1"/>
    <mergeCell ref="F1:K1"/>
    <mergeCell ref="A1:E1"/>
    <mergeCell ref="L1:O1"/>
    <mergeCell ref="P1:S1"/>
  </mergeCells>
  <conditionalFormatting sqref="AA4:BJ42">
    <cfRule type="containsText" dxfId="0" priority="1" operator="containsText" text="1">
      <formula>NOT(ISERROR(SEARCH("1",AA4)))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85696-F374-442B-9DD9-D3AA9A313D41}">
  <sheetPr>
    <tabColor theme="4"/>
  </sheetPr>
  <dimension ref="B1:N85"/>
  <sheetViews>
    <sheetView tabSelected="1" topLeftCell="B10" zoomScale="94" zoomScaleNormal="94" workbookViewId="0">
      <selection activeCell="I73" sqref="I73"/>
    </sheetView>
  </sheetViews>
  <sheetFormatPr baseColWidth="10" defaultColWidth="10.90625" defaultRowHeight="14.5" x14ac:dyDescent="0.35"/>
  <cols>
    <col min="1" max="1" width="4.453125" style="56" customWidth="1"/>
    <col min="2" max="2" width="48" style="56" customWidth="1"/>
    <col min="3" max="3" width="10.90625" style="56"/>
    <col min="4" max="4" width="14.54296875" style="56" bestFit="1" customWidth="1"/>
    <col min="5" max="5" width="14.6328125" style="56" customWidth="1"/>
    <col min="6" max="6" width="15.81640625" style="56" customWidth="1"/>
    <col min="7" max="7" width="14.36328125" style="56" bestFit="1" customWidth="1"/>
    <col min="8" max="8" width="22.1796875" style="56" customWidth="1"/>
    <col min="9" max="9" width="16.54296875" style="56" bestFit="1" customWidth="1"/>
    <col min="10" max="10" width="16.54296875" style="56" customWidth="1"/>
    <col min="11" max="11" width="11.81640625" style="56" bestFit="1" customWidth="1"/>
    <col min="12" max="16384" width="10.90625" style="56"/>
  </cols>
  <sheetData>
    <row r="1" spans="2:14" ht="15" thickBot="1" x14ac:dyDescent="0.4"/>
    <row r="2" spans="2:14" ht="94.5" customHeight="1" thickBot="1" x14ac:dyDescent="0.4">
      <c r="B2" s="196" t="s">
        <v>214</v>
      </c>
      <c r="C2" s="197"/>
      <c r="D2" s="197"/>
      <c r="E2" s="197"/>
      <c r="F2" s="197"/>
      <c r="G2" s="197"/>
      <c r="H2" s="198"/>
    </row>
    <row r="3" spans="2:14" ht="106.5" customHeight="1" thickBot="1" x14ac:dyDescent="0.4">
      <c r="B3" s="199"/>
      <c r="C3" s="200"/>
      <c r="D3" s="200"/>
      <c r="E3" s="200"/>
      <c r="F3" s="200"/>
      <c r="G3" s="200"/>
      <c r="H3" s="201"/>
    </row>
    <row r="4" spans="2:14" ht="40" customHeight="1" x14ac:dyDescent="0.35">
      <c r="B4" s="66" t="s">
        <v>152</v>
      </c>
      <c r="C4" s="67" t="s">
        <v>153</v>
      </c>
      <c r="D4" s="68" t="s">
        <v>161</v>
      </c>
      <c r="E4" s="68" t="s">
        <v>154</v>
      </c>
      <c r="F4" s="68" t="s">
        <v>162</v>
      </c>
      <c r="G4" s="68"/>
      <c r="H4" s="69" t="s">
        <v>155</v>
      </c>
    </row>
    <row r="5" spans="2:14" x14ac:dyDescent="0.35">
      <c r="B5" s="87" t="s">
        <v>160</v>
      </c>
      <c r="C5" s="88"/>
      <c r="D5" s="89"/>
      <c r="E5" s="90"/>
      <c r="F5" s="90"/>
      <c r="G5" s="88"/>
      <c r="H5" s="91"/>
      <c r="I5" s="84"/>
    </row>
    <row r="6" spans="2:14" x14ac:dyDescent="0.35">
      <c r="B6" s="95" t="s">
        <v>135</v>
      </c>
      <c r="C6" s="58" t="s">
        <v>143</v>
      </c>
      <c r="D6" s="122"/>
      <c r="E6" s="72"/>
      <c r="F6" s="72">
        <v>175</v>
      </c>
      <c r="G6" s="72"/>
      <c r="H6" s="73">
        <f>F6*D6*E6</f>
        <v>0</v>
      </c>
    </row>
    <row r="7" spans="2:14" x14ac:dyDescent="0.35">
      <c r="B7" s="95" t="s">
        <v>136</v>
      </c>
      <c r="C7" s="58" t="s">
        <v>143</v>
      </c>
      <c r="D7" s="122"/>
      <c r="E7" s="72"/>
      <c r="F7" s="72">
        <v>175</v>
      </c>
      <c r="G7" s="72"/>
      <c r="H7" s="73">
        <f t="shared" ref="H7:H13" si="0">F7*D7*E7</f>
        <v>0</v>
      </c>
    </row>
    <row r="8" spans="2:14" x14ac:dyDescent="0.35">
      <c r="B8" s="95" t="s">
        <v>137</v>
      </c>
      <c r="C8" s="58" t="s">
        <v>143</v>
      </c>
      <c r="D8" s="122"/>
      <c r="E8" s="72"/>
      <c r="F8" s="72">
        <v>175</v>
      </c>
      <c r="G8" s="72"/>
      <c r="H8" s="73">
        <f t="shared" si="0"/>
        <v>0</v>
      </c>
      <c r="K8" s="84"/>
      <c r="M8" s="84"/>
    </row>
    <row r="9" spans="2:14" x14ac:dyDescent="0.35">
      <c r="B9" s="95" t="s">
        <v>138</v>
      </c>
      <c r="C9" s="58" t="s">
        <v>143</v>
      </c>
      <c r="D9" s="122"/>
      <c r="E9" s="72"/>
      <c r="F9" s="72">
        <v>175</v>
      </c>
      <c r="G9" s="72"/>
      <c r="H9" s="73">
        <f t="shared" si="0"/>
        <v>0</v>
      </c>
      <c r="K9" s="84"/>
      <c r="L9" s="84"/>
      <c r="N9" s="84"/>
    </row>
    <row r="10" spans="2:14" x14ac:dyDescent="0.35">
      <c r="B10" s="95" t="s">
        <v>139</v>
      </c>
      <c r="C10" s="58" t="s">
        <v>143</v>
      </c>
      <c r="D10" s="122"/>
      <c r="E10" s="72"/>
      <c r="F10" s="72">
        <v>175</v>
      </c>
      <c r="G10" s="72"/>
      <c r="H10" s="73">
        <f t="shared" si="0"/>
        <v>0</v>
      </c>
      <c r="K10" s="84"/>
      <c r="M10" s="84"/>
    </row>
    <row r="11" spans="2:14" x14ac:dyDescent="0.35">
      <c r="B11" s="95" t="s">
        <v>140</v>
      </c>
      <c r="C11" s="58" t="s">
        <v>143</v>
      </c>
      <c r="D11" s="122"/>
      <c r="E11" s="72"/>
      <c r="F11" s="72">
        <v>175</v>
      </c>
      <c r="G11" s="72"/>
      <c r="H11" s="73">
        <f t="shared" si="0"/>
        <v>0</v>
      </c>
      <c r="K11" s="84"/>
      <c r="L11" s="84"/>
      <c r="N11" s="84"/>
    </row>
    <row r="12" spans="2:14" x14ac:dyDescent="0.35">
      <c r="B12" s="95" t="s">
        <v>141</v>
      </c>
      <c r="C12" s="58" t="s">
        <v>143</v>
      </c>
      <c r="D12" s="122"/>
      <c r="E12" s="72"/>
      <c r="F12" s="72">
        <v>175</v>
      </c>
      <c r="G12" s="72"/>
      <c r="H12" s="73">
        <f t="shared" si="0"/>
        <v>0</v>
      </c>
    </row>
    <row r="13" spans="2:14" x14ac:dyDescent="0.35">
      <c r="B13" s="95" t="s">
        <v>142</v>
      </c>
      <c r="C13" s="58" t="s">
        <v>143</v>
      </c>
      <c r="D13" s="62"/>
      <c r="E13" s="72"/>
      <c r="F13" s="72">
        <v>175</v>
      </c>
      <c r="G13" s="72"/>
      <c r="H13" s="73">
        <f t="shared" si="0"/>
        <v>0</v>
      </c>
    </row>
    <row r="14" spans="2:14" x14ac:dyDescent="0.35">
      <c r="B14" s="70"/>
      <c r="C14" s="71"/>
      <c r="D14" s="72"/>
      <c r="E14" s="72"/>
      <c r="F14" s="72"/>
      <c r="G14" s="72"/>
      <c r="H14" s="73">
        <f t="shared" ref="H14:H15" si="1">D14*E14*G14</f>
        <v>0</v>
      </c>
    </row>
    <row r="15" spans="2:14" ht="15" thickBot="1" x14ac:dyDescent="0.4">
      <c r="B15" s="129"/>
      <c r="C15" s="130"/>
      <c r="D15" s="110"/>
      <c r="E15" s="110"/>
      <c r="F15" s="110"/>
      <c r="G15" s="110"/>
      <c r="H15" s="131">
        <f t="shared" si="1"/>
        <v>0</v>
      </c>
    </row>
    <row r="16" spans="2:14" ht="15" thickBot="1" x14ac:dyDescent="0.4">
      <c r="B16" s="132" t="s">
        <v>157</v>
      </c>
      <c r="C16" s="133"/>
      <c r="D16" s="134">
        <f>SUM(D6:D15)</f>
        <v>0</v>
      </c>
      <c r="E16" s="135"/>
      <c r="F16" s="135"/>
      <c r="G16" s="135"/>
      <c r="H16" s="136">
        <f>SUM(H6:H14)</f>
        <v>0</v>
      </c>
      <c r="I16" s="84"/>
    </row>
    <row r="17" spans="2:10" ht="15" thickBot="1" x14ac:dyDescent="0.4">
      <c r="B17" s="96"/>
      <c r="C17" s="97"/>
      <c r="D17" s="98"/>
      <c r="E17" s="99"/>
      <c r="F17" s="99"/>
      <c r="G17" s="99"/>
      <c r="H17" s="100"/>
    </row>
    <row r="18" spans="2:10" ht="42" customHeight="1" x14ac:dyDescent="0.35">
      <c r="B18" s="101" t="s">
        <v>156</v>
      </c>
      <c r="C18" s="165" t="s">
        <v>206</v>
      </c>
      <c r="D18" s="92" t="s">
        <v>163</v>
      </c>
      <c r="E18" s="92" t="s">
        <v>208</v>
      </c>
      <c r="F18" s="92" t="s">
        <v>207</v>
      </c>
      <c r="G18" s="92" t="s">
        <v>162</v>
      </c>
      <c r="H18" s="102" t="s">
        <v>164</v>
      </c>
    </row>
    <row r="19" spans="2:10" x14ac:dyDescent="0.35">
      <c r="B19" s="103" t="s">
        <v>204</v>
      </c>
      <c r="C19" s="58" t="s">
        <v>146</v>
      </c>
      <c r="D19" s="59" t="s">
        <v>165</v>
      </c>
      <c r="E19" s="60">
        <f>1*175</f>
        <v>175</v>
      </c>
      <c r="F19" s="166"/>
      <c r="G19" s="60">
        <v>175</v>
      </c>
      <c r="H19" s="73">
        <f>F19*G19</f>
        <v>0</v>
      </c>
      <c r="I19" s="84"/>
      <c r="J19" s="86"/>
    </row>
    <row r="20" spans="2:10" x14ac:dyDescent="0.35">
      <c r="B20" s="103" t="s">
        <v>147</v>
      </c>
      <c r="C20" s="58" t="s">
        <v>166</v>
      </c>
      <c r="D20" s="59" t="s">
        <v>167</v>
      </c>
      <c r="E20" s="60">
        <f>(50*376.2*175)/1000</f>
        <v>3291.75</v>
      </c>
      <c r="F20" s="166"/>
      <c r="G20" s="60">
        <v>175</v>
      </c>
      <c r="H20" s="73">
        <f t="shared" ref="H20:H23" si="2">F20*G20</f>
        <v>0</v>
      </c>
      <c r="I20" s="162"/>
    </row>
    <row r="21" spans="2:10" x14ac:dyDescent="0.35">
      <c r="B21" s="103" t="s">
        <v>148</v>
      </c>
      <c r="C21" s="58" t="s">
        <v>166</v>
      </c>
      <c r="D21" s="59" t="s">
        <v>167</v>
      </c>
      <c r="E21" s="60">
        <f t="shared" ref="E21" si="3">(50*376.2*175)/1000</f>
        <v>3291.75</v>
      </c>
      <c r="F21" s="166"/>
      <c r="G21" s="60">
        <v>175</v>
      </c>
      <c r="H21" s="73">
        <f t="shared" si="2"/>
        <v>0</v>
      </c>
      <c r="I21" s="162"/>
    </row>
    <row r="22" spans="2:10" x14ac:dyDescent="0.35">
      <c r="B22" s="103" t="s">
        <v>149</v>
      </c>
      <c r="C22" s="58" t="s">
        <v>166</v>
      </c>
      <c r="D22" s="59" t="s">
        <v>169</v>
      </c>
      <c r="E22" s="60">
        <f>(10*376.2*175)/1000</f>
        <v>658.35</v>
      </c>
      <c r="F22" s="166"/>
      <c r="G22" s="60">
        <v>175</v>
      </c>
      <c r="H22" s="73">
        <f t="shared" si="2"/>
        <v>0</v>
      </c>
      <c r="I22" s="84"/>
    </row>
    <row r="23" spans="2:10" x14ac:dyDescent="0.35">
      <c r="B23" s="103" t="s">
        <v>150</v>
      </c>
      <c r="C23" s="58" t="s">
        <v>166</v>
      </c>
      <c r="D23" s="59" t="s">
        <v>170</v>
      </c>
      <c r="E23" s="60">
        <f>(15*376.2*175)/1000</f>
        <v>987.52499999999998</v>
      </c>
      <c r="F23" s="166"/>
      <c r="G23" s="60">
        <v>175</v>
      </c>
      <c r="H23" s="73">
        <f t="shared" si="2"/>
        <v>0</v>
      </c>
      <c r="I23" s="163"/>
    </row>
    <row r="24" spans="2:10" x14ac:dyDescent="0.35">
      <c r="B24" s="103" t="s">
        <v>151</v>
      </c>
      <c r="C24" s="58" t="s">
        <v>166</v>
      </c>
      <c r="D24" s="59" t="s">
        <v>171</v>
      </c>
      <c r="E24" s="60">
        <f>(1*376.2*175)/1000</f>
        <v>65.834999999999994</v>
      </c>
      <c r="F24" s="166"/>
      <c r="G24" s="60">
        <v>175</v>
      </c>
      <c r="H24" s="73">
        <f>F24*G24</f>
        <v>0</v>
      </c>
      <c r="I24" s="84"/>
    </row>
    <row r="25" spans="2:10" x14ac:dyDescent="0.35">
      <c r="B25" s="104" t="s">
        <v>145</v>
      </c>
      <c r="C25" s="58" t="s">
        <v>168</v>
      </c>
      <c r="D25" s="61" t="s">
        <v>172</v>
      </c>
      <c r="E25" s="60"/>
      <c r="F25" s="60"/>
      <c r="G25" s="72"/>
      <c r="H25" s="73">
        <f t="shared" ref="H25:H27" si="4">F25*E25</f>
        <v>0</v>
      </c>
    </row>
    <row r="26" spans="2:10" x14ac:dyDescent="0.35">
      <c r="B26" s="105"/>
      <c r="C26" s="85"/>
      <c r="D26" s="74"/>
      <c r="E26" s="75"/>
      <c r="F26" s="75"/>
      <c r="G26" s="72"/>
      <c r="H26" s="73">
        <f t="shared" si="4"/>
        <v>0</v>
      </c>
    </row>
    <row r="27" spans="2:10" ht="15" thickBot="1" x14ac:dyDescent="0.4">
      <c r="B27" s="137"/>
      <c r="C27" s="138"/>
      <c r="D27" s="139"/>
      <c r="E27" s="140"/>
      <c r="F27" s="140"/>
      <c r="G27" s="110"/>
      <c r="H27" s="131">
        <f t="shared" si="4"/>
        <v>0</v>
      </c>
    </row>
    <row r="28" spans="2:10" ht="15" thickBot="1" x14ac:dyDescent="0.4">
      <c r="B28" s="132" t="s">
        <v>158</v>
      </c>
      <c r="C28" s="133"/>
      <c r="D28" s="141"/>
      <c r="E28" s="142"/>
      <c r="F28" s="142"/>
      <c r="G28" s="135"/>
      <c r="H28" s="143">
        <f>SUM(H19:H25)</f>
        <v>0</v>
      </c>
      <c r="I28" s="163"/>
    </row>
    <row r="29" spans="2:10" ht="15" thickBot="1" x14ac:dyDescent="0.4">
      <c r="B29" s="77"/>
      <c r="C29" s="78"/>
      <c r="D29" s="79"/>
      <c r="E29" s="80"/>
      <c r="F29" s="80"/>
      <c r="G29" s="81"/>
      <c r="H29" s="82"/>
      <c r="J29" s="84"/>
    </row>
    <row r="30" spans="2:10" x14ac:dyDescent="0.35">
      <c r="B30" s="101" t="s">
        <v>159</v>
      </c>
      <c r="C30" s="106"/>
      <c r="D30" s="106"/>
      <c r="E30" s="106" t="s">
        <v>209</v>
      </c>
      <c r="F30" s="106" t="s">
        <v>210</v>
      </c>
      <c r="G30" s="106"/>
      <c r="H30" s="107"/>
      <c r="J30" s="84"/>
    </row>
    <row r="31" spans="2:10" ht="43.5" x14ac:dyDescent="0.35">
      <c r="B31" s="108" t="s">
        <v>193</v>
      </c>
      <c r="C31" s="93" t="s">
        <v>217</v>
      </c>
      <c r="D31" s="59"/>
      <c r="E31" s="123" t="s">
        <v>219</v>
      </c>
      <c r="F31" s="123">
        <v>175</v>
      </c>
      <c r="G31" s="64"/>
      <c r="H31" s="109"/>
      <c r="J31" s="164"/>
    </row>
    <row r="32" spans="2:10" x14ac:dyDescent="0.35">
      <c r="B32" s="104" t="s">
        <v>194</v>
      </c>
      <c r="C32" s="58" t="s">
        <v>144</v>
      </c>
      <c r="D32" s="59"/>
      <c r="E32" s="124"/>
      <c r="F32" s="124">
        <v>175</v>
      </c>
      <c r="G32" s="65"/>
      <c r="H32" s="109">
        <f>F32*E32</f>
        <v>0</v>
      </c>
    </row>
    <row r="33" spans="2:10" ht="15" thickBot="1" x14ac:dyDescent="0.4">
      <c r="B33" s="144"/>
      <c r="C33" s="63"/>
      <c r="D33" s="125"/>
      <c r="E33" s="145"/>
      <c r="F33" s="145"/>
      <c r="G33" s="146"/>
      <c r="H33" s="147"/>
      <c r="I33" s="84"/>
      <c r="J33" s="84"/>
    </row>
    <row r="34" spans="2:10" ht="15" thickBot="1" x14ac:dyDescent="0.4">
      <c r="B34" s="132" t="s">
        <v>173</v>
      </c>
      <c r="C34" s="148"/>
      <c r="D34" s="149"/>
      <c r="E34" s="150"/>
      <c r="F34" s="150"/>
      <c r="G34" s="150"/>
      <c r="H34" s="151">
        <f>SUM(H31:H33)</f>
        <v>0</v>
      </c>
    </row>
    <row r="35" spans="2:10" ht="15" thickBot="1" x14ac:dyDescent="0.4">
      <c r="B35" s="202"/>
      <c r="C35" s="203"/>
      <c r="D35" s="204"/>
      <c r="E35" s="80"/>
      <c r="F35" s="80"/>
      <c r="G35" s="81"/>
      <c r="H35" s="83"/>
    </row>
    <row r="36" spans="2:10" ht="26" x14ac:dyDescent="0.35">
      <c r="B36" s="66" t="s">
        <v>152</v>
      </c>
      <c r="C36" s="67" t="s">
        <v>153</v>
      </c>
      <c r="D36" s="68" t="s">
        <v>161</v>
      </c>
      <c r="E36" s="68" t="s">
        <v>154</v>
      </c>
      <c r="F36" s="68" t="s">
        <v>202</v>
      </c>
      <c r="G36" s="68"/>
      <c r="H36" s="69" t="s">
        <v>155</v>
      </c>
    </row>
    <row r="37" spans="2:10" x14ac:dyDescent="0.35">
      <c r="B37" s="87" t="s">
        <v>174</v>
      </c>
      <c r="C37" s="88"/>
      <c r="D37" s="89"/>
      <c r="E37" s="90"/>
      <c r="F37" s="90"/>
      <c r="G37" s="88"/>
      <c r="H37" s="91"/>
    </row>
    <row r="38" spans="2:10" ht="35" customHeight="1" x14ac:dyDescent="0.35">
      <c r="B38" s="161" t="s">
        <v>175</v>
      </c>
      <c r="C38" s="58" t="s">
        <v>143</v>
      </c>
      <c r="D38" s="62"/>
      <c r="E38" s="72"/>
      <c r="F38" s="72">
        <v>50</v>
      </c>
      <c r="G38" s="72"/>
      <c r="H38" s="73">
        <f>F38*E38*D38</f>
        <v>0</v>
      </c>
    </row>
    <row r="39" spans="2:10" ht="15" thickBot="1" x14ac:dyDescent="0.4">
      <c r="B39" s="129"/>
      <c r="C39" s="130"/>
      <c r="D39" s="110"/>
      <c r="E39" s="110"/>
      <c r="F39" s="110"/>
      <c r="G39" s="110"/>
      <c r="H39" s="131">
        <f t="shared" ref="H39" si="5">D39*E39*G39</f>
        <v>0</v>
      </c>
    </row>
    <row r="40" spans="2:10" ht="15" thickBot="1" x14ac:dyDescent="0.4">
      <c r="B40" s="132" t="s">
        <v>181</v>
      </c>
      <c r="C40" s="133"/>
      <c r="D40" s="134">
        <f>SUM(D38:D39)</f>
        <v>0</v>
      </c>
      <c r="E40" s="135"/>
      <c r="F40" s="135"/>
      <c r="G40" s="135">
        <f>D40*350</f>
        <v>0</v>
      </c>
      <c r="H40" s="136">
        <f>SUM(H38:H38)</f>
        <v>0</v>
      </c>
    </row>
    <row r="41" spans="2:10" ht="15" thickBot="1" x14ac:dyDescent="0.4">
      <c r="B41" s="96"/>
      <c r="C41" s="97"/>
      <c r="D41" s="98"/>
      <c r="E41" s="99"/>
      <c r="F41" s="99"/>
      <c r="G41" s="99"/>
      <c r="H41" s="100"/>
    </row>
    <row r="42" spans="2:10" ht="45" customHeight="1" x14ac:dyDescent="0.35">
      <c r="B42" s="101" t="s">
        <v>176</v>
      </c>
      <c r="C42" s="165" t="s">
        <v>206</v>
      </c>
      <c r="D42" s="92" t="s">
        <v>163</v>
      </c>
      <c r="E42" s="92" t="s">
        <v>213</v>
      </c>
      <c r="F42" s="92" t="s">
        <v>207</v>
      </c>
      <c r="G42" s="92"/>
      <c r="H42" s="102" t="s">
        <v>164</v>
      </c>
    </row>
    <row r="43" spans="2:10" ht="26" customHeight="1" x14ac:dyDescent="0.35">
      <c r="B43" s="116" t="s">
        <v>203</v>
      </c>
      <c r="C43" s="58" t="s">
        <v>146</v>
      </c>
      <c r="D43" s="59" t="s">
        <v>165</v>
      </c>
      <c r="E43" s="60">
        <v>50</v>
      </c>
      <c r="F43" s="60"/>
      <c r="G43" s="60"/>
      <c r="H43" s="73">
        <f>F43*E43</f>
        <v>0</v>
      </c>
    </row>
    <row r="44" spans="2:10" ht="26" customHeight="1" x14ac:dyDescent="0.35">
      <c r="B44" s="116" t="s">
        <v>205</v>
      </c>
      <c r="C44" s="58" t="s">
        <v>199</v>
      </c>
      <c r="D44" s="59" t="s">
        <v>200</v>
      </c>
      <c r="E44" s="60">
        <v>150</v>
      </c>
      <c r="F44" s="60"/>
      <c r="G44" s="60"/>
      <c r="H44" s="73">
        <f t="shared" ref="H44:H47" si="6">F44*E44</f>
        <v>0</v>
      </c>
    </row>
    <row r="45" spans="2:10" ht="26.5" customHeight="1" x14ac:dyDescent="0.35">
      <c r="B45" s="116" t="s">
        <v>177</v>
      </c>
      <c r="C45" s="58" t="s">
        <v>166</v>
      </c>
      <c r="D45" s="59"/>
      <c r="E45" s="60">
        <v>200</v>
      </c>
      <c r="F45" s="60"/>
      <c r="G45" s="60"/>
      <c r="H45" s="73">
        <f t="shared" si="6"/>
        <v>0</v>
      </c>
    </row>
    <row r="46" spans="2:10" ht="20.5" customHeight="1" x14ac:dyDescent="0.35">
      <c r="B46" s="116" t="s">
        <v>178</v>
      </c>
      <c r="C46" s="58" t="s">
        <v>166</v>
      </c>
      <c r="D46" s="59"/>
      <c r="E46" s="60">
        <v>120</v>
      </c>
      <c r="F46" s="60"/>
      <c r="G46" s="60"/>
      <c r="H46" s="73">
        <f t="shared" si="6"/>
        <v>0</v>
      </c>
    </row>
    <row r="47" spans="2:10" x14ac:dyDescent="0.35">
      <c r="B47" s="116" t="s">
        <v>198</v>
      </c>
      <c r="C47" s="58" t="s">
        <v>166</v>
      </c>
      <c r="D47" s="59"/>
      <c r="E47" s="60">
        <v>80</v>
      </c>
      <c r="F47" s="60"/>
      <c r="G47" s="60"/>
      <c r="H47" s="73">
        <f t="shared" si="6"/>
        <v>0</v>
      </c>
    </row>
    <row r="48" spans="2:10" ht="15" thickBot="1" x14ac:dyDescent="0.4">
      <c r="B48" s="144" t="s">
        <v>145</v>
      </c>
      <c r="C48" s="63" t="s">
        <v>168</v>
      </c>
      <c r="D48" s="139"/>
      <c r="E48" s="140">
        <v>0</v>
      </c>
      <c r="F48" s="140">
        <v>0</v>
      </c>
      <c r="G48" s="110"/>
      <c r="H48" s="131">
        <f>F48*E48</f>
        <v>0</v>
      </c>
    </row>
    <row r="49" spans="2:8" ht="15" thickBot="1" x14ac:dyDescent="0.4">
      <c r="B49" s="132" t="s">
        <v>158</v>
      </c>
      <c r="C49" s="133"/>
      <c r="D49" s="141"/>
      <c r="E49" s="142"/>
      <c r="F49" s="142"/>
      <c r="G49" s="135"/>
      <c r="H49" s="136">
        <f>+SUM(H43:H47)</f>
        <v>0</v>
      </c>
    </row>
    <row r="50" spans="2:8" ht="15" thickBot="1" x14ac:dyDescent="0.4">
      <c r="B50" s="111"/>
      <c r="C50" s="112"/>
      <c r="D50" s="113"/>
      <c r="E50" s="114"/>
      <c r="F50" s="114"/>
      <c r="G50" s="115"/>
      <c r="H50" s="76"/>
    </row>
    <row r="51" spans="2:8" ht="18.5" customHeight="1" x14ac:dyDescent="0.35">
      <c r="B51" s="101" t="s">
        <v>179</v>
      </c>
      <c r="C51" s="106"/>
      <c r="D51" s="106"/>
      <c r="E51" s="106"/>
      <c r="F51" s="106"/>
      <c r="G51" s="106"/>
      <c r="H51" s="107"/>
    </row>
    <row r="52" spans="2:8" ht="43.5" x14ac:dyDescent="0.35">
      <c r="B52" s="108" t="s">
        <v>195</v>
      </c>
      <c r="C52" s="93" t="s">
        <v>217</v>
      </c>
      <c r="D52" s="59"/>
      <c r="E52" s="94" t="s">
        <v>218</v>
      </c>
      <c r="F52" s="94"/>
      <c r="G52" s="64"/>
      <c r="H52" s="109"/>
    </row>
    <row r="53" spans="2:8" x14ac:dyDescent="0.35">
      <c r="B53" s="104"/>
      <c r="C53" s="58"/>
      <c r="D53" s="59"/>
      <c r="E53" s="65"/>
      <c r="F53" s="65"/>
      <c r="G53" s="65"/>
      <c r="H53" s="109"/>
    </row>
    <row r="54" spans="2:8" ht="15" thickBot="1" x14ac:dyDescent="0.4">
      <c r="B54" s="144"/>
      <c r="C54" s="63"/>
      <c r="D54" s="125"/>
      <c r="E54" s="146"/>
      <c r="F54" s="146"/>
      <c r="G54" s="146"/>
      <c r="H54" s="147"/>
    </row>
    <row r="55" spans="2:8" ht="15" thickBot="1" x14ac:dyDescent="0.4">
      <c r="B55" s="132" t="s">
        <v>180</v>
      </c>
      <c r="C55" s="148"/>
      <c r="D55" s="149"/>
      <c r="E55" s="150"/>
      <c r="F55" s="150"/>
      <c r="G55" s="150"/>
      <c r="H55" s="151">
        <f>SUM(H52:H54)</f>
        <v>0</v>
      </c>
    </row>
    <row r="56" spans="2:8" ht="15" thickBot="1" x14ac:dyDescent="0.4">
      <c r="B56" s="202"/>
      <c r="C56" s="203"/>
      <c r="D56" s="204"/>
      <c r="E56" s="80"/>
      <c r="F56" s="80"/>
      <c r="G56" s="81"/>
      <c r="H56" s="83"/>
    </row>
    <row r="57" spans="2:8" ht="15" thickBot="1" x14ac:dyDescent="0.4">
      <c r="B57" s="205"/>
      <c r="C57" s="206"/>
      <c r="D57" s="207"/>
      <c r="E57" s="126"/>
      <c r="F57" s="126"/>
      <c r="G57" s="127"/>
      <c r="H57" s="128"/>
    </row>
    <row r="58" spans="2:8" ht="26" x14ac:dyDescent="0.35">
      <c r="B58" s="117" t="s">
        <v>152</v>
      </c>
      <c r="C58" s="118" t="s">
        <v>153</v>
      </c>
      <c r="D58" s="119" t="s">
        <v>161</v>
      </c>
      <c r="E58" s="119" t="s">
        <v>154</v>
      </c>
      <c r="F58" s="119" t="s">
        <v>162</v>
      </c>
      <c r="G58" s="119"/>
      <c r="H58" s="120" t="s">
        <v>155</v>
      </c>
    </row>
    <row r="59" spans="2:8" x14ac:dyDescent="0.35">
      <c r="B59" s="87" t="s">
        <v>182</v>
      </c>
      <c r="C59" s="88"/>
      <c r="D59" s="89"/>
      <c r="E59" s="90"/>
      <c r="F59" s="90"/>
      <c r="G59" s="88"/>
      <c r="H59" s="91"/>
    </row>
    <row r="60" spans="2:8" x14ac:dyDescent="0.35">
      <c r="B60" s="116" t="s">
        <v>184</v>
      </c>
      <c r="C60" s="58" t="s">
        <v>143</v>
      </c>
      <c r="D60" s="220"/>
      <c r="E60" s="210"/>
      <c r="F60" s="210">
        <v>175</v>
      </c>
      <c r="G60" s="72"/>
      <c r="H60" s="212">
        <f>(F60*D60)*E60</f>
        <v>0</v>
      </c>
    </row>
    <row r="61" spans="2:8" x14ac:dyDescent="0.35">
      <c r="B61" s="116" t="s">
        <v>136</v>
      </c>
      <c r="C61" s="58" t="s">
        <v>143</v>
      </c>
      <c r="D61" s="220"/>
      <c r="E61" s="211"/>
      <c r="F61" s="211"/>
      <c r="G61" s="72"/>
      <c r="H61" s="213"/>
    </row>
    <row r="62" spans="2:8" x14ac:dyDescent="0.35">
      <c r="B62" s="116" t="s">
        <v>185</v>
      </c>
      <c r="C62" s="58" t="s">
        <v>143</v>
      </c>
      <c r="D62" s="220"/>
      <c r="E62" s="211"/>
      <c r="F62" s="211"/>
      <c r="G62" s="72"/>
      <c r="H62" s="213"/>
    </row>
    <row r="63" spans="2:8" ht="32" customHeight="1" x14ac:dyDescent="0.35">
      <c r="B63" s="116" t="s">
        <v>186</v>
      </c>
      <c r="C63" s="58" t="s">
        <v>143</v>
      </c>
      <c r="D63" s="220"/>
      <c r="E63" s="211"/>
      <c r="F63" s="211"/>
      <c r="G63" s="72"/>
      <c r="H63" s="213"/>
    </row>
    <row r="64" spans="2:8" x14ac:dyDescent="0.35">
      <c r="B64" s="116" t="s">
        <v>187</v>
      </c>
      <c r="C64" s="58" t="s">
        <v>143</v>
      </c>
      <c r="D64" s="220"/>
      <c r="E64" s="211"/>
      <c r="F64" s="211"/>
      <c r="G64" s="72"/>
      <c r="H64" s="213"/>
    </row>
    <row r="65" spans="2:8" x14ac:dyDescent="0.35">
      <c r="B65" s="116" t="s">
        <v>188</v>
      </c>
      <c r="C65" s="58" t="s">
        <v>143</v>
      </c>
      <c r="D65" s="220"/>
      <c r="E65" s="211"/>
      <c r="F65" s="211"/>
      <c r="G65" s="72"/>
      <c r="H65" s="213"/>
    </row>
    <row r="66" spans="2:8" x14ac:dyDescent="0.35">
      <c r="B66" s="121" t="s">
        <v>189</v>
      </c>
      <c r="C66" s="58" t="s">
        <v>143</v>
      </c>
      <c r="D66" s="220"/>
      <c r="E66" s="211"/>
      <c r="F66" s="211"/>
      <c r="G66" s="72"/>
      <c r="H66" s="213"/>
    </row>
    <row r="67" spans="2:8" ht="15" thickBot="1" x14ac:dyDescent="0.4">
      <c r="B67" s="152" t="s">
        <v>190</v>
      </c>
      <c r="C67" s="63" t="s">
        <v>143</v>
      </c>
      <c r="D67" s="220"/>
      <c r="E67" s="211"/>
      <c r="F67" s="211"/>
      <c r="G67" s="110"/>
      <c r="H67" s="213"/>
    </row>
    <row r="68" spans="2:8" ht="15" thickBot="1" x14ac:dyDescent="0.4">
      <c r="B68" s="132" t="s">
        <v>183</v>
      </c>
      <c r="C68" s="133"/>
      <c r="D68" s="219">
        <f>SUM(D60:D67)</f>
        <v>0</v>
      </c>
      <c r="E68" s="135"/>
      <c r="F68" s="135"/>
      <c r="G68" s="135">
        <f>D68*350</f>
        <v>0</v>
      </c>
      <c r="H68" s="136">
        <f>SUM(H60:H60)</f>
        <v>0</v>
      </c>
    </row>
    <row r="69" spans="2:8" ht="15" thickBot="1" x14ac:dyDescent="0.4">
      <c r="B69" s="168"/>
      <c r="C69" s="169"/>
      <c r="D69" s="170"/>
      <c r="E69" s="171"/>
      <c r="F69" s="171"/>
      <c r="G69" s="171"/>
      <c r="H69" s="172"/>
    </row>
    <row r="70" spans="2:8" ht="26.5" thickBot="1" x14ac:dyDescent="0.4">
      <c r="B70" s="117" t="s">
        <v>152</v>
      </c>
      <c r="C70" s="118" t="s">
        <v>153</v>
      </c>
      <c r="D70" s="119" t="s">
        <v>161</v>
      </c>
      <c r="E70" s="119" t="s">
        <v>154</v>
      </c>
      <c r="F70" s="119" t="s">
        <v>162</v>
      </c>
      <c r="G70" s="119"/>
      <c r="H70" s="120" t="s">
        <v>155</v>
      </c>
    </row>
    <row r="71" spans="2:8" ht="29" x14ac:dyDescent="0.35">
      <c r="B71" s="101" t="s">
        <v>191</v>
      </c>
      <c r="C71" s="106"/>
      <c r="D71" s="106"/>
      <c r="E71" s="106"/>
      <c r="F71" s="167" t="s">
        <v>211</v>
      </c>
      <c r="G71" s="106"/>
      <c r="H71" s="107"/>
    </row>
    <row r="72" spans="2:8" ht="29" customHeight="1" x14ac:dyDescent="0.35">
      <c r="B72" s="214" t="s">
        <v>212</v>
      </c>
      <c r="C72" s="93" t="s">
        <v>196</v>
      </c>
      <c r="D72" s="208">
        <v>175</v>
      </c>
      <c r="E72" s="189"/>
      <c r="F72" s="157">
        <v>1123</v>
      </c>
      <c r="G72" s="158"/>
      <c r="H72" s="190">
        <f>E72*D72</f>
        <v>0</v>
      </c>
    </row>
    <row r="73" spans="2:8" ht="29" x14ac:dyDescent="0.35">
      <c r="B73" s="215"/>
      <c r="C73" s="93" t="s">
        <v>197</v>
      </c>
      <c r="D73" s="209"/>
      <c r="E73" s="218"/>
      <c r="F73" s="159">
        <v>7489</v>
      </c>
      <c r="G73" s="160"/>
      <c r="H73" s="191"/>
    </row>
    <row r="74" spans="2:8" ht="29" x14ac:dyDescent="0.35">
      <c r="B74" s="215"/>
      <c r="C74" s="93" t="s">
        <v>215</v>
      </c>
      <c r="D74" s="209"/>
      <c r="E74" s="173"/>
      <c r="F74" s="175">
        <v>330</v>
      </c>
      <c r="G74" s="174"/>
      <c r="H74" s="191"/>
    </row>
    <row r="75" spans="2:8" ht="58.5" thickBot="1" x14ac:dyDescent="0.4">
      <c r="B75" s="216"/>
      <c r="C75" s="93" t="s">
        <v>216</v>
      </c>
      <c r="D75" s="217"/>
      <c r="E75" s="146"/>
      <c r="F75" s="175">
        <v>155</v>
      </c>
      <c r="G75" s="146"/>
      <c r="H75" s="192"/>
    </row>
    <row r="76" spans="2:8" ht="15" thickBot="1" x14ac:dyDescent="0.4">
      <c r="B76" s="132" t="s">
        <v>192</v>
      </c>
      <c r="C76" s="148"/>
      <c r="D76" s="149"/>
      <c r="E76" s="150"/>
      <c r="F76" s="150"/>
      <c r="G76" s="150"/>
      <c r="H76" s="151">
        <f>SUM(H72:H75)</f>
        <v>0</v>
      </c>
    </row>
    <row r="77" spans="2:8" ht="36.5" customHeight="1" thickBot="1" x14ac:dyDescent="0.4">
      <c r="B77" s="193" t="s">
        <v>201</v>
      </c>
      <c r="C77" s="194"/>
      <c r="D77" s="195"/>
      <c r="E77" s="153"/>
      <c r="F77" s="153"/>
      <c r="G77" s="154"/>
      <c r="H77" s="155">
        <f>H76+H68+H55+H49+H40+H34+H28+H16</f>
        <v>0</v>
      </c>
    </row>
    <row r="80" spans="2:8" x14ac:dyDescent="0.35">
      <c r="H80" s="57"/>
    </row>
    <row r="81" spans="8:8" x14ac:dyDescent="0.35">
      <c r="H81" s="156"/>
    </row>
    <row r="83" spans="8:8" x14ac:dyDescent="0.35">
      <c r="H83" s="57"/>
    </row>
    <row r="85" spans="8:8" x14ac:dyDescent="0.35">
      <c r="H85" s="156"/>
    </row>
  </sheetData>
  <mergeCells count="13">
    <mergeCell ref="B77:D77"/>
    <mergeCell ref="B2:H2"/>
    <mergeCell ref="B3:H3"/>
    <mergeCell ref="B35:D35"/>
    <mergeCell ref="B56:D56"/>
    <mergeCell ref="B57:D57"/>
    <mergeCell ref="E60:E67"/>
    <mergeCell ref="F60:F67"/>
    <mergeCell ref="H60:H67"/>
    <mergeCell ref="B72:B75"/>
    <mergeCell ref="D72:D75"/>
    <mergeCell ref="H72:H75"/>
    <mergeCell ref="E72:E7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C. Cronograma</vt:lpstr>
      <vt:lpstr>APU OPERADOR 1. EN BLANCO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Flórez</dc:creator>
  <cp:lastModifiedBy>CARLOS GUILLERMO PEÑA LOPERA</cp:lastModifiedBy>
  <dcterms:created xsi:type="dcterms:W3CDTF">2023-02-17T14:36:49Z</dcterms:created>
  <dcterms:modified xsi:type="dcterms:W3CDTF">2023-09-01T12:49:27Z</dcterms:modified>
</cp:coreProperties>
</file>