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mcpinilla_sena_edu_co/Documents/PROCESOS/0035 - Evento cultural/"/>
    </mc:Choice>
  </mc:AlternateContent>
  <xr:revisionPtr revIDLastSave="17" documentId="8_{31A0DC8E-ACAB-4793-AAAB-ABD7A52F9FC5}" xr6:coauthVersionLast="47" xr6:coauthVersionMax="47" xr10:uidLastSave="{BDCD57E5-94FF-4166-8DEA-7A0C79798871}"/>
  <bookViews>
    <workbookView xWindow="-120" yWindow="-120" windowWidth="29040" windowHeight="15840" xr2:uid="{897ECA03-AE21-4E95-B8AE-687A203D032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7" i="1" l="1"/>
  <c r="O37" i="1" s="1"/>
  <c r="N28" i="1"/>
  <c r="O28" i="1" s="1"/>
  <c r="N29" i="1"/>
  <c r="N30" i="1"/>
  <c r="O30" i="1" s="1"/>
  <c r="N27" i="1"/>
  <c r="O50" i="1"/>
  <c r="O52" i="1"/>
  <c r="O53" i="1"/>
  <c r="N51" i="1"/>
  <c r="O51" i="1" s="1"/>
  <c r="N52" i="1"/>
  <c r="N49" i="1"/>
  <c r="O49" i="1" s="1"/>
  <c r="N48" i="1"/>
  <c r="O48" i="1" s="1"/>
  <c r="O29" i="1"/>
  <c r="O36" i="1"/>
  <c r="O38" i="1"/>
  <c r="O27" i="1"/>
  <c r="N43" i="1"/>
  <c r="O43" i="1" s="1"/>
  <c r="N44" i="1"/>
  <c r="O44" i="1" s="1"/>
  <c r="N42" i="1"/>
  <c r="O42" i="1" s="1"/>
  <c r="N36" i="1"/>
  <c r="N39" i="1"/>
  <c r="O39" i="1" s="1"/>
  <c r="N40" i="1"/>
  <c r="O40" i="1" s="1"/>
  <c r="N41" i="1"/>
  <c r="O41" i="1" s="1"/>
  <c r="N35" i="1"/>
  <c r="O35" i="1" s="1"/>
  <c r="N34" i="1"/>
  <c r="O34" i="1" s="1"/>
  <c r="N33" i="1"/>
  <c r="O33" i="1" s="1"/>
  <c r="N31" i="1"/>
  <c r="O31" i="1" s="1"/>
  <c r="N32" i="1"/>
  <c r="O32" i="1" s="1"/>
  <c r="O6" i="1"/>
  <c r="O8" i="1"/>
  <c r="O9" i="1"/>
  <c r="O11" i="1"/>
  <c r="O15" i="1"/>
  <c r="O20" i="1"/>
  <c r="O21" i="1"/>
  <c r="O22" i="1"/>
  <c r="O5" i="1"/>
  <c r="N23" i="1"/>
  <c r="O23" i="1" s="1"/>
  <c r="N17" i="1"/>
  <c r="O17" i="1" s="1"/>
  <c r="N18" i="1"/>
  <c r="O18" i="1" s="1"/>
  <c r="N19" i="1"/>
  <c r="O19" i="1" s="1"/>
  <c r="N16" i="1"/>
  <c r="O16" i="1" s="1"/>
  <c r="N11" i="1"/>
  <c r="N12" i="1"/>
  <c r="O12" i="1" s="1"/>
  <c r="N13" i="1"/>
  <c r="O13" i="1" s="1"/>
  <c r="N14" i="1"/>
  <c r="O14" i="1" s="1"/>
  <c r="N10" i="1"/>
  <c r="O10" i="1" s="1"/>
  <c r="N7" i="1"/>
  <c r="O7" i="1" s="1"/>
  <c r="N5" i="1"/>
  <c r="M49" i="1"/>
  <c r="M50" i="1"/>
  <c r="M51" i="1"/>
  <c r="M52" i="1"/>
  <c r="M53" i="1"/>
  <c r="M48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27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5" i="1"/>
  <c r="G54" i="1"/>
  <c r="K49" i="1"/>
  <c r="K50" i="1"/>
  <c r="K51" i="1"/>
  <c r="K52" i="1"/>
  <c r="K53" i="1"/>
  <c r="K48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27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5" i="1"/>
  <c r="O54" i="1" l="1"/>
  <c r="M54" i="1"/>
  <c r="M24" i="1"/>
  <c r="O24" i="1"/>
  <c r="M45" i="1"/>
  <c r="G45" i="1"/>
  <c r="I45" i="1"/>
  <c r="K24" i="1"/>
  <c r="G24" i="1"/>
  <c r="I24" i="1"/>
  <c r="O45" i="1"/>
  <c r="K45" i="1"/>
  <c r="K54" i="1"/>
  <c r="O55" i="1" l="1"/>
  <c r="O56" i="1"/>
  <c r="O57" i="1" s="1"/>
</calcChain>
</file>

<file path=xl/sharedStrings.xml><?xml version="1.0" encoding="utf-8"?>
<sst xmlns="http://schemas.openxmlformats.org/spreadsheetml/2006/main" count="190" uniqueCount="104">
  <si>
    <t>ITEM</t>
  </si>
  <si>
    <t>DESCRIPCIÓN</t>
  </si>
  <si>
    <t>UNIDAD MEDIDA</t>
  </si>
  <si>
    <t>CANTIDAD</t>
  </si>
  <si>
    <t>ARETES</t>
  </si>
  <si>
    <t>MAQUILLAJE</t>
  </si>
  <si>
    <t>VESTIDO SCHEHERAZADE</t>
  </si>
  <si>
    <t>BALETA: dorado mate, punta
redonda, material sintético</t>
  </si>
  <si>
    <t>BALETAS DEL TRAJE SCHEHERAZADE</t>
  </si>
  <si>
    <t>VESTIDO DAMAS</t>
  </si>
  <si>
    <t>BALETAS DEL TRAJE VESTIDO DAMAS</t>
  </si>
  <si>
    <t>PAR</t>
  </si>
  <si>
    <t>UNIDAD</t>
  </si>
  <si>
    <t>BALETA</t>
  </si>
  <si>
    <t>Dorada mate</t>
  </si>
  <si>
    <t>VELO</t>
  </si>
  <si>
    <t>TRAJE SULTAN</t>
  </si>
  <si>
    <t>VESTIDO VISIR</t>
  </si>
  <si>
    <t>VISIR</t>
  </si>
  <si>
    <t>KIMONO COMBATE</t>
  </si>
  <si>
    <t>Palos de bambú</t>
  </si>
  <si>
    <t>ALOS DE BAMBÚ Palos De Bambú 150 cm Largo 30 mm Diámetro</t>
  </si>
  <si>
    <t>KIT DE MAQUILLAJE</t>
  </si>
  <si>
    <t>POMITOS</t>
  </si>
  <si>
    <t>Antifaz adhesivo s con gemas</t>
  </si>
  <si>
    <t>Que se pegan sobre el rostro para decorar</t>
  </si>
  <si>
    <t>Set de brochas para maquillaje</t>
  </si>
  <si>
    <t>Labiales</t>
  </si>
  <si>
    <t>MALETIN</t>
  </si>
  <si>
    <t>Caderín Cinturón</t>
  </si>
  <si>
    <t xml:space="preserve">4m de ancho x 2m de alto
Materiales discriminados en
“cuadro 1” 4m de ancho x 2m de alto Materiales discriminados en “cuadro 1”
1. Tubo PVC presión x 6 metros, diámetro
de 3/4 de pulgada, 400 PSI, RDE 11, 23
°C   Cantidad 4
2. Tee PVC presión, diámetro de 3/4 de
pulgada-Cantidad 20
3. Unión PVC presión, diámetro de 3/4 de
pulgada-Cantidad 6
4. Codo PVC presión, diámetro de 3/4 de
pulgada X 90°-Cantidad 4
5. Novacrom negro 5m x 3 m </t>
  </si>
  <si>
    <t>Conformado por top, falda y baletas. 
TOP: brillante dorado, decorado con flecos brillantes
FALDA LARGA: decorada con calderín dorado Y abertura</t>
  </si>
  <si>
    <t>VESTIDO DAMAS conformado por top, falda y
baletas
TOP: brillante dorado, decorado con flecos brillantes
FALDA LARGA: decorada con calderín dorado Y abertura</t>
  </si>
  <si>
    <t>BALETA: dorado mate, punta redonda, material sintético</t>
  </si>
  <si>
    <t>Velos en gasa cristal, para danza árabe medidas de 2,5 x
1,2 variados colores.</t>
  </si>
  <si>
    <t>Conformado por túnica, cinturón decorado, sobre todo y sombrero alusivo 
TUNICA: en satín, negra con aplicaciones doradas, simulan
botones
SOMBRERO: en satín beige decorado con plumas y
accesorios cobre
SOBRETODO: Negro con aplicaciones cobre
CINTURON O FAJIN: decorado con pedrería</t>
  </si>
  <si>
    <t>Chaleco largo. * Pantalón. * Cinturón. * Turbante.
*Cubrezapatos.
CHALECO LARGO: en satín Dorado y azul y mangas que simulan camisa de puños azules
PANTALÓN: blanco en satín bombacho
CINTURÓN: brillante negro y Amarillo
TURBANTE. CUBREZAPATOS turbante, camiseta y chaleco,
cinturón y pantalón en satin</t>
  </si>
  <si>
    <t>CAMISETA: blanca de manga larga con goma(resorte) en los
puños y un ribete dorado que recorre de forma vertical el
centro de la camiseta.
CHALECO: azul, tiene el ribete dorado i decoración.
PANTALONES: dorado crudo. Traen goma en la cintura y en el
tobillo para ajustar el pantalón y darle ese aspecto bombacho.
Cinturón negro pegado al pantalón cierra con velcro</t>
  </si>
  <si>
    <t xml:space="preserve">KIMONO COMBATE Amarillo con fajón negro
</t>
  </si>
  <si>
    <t>Paleta De Maquillaje grande , Ojos Perlas Variedad
Ahumado</t>
  </si>
  <si>
    <t>esponja para base de maquillaje suave</t>
  </si>
  <si>
    <t>El set de pinceles y brochas para maquillaje de rostro y
ojos con cerdas suaves</t>
  </si>
  <si>
    <t xml:space="preserve">Larga duración sin transferencia, efecto mate </t>
  </si>
  <si>
    <t xml:space="preserve">Material principal: Seda
Ancho: 150 cm
Características principales:
Modelo: Arabe
Otras características
Tipos de adornos
Monedas
Material principal
Seda
Composición
Tela Y Monedas
Largo x Ancho
50 cm x 150 cm </t>
  </si>
  <si>
    <t>TRAJES DE MODALIDAD DE TEATRO</t>
  </si>
  <si>
    <t>TRAJES DE MODALIDAD DE BAILE</t>
  </si>
  <si>
    <t>VESTUARIO DANZA PACIFICA MUJER</t>
  </si>
  <si>
    <t>VESTUARIO DANZA PACIFICA HOMBRE</t>
  </si>
  <si>
    <t>VESTUARIO DANZA ATLANTICO HOMBRE</t>
  </si>
  <si>
    <t>VESTUARIO DANZA ATLANTICO MUJER</t>
  </si>
  <si>
    <t>VESTUARIO SALSA CLASICA HOMBRE</t>
  </si>
  <si>
    <t>VESTUARIO SALSA CLASICA MUJER</t>
  </si>
  <si>
    <t>VESTURIO MODERNO HOMBRE</t>
  </si>
  <si>
    <t>CALZADO PARA SALSA HOMBRES</t>
  </si>
  <si>
    <t>CALZADO PARA SALSA MUJER</t>
  </si>
  <si>
    <t>TENIS PARA BAILE MODERNO</t>
  </si>
  <si>
    <t>SOMBREROS COSTA PACIFICA HOMBRE</t>
  </si>
  <si>
    <t>SOMBREROS COSTA ATLANTICA HOMBRE</t>
  </si>
  <si>
    <t>TOCADO PARA SALSA MUJER</t>
  </si>
  <si>
    <t>VESTUARIO MASCULINO:
PANTALÓN blanco con pretina enresortada y bota recta tela Escuba
CAMISA manga larga con cuello, tela base blanca en dacrón con 65% poliester y 35% algodón de
excelente calidad, con estampado en la pieza derecha, armónico con el color del vestuario de la mujer</t>
  </si>
  <si>
    <t>VESTUARIO FEMENINO
• BLUSA blanca estilo cuello bandeja con adornos en encaje, cinta y tela, manga ¾ con boleros
• FALDA larga tipo campana de color blanco, y adornos como se relaciona en la fotografía y para
amarrar en la cintura.
• ENAGUAS blancas para la falda
TIPOS DE TELA: dos (2) tipos de telas base blanca tejido plano dacrón 65% poliéster 35% algodón y
boleros con tela estampada de excelente calidad. ADORNO: Cinta, encaje.
TURBANTES: (Puede variar color, diseño, decoración). Tela Escuba y aplicaciones en tela y pedrería.</t>
  </si>
  <si>
    <t>REQUISITOS ESPECIFICOS
• BLUSA estampada, cuello bandeja con adornos en encaje, cinta y/o tela, manga ¾ con boleros,
tela crepe sublimado de excelente calidad.
• FALDA larga tipo campana, tela crepe sublimado, adornos como se relaciona en la fotografía y para
amarrar en la cintura.
• Enaguas blancas para la falda</t>
  </si>
  <si>
    <t>MASCULINO:
PANTALÓN tela base Escuba con pretina enresortada, puede variar de color y con bota recta
CAMISA manga larga en seda de excelente calidad, base blanca con estampado, adornado o bordado
alrededor de la cartera, armónico con el color del vestuario de la mujer.</t>
  </si>
  <si>
    <t>VESTUARIO 2. BAILE DE SALSA
• CAMISA. Tela crepe sublimado de manga corta, cuello, armónico con el vestuario de
la mujer
• PANTALON: Terciopelo o gamuza, con botón y cierre delantero y resorte en la zona
posterior.</t>
  </si>
  <si>
    <t>HOMBRE: zapato cerrado, brillante y charol en cuero, flexible. Talla de acuerdo con los participantes.
MATERIALES
CAPELLANA: en cuero 100% natural de origen bovino de buena calidad con aspecto uniforme,
color homogéneo en toda su extensión, con color brillante.
FORRO INTERNO: deben ser badana, o textil tejido o no tejido. Debe permitirr la transpirabilidad, absorción de la humedad y resistencia a la abrasión.
SOBREPLANTILLA: la base de las plantillas internas debe ser en materiales expandidos (P.U,E.V.A, Látex). La sobreplatilla debe ir forrada en un material que permita la transpirabilidad, absorción de la humedad y resistencia a la abrasión y debe ser antibacterial.
SUELA debe tener una huella y grabado flexible, de acuerdo con su modelo que permita ser
antideslizante y apropiado para baile de salsa.</t>
  </si>
  <si>
    <t xml:space="preserve">MUJER: sandalia, en cuero, brillante, con suela flexible, con correa que amaren en la planta
del pie y en el tobillo, alto del tacón a concertar. Las tallas de acuerdo con los participantes.
TACÓN Y TAPA DE TACÓN: el cuerpo del tacón debe estar fabricado en material ABS
(Acrilonitrilo - Butadieno – Estireno) o polipropileno y puede ser forrado o pintado. La tapa
debe ser fabricada en material TPU (Poliuretano Termoplástico) o PVC, con grabado
antideslizante y espesor. La altura puede variar.
PASO DEL CALZADO: corresponde a la altura que debe existir entre la superficie de contacto
o piso y el borde inferior de la suela en la punta cuando este se coloca sobre una superficie
plana. Este debe ser de acuerdo con la altura del tacón y flexible.
COLORES BRILLANTES Y VARIADOS. El cuero debe ser flexible y uniforme, y no debe presentar
eflorescencias de grasas o de sales. </t>
  </si>
  <si>
    <t>VERTURIO MODERNO MUJER</t>
  </si>
  <si>
    <t>MUJER,sudadera tipo jogger en dos tonos diferentes colores asidos anchos de bota entubada,
camiseta pegada en colores contrastante de la sudadera.</t>
  </si>
  <si>
    <t>HOMBRE: pantalón estilo Aladin en colores similares a los de las mujeres, camisetas en dos
tonos con modelo en dos tonos, tenis de bota en colores fuerte.</t>
  </si>
  <si>
    <t>Tenis bota en colores fuertes.</t>
  </si>
  <si>
    <t>PARES</t>
  </si>
  <si>
    <t>KIT</t>
  </si>
  <si>
    <t>MALETA PORTA VESTUARIO DANZAS</t>
  </si>
  <si>
    <t>Catorce (14) para salsa aretes largos y catorce (14)
para danzas folclórica candongas</t>
  </si>
  <si>
    <t xml:space="preserve"> cotizas blancas para folclore</t>
  </si>
  <si>
    <t>COTIZAS BLANCAS PARA FOLCLORE</t>
  </si>
  <si>
    <t>TRAJES DE MODALIDAD DE CANTO</t>
  </si>
  <si>
    <t>Blusa roja casual formal, silueta amplia, con cuello y botonadura corta en el centro delantero con 4 botones, manga larga o manga corta, con puño y jarreteras.
Material mezcla de rayón y poliéster.</t>
  </si>
  <si>
    <t>BLUSA ROJA</t>
  </si>
  <si>
    <t>Pantalón negro, con pretina, cierre en el delantero y bolsillos laterales, bota entubada. Material Dril elástico.</t>
  </si>
  <si>
    <t>PANTALON NEGRO</t>
  </si>
  <si>
    <t>ZAPATOS PLATAFORMA</t>
  </si>
  <si>
    <t>Camisa oscura tipo de rayas (negras, gris y café) con cuello y botonadura en el
delantero, manga larga con puño. Material mezcla de rayón y poliester.</t>
  </si>
  <si>
    <t>CAMISA OSCURA DE RAYAS</t>
  </si>
  <si>
    <t>PANTALON DE TELA DRILL CAFÉ</t>
  </si>
  <si>
    <t>Pantalón en tela dril café, con pretina cierre en el delantero, bolsillos laterales,
bota entubada.</t>
  </si>
  <si>
    <t>Zapatos negros o rojos de plataforma. Sandalia Casual, modelo actual y moderno color
negro o rojos de plataforma con capellada en cuero natural calibre 10-12 forro en cuero natural badana natural o forro cerdo, suela en neolite O poliuretano con huella profunda antideslizante, altura de tacón no mayor a 6,5 cm, plantillas en celulosa y/o materiales de características similares preformadas con cambrion interno en acero, con la altura del
quiebre de la horma utilizada debe garantizar confort, buena calzabilidad acorde al estilo y tipología</t>
  </si>
  <si>
    <t xml:space="preserve">CALZADO </t>
  </si>
  <si>
    <t>Casual Tipo tenis color café con suela blanca estilo mocasín o de amarrar, capellada cuero natural calibre 14 -16 sin rayones, marcas o flor suelta. Forro 100% natural badana o forro cerdo. plantilla debe ser en cuero con una base abollonada o en materiales expandidos o esponjados como Poliuretano, E.V.A, Látex, u otro material viscoelástico de alta resistencia al frote, que garantice la absorción de impacto, absorción de humedad y des absorción. Suela en goma termoplástica (TR), p.u con excelente huella profunda y antideslizante El sistema de construcción Puede ser centro
montado, sobrehilado, jareteado</t>
  </si>
  <si>
    <t>Sistema de ruedas, manija telescópica, correa de hombro removible. de 10 kilos. Forrado.
Poliester 95%, policlor Cantidad: 2 Uno para maquillaje, mediano
Y otro para meter el biombo.</t>
  </si>
  <si>
    <t>BIOMBO DESARMABLE</t>
  </si>
  <si>
    <t>RELACIÓN DE TRAJES DE ENCUENTRO CULTURAL-REGIONAL VALLE 2023</t>
  </si>
  <si>
    <t>VALOR UNITARIO</t>
  </si>
  <si>
    <t>VALOR TOTAL</t>
  </si>
  <si>
    <t>TRAJES TIPICOS CALIMA</t>
  </si>
  <si>
    <t>BROMAS Y DISFRACES</t>
  </si>
  <si>
    <t>COLOMBIA FOLKLORE</t>
  </si>
  <si>
    <t>ANSI INGENIEROS</t>
  </si>
  <si>
    <t>PROMEDIO</t>
  </si>
  <si>
    <t xml:space="preserve"> </t>
  </si>
  <si>
    <t>SUBTOTAL</t>
  </si>
  <si>
    <t>IVA</t>
  </si>
  <si>
    <t>TOTAL</t>
  </si>
  <si>
    <t>TRAJE SALSA DAMA VESTUARIO 2.
• Vestido de Salsa, con flecos, adornos, pedrería y brillantes de
acuerdo con el diseño, que sea de referencia.
• Tela base. Licra, el color y el estilo puede variar.
• Malla tex en zona destapada de acuerdo con el diseño
• Forrado con Novacron
• Tira para brasier de 2 cm de ancho. Y sus accesorios. - 1 Par de copas pre hormadas
• Decoración: de acuerdo con el estilo definido y las tallas establecidas, con pedrería
tornasol en variedad de tamaños, aplicaciones en piedra, hilo en espejos, lentejuelas,
flecos brillantes de acuerdo con el diseño definido.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</si>
</sst>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0" fillId="3" borderId="0" xfId="0" applyFill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0" xfId="1" applyNumberFormat="1" applyFont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 applyAlignment="1">
      <alignment vertical="center"/>
    </xf>
    <xf numFmtId="164" fontId="0" fillId="3" borderId="1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vertical="center"/>
    </xf>
    <xf numFmtId="164" fontId="0" fillId="3" borderId="1" xfId="1" applyNumberFormat="1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0" xfId="0" applyAlignment="1">
      <alignment wrapText="1"/>
    </xf>
    <xf numFmtId="164" fontId="4" fillId="4" borderId="1" xfId="1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vertical="center"/>
    </xf>
    <xf numFmtId="164" fontId="4" fillId="4" borderId="1" xfId="0" applyNumberFormat="1" applyFont="1" applyFill="1" applyBorder="1" applyAlignment="1">
      <alignment vertical="center"/>
    </xf>
    <xf numFmtId="0" fontId="0" fillId="3" borderId="0" xfId="0" applyFill="1" applyAlignment="1">
      <alignment vertical="center" wrapText="1"/>
    </xf>
    <xf numFmtId="0" fontId="0" fillId="3" borderId="0" xfId="0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164" fontId="0" fillId="0" borderId="0" xfId="1" applyNumberFormat="1" applyFont="1"/>
    <xf numFmtId="164" fontId="4" fillId="4" borderId="1" xfId="1" applyNumberFormat="1" applyFont="1" applyFill="1" applyBorder="1"/>
    <xf numFmtId="164" fontId="1" fillId="5" borderId="1" xfId="1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5" fillId="5" borderId="1" xfId="1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 applyAlignment="1">
      <alignment horizontal="center" vertical="center"/>
    </xf>
    <xf numFmtId="164" fontId="5" fillId="5" borderId="1" xfId="0" applyNumberFormat="1" applyFont="1" applyFill="1" applyBorder="1"/>
    <xf numFmtId="164" fontId="5" fillId="0" borderId="1" xfId="1" applyNumberFormat="1" applyFont="1" applyBorder="1" applyAlignment="1">
      <alignment horizontal="center" vertical="center"/>
    </xf>
    <xf numFmtId="164" fontId="5" fillId="0" borderId="1" xfId="0" applyNumberFormat="1" applyFont="1" applyBorder="1"/>
    <xf numFmtId="164" fontId="1" fillId="5" borderId="1" xfId="1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164" fontId="0" fillId="6" borderId="1" xfId="1" applyNumberFormat="1" applyFont="1" applyFill="1" applyBorder="1" applyAlignment="1">
      <alignment horizontal="center" vertical="center"/>
    </xf>
    <xf numFmtId="164" fontId="0" fillId="6" borderId="1" xfId="0" applyNumberFormat="1" applyFill="1" applyBorder="1" applyAlignment="1">
      <alignment vertical="center"/>
    </xf>
    <xf numFmtId="164" fontId="0" fillId="6" borderId="1" xfId="1" applyNumberFormat="1" applyFont="1" applyFill="1" applyBorder="1" applyAlignment="1">
      <alignment vertical="center"/>
    </xf>
    <xf numFmtId="0" fontId="0" fillId="6" borderId="0" xfId="0" applyFill="1"/>
    <xf numFmtId="164" fontId="0" fillId="0" borderId="1" xfId="1" applyNumberFormat="1" applyFont="1" applyFill="1" applyBorder="1" applyAlignment="1">
      <alignment horizontal="center" vertical="center"/>
    </xf>
    <xf numFmtId="164" fontId="0" fillId="0" borderId="1" xfId="1" applyNumberFormat="1" applyFont="1" applyFill="1" applyBorder="1" applyAlignment="1">
      <alignment vertical="center"/>
    </xf>
    <xf numFmtId="164" fontId="1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443A7-E005-40B2-A188-3046E3B3778B}">
  <dimension ref="A1:S57"/>
  <sheetViews>
    <sheetView tabSelected="1" topLeftCell="A38" zoomScale="70" zoomScaleNormal="70" workbookViewId="0">
      <selection activeCell="A48" sqref="A48:A53"/>
    </sheetView>
  </sheetViews>
  <sheetFormatPr baseColWidth="10" defaultRowHeight="15" x14ac:dyDescent="0.25"/>
  <cols>
    <col min="1" max="1" width="6.140625" style="9" customWidth="1"/>
    <col min="2" max="2" width="28.42578125" style="19" customWidth="1"/>
    <col min="3" max="3" width="51" customWidth="1"/>
    <col min="4" max="4" width="12.85546875" style="1" customWidth="1"/>
    <col min="5" max="5" width="11.42578125" style="13"/>
    <col min="6" max="6" width="13.140625" style="20" customWidth="1"/>
    <col min="7" max="7" width="23.85546875" style="1" customWidth="1"/>
    <col min="8" max="8" width="13.140625" style="1" customWidth="1"/>
    <col min="9" max="9" width="25.5703125" style="1" customWidth="1"/>
    <col min="10" max="10" width="13.140625" style="25" customWidth="1"/>
    <col min="11" max="11" width="23.7109375" style="1" customWidth="1"/>
    <col min="12" max="12" width="16" style="36" customWidth="1"/>
    <col min="13" max="13" width="25.85546875" style="36" customWidth="1"/>
    <col min="14" max="14" width="22.28515625" style="20" customWidth="1"/>
    <col min="15" max="15" width="29.28515625" customWidth="1"/>
  </cols>
  <sheetData>
    <row r="1" spans="1:15" x14ac:dyDescent="0.25">
      <c r="A1" s="55" t="s">
        <v>91</v>
      </c>
      <c r="B1" s="55"/>
      <c r="C1" s="55"/>
      <c r="D1" s="55"/>
      <c r="E1" s="55"/>
    </row>
    <row r="3" spans="1:15" ht="45" customHeight="1" x14ac:dyDescent="0.25">
      <c r="A3" s="56" t="s">
        <v>44</v>
      </c>
      <c r="B3" s="56"/>
      <c r="C3" s="56"/>
      <c r="D3" s="56"/>
      <c r="E3" s="56"/>
      <c r="F3" s="54" t="s">
        <v>94</v>
      </c>
      <c r="G3" s="54"/>
      <c r="H3" s="54" t="s">
        <v>95</v>
      </c>
      <c r="I3" s="54"/>
      <c r="J3" s="58" t="s">
        <v>96</v>
      </c>
      <c r="K3" s="58"/>
      <c r="L3" s="54" t="s">
        <v>97</v>
      </c>
      <c r="M3" s="54"/>
      <c r="N3" s="54" t="s">
        <v>98</v>
      </c>
      <c r="O3" s="54"/>
    </row>
    <row r="4" spans="1:15" ht="35.25" customHeight="1" x14ac:dyDescent="0.25">
      <c r="A4" s="7" t="s">
        <v>0</v>
      </c>
      <c r="B4" s="7"/>
      <c r="C4" s="7" t="s">
        <v>1</v>
      </c>
      <c r="D4" s="10" t="s">
        <v>2</v>
      </c>
      <c r="E4" s="7" t="s">
        <v>3</v>
      </c>
      <c r="F4" s="21" t="s">
        <v>92</v>
      </c>
      <c r="G4" s="21" t="s">
        <v>93</v>
      </c>
      <c r="H4" s="21" t="s">
        <v>92</v>
      </c>
      <c r="I4" s="21" t="s">
        <v>93</v>
      </c>
      <c r="J4" s="21" t="s">
        <v>92</v>
      </c>
      <c r="K4" s="21" t="s">
        <v>93</v>
      </c>
      <c r="L4" s="21" t="s">
        <v>92</v>
      </c>
      <c r="M4" s="21" t="s">
        <v>93</v>
      </c>
      <c r="N4" s="21" t="s">
        <v>92</v>
      </c>
      <c r="O4" s="21" t="s">
        <v>93</v>
      </c>
    </row>
    <row r="5" spans="1:15" ht="45" x14ac:dyDescent="0.25">
      <c r="A5" s="8">
        <v>1</v>
      </c>
      <c r="B5" s="3" t="s">
        <v>6</v>
      </c>
      <c r="C5" s="3" t="s">
        <v>31</v>
      </c>
      <c r="D5" s="5" t="s">
        <v>12</v>
      </c>
      <c r="E5" s="12">
        <v>2</v>
      </c>
      <c r="F5" s="22"/>
      <c r="G5" s="22">
        <f>F5*E5</f>
        <v>0</v>
      </c>
      <c r="H5" s="22">
        <v>350000</v>
      </c>
      <c r="I5" s="22">
        <f>H5*E5</f>
        <v>700000</v>
      </c>
      <c r="J5" s="23">
        <v>220000</v>
      </c>
      <c r="K5" s="27">
        <f>J5*E5</f>
        <v>440000</v>
      </c>
      <c r="L5" s="22">
        <v>450000</v>
      </c>
      <c r="M5" s="22">
        <f>L5*E5</f>
        <v>900000</v>
      </c>
      <c r="N5" s="38">
        <f>(H5+J5+L5)/3</f>
        <v>340000</v>
      </c>
      <c r="O5" s="39">
        <f>N5*E5</f>
        <v>680000</v>
      </c>
    </row>
    <row r="6" spans="1:15" ht="45.75" customHeight="1" x14ac:dyDescent="0.25">
      <c r="A6" s="8">
        <v>2</v>
      </c>
      <c r="B6" s="3" t="s">
        <v>8</v>
      </c>
      <c r="C6" s="6" t="s">
        <v>7</v>
      </c>
      <c r="D6" s="5" t="s">
        <v>11</v>
      </c>
      <c r="E6" s="12">
        <v>2</v>
      </c>
      <c r="F6" s="22"/>
      <c r="G6" s="22">
        <f t="shared" ref="G6:G23" si="0">F6*E6</f>
        <v>0</v>
      </c>
      <c r="H6" s="22"/>
      <c r="I6" s="22">
        <f t="shared" ref="I6:I23" si="1">H6*E6</f>
        <v>0</v>
      </c>
      <c r="J6" s="23"/>
      <c r="K6" s="27">
        <f t="shared" ref="K6:K23" si="2">J6*E6</f>
        <v>0</v>
      </c>
      <c r="L6" s="22">
        <v>108000</v>
      </c>
      <c r="M6" s="22">
        <f t="shared" ref="M6:M23" si="3">L6*E6</f>
        <v>216000</v>
      </c>
      <c r="N6" s="38">
        <v>108000</v>
      </c>
      <c r="O6" s="39">
        <f t="shared" ref="O6:O23" si="4">N6*E6</f>
        <v>216000</v>
      </c>
    </row>
    <row r="7" spans="1:15" ht="60" x14ac:dyDescent="0.25">
      <c r="A7" s="8">
        <v>3</v>
      </c>
      <c r="B7" s="3" t="s">
        <v>9</v>
      </c>
      <c r="C7" s="4" t="s">
        <v>32</v>
      </c>
      <c r="D7" s="5" t="s">
        <v>12</v>
      </c>
      <c r="E7" s="12">
        <v>7</v>
      </c>
      <c r="F7" s="22"/>
      <c r="G7" s="22">
        <f t="shared" si="0"/>
        <v>0</v>
      </c>
      <c r="H7" s="22">
        <v>180000</v>
      </c>
      <c r="I7" s="22">
        <f t="shared" si="1"/>
        <v>1260000</v>
      </c>
      <c r="J7" s="23">
        <v>200000</v>
      </c>
      <c r="K7" s="27">
        <f t="shared" si="2"/>
        <v>1400000</v>
      </c>
      <c r="L7" s="22">
        <v>450000</v>
      </c>
      <c r="M7" s="22">
        <f t="shared" si="3"/>
        <v>3150000</v>
      </c>
      <c r="N7" s="38">
        <f>(H7+J7+L7)/3</f>
        <v>276666.66666666669</v>
      </c>
      <c r="O7" s="39">
        <f t="shared" si="4"/>
        <v>1936666.6666666667</v>
      </c>
    </row>
    <row r="8" spans="1:15" ht="30" x14ac:dyDescent="0.25">
      <c r="A8" s="8">
        <v>4</v>
      </c>
      <c r="B8" s="3" t="s">
        <v>10</v>
      </c>
      <c r="C8" s="4" t="s">
        <v>33</v>
      </c>
      <c r="D8" s="5" t="s">
        <v>11</v>
      </c>
      <c r="E8" s="12">
        <v>7</v>
      </c>
      <c r="F8" s="22"/>
      <c r="G8" s="22">
        <f t="shared" si="0"/>
        <v>0</v>
      </c>
      <c r="H8" s="22"/>
      <c r="I8" s="22">
        <f t="shared" si="1"/>
        <v>0</v>
      </c>
      <c r="J8" s="23"/>
      <c r="K8" s="27">
        <f t="shared" si="2"/>
        <v>0</v>
      </c>
      <c r="L8" s="22">
        <v>97500</v>
      </c>
      <c r="M8" s="22">
        <f t="shared" si="3"/>
        <v>682500</v>
      </c>
      <c r="N8" s="38">
        <v>97500</v>
      </c>
      <c r="O8" s="39">
        <f t="shared" si="4"/>
        <v>682500</v>
      </c>
    </row>
    <row r="9" spans="1:15" x14ac:dyDescent="0.25">
      <c r="A9" s="8">
        <v>5</v>
      </c>
      <c r="B9" s="3" t="s">
        <v>13</v>
      </c>
      <c r="C9" s="2" t="s">
        <v>14</v>
      </c>
      <c r="D9" s="5" t="s">
        <v>11</v>
      </c>
      <c r="E9" s="12">
        <v>9</v>
      </c>
      <c r="F9" s="22"/>
      <c r="G9" s="22">
        <f t="shared" si="0"/>
        <v>0</v>
      </c>
      <c r="H9" s="22"/>
      <c r="I9" s="22">
        <f t="shared" si="1"/>
        <v>0</v>
      </c>
      <c r="J9" s="23"/>
      <c r="K9" s="27">
        <f t="shared" si="2"/>
        <v>0</v>
      </c>
      <c r="L9" s="22">
        <v>90000</v>
      </c>
      <c r="M9" s="22">
        <f t="shared" si="3"/>
        <v>810000</v>
      </c>
      <c r="N9" s="38">
        <v>90000</v>
      </c>
      <c r="O9" s="39">
        <f t="shared" si="4"/>
        <v>810000</v>
      </c>
    </row>
    <row r="10" spans="1:15" ht="30" x14ac:dyDescent="0.25">
      <c r="A10" s="8">
        <v>6</v>
      </c>
      <c r="B10" s="3" t="s">
        <v>15</v>
      </c>
      <c r="C10" s="4" t="s">
        <v>34</v>
      </c>
      <c r="D10" s="5" t="s">
        <v>12</v>
      </c>
      <c r="E10" s="12">
        <v>9</v>
      </c>
      <c r="F10" s="22"/>
      <c r="G10" s="22">
        <f t="shared" si="0"/>
        <v>0</v>
      </c>
      <c r="H10" s="22">
        <v>60000</v>
      </c>
      <c r="I10" s="22">
        <f t="shared" si="1"/>
        <v>540000</v>
      </c>
      <c r="J10" s="23">
        <v>30000</v>
      </c>
      <c r="K10" s="27">
        <f t="shared" si="2"/>
        <v>270000</v>
      </c>
      <c r="L10" s="22">
        <v>90000</v>
      </c>
      <c r="M10" s="22">
        <f t="shared" si="3"/>
        <v>810000</v>
      </c>
      <c r="N10" s="38">
        <f>(H10+J10+L10)/3</f>
        <v>60000</v>
      </c>
      <c r="O10" s="39">
        <f t="shared" si="4"/>
        <v>540000</v>
      </c>
    </row>
    <row r="11" spans="1:15" ht="123" customHeight="1" x14ac:dyDescent="0.25">
      <c r="A11" s="8">
        <v>7</v>
      </c>
      <c r="B11" s="3" t="s">
        <v>16</v>
      </c>
      <c r="C11" s="4" t="s">
        <v>35</v>
      </c>
      <c r="D11" s="5" t="s">
        <v>12</v>
      </c>
      <c r="E11" s="12">
        <v>2</v>
      </c>
      <c r="F11" s="22"/>
      <c r="G11" s="22">
        <f t="shared" si="0"/>
        <v>0</v>
      </c>
      <c r="H11" s="22">
        <v>350000</v>
      </c>
      <c r="I11" s="22">
        <f t="shared" si="1"/>
        <v>700000</v>
      </c>
      <c r="J11" s="23">
        <v>250000</v>
      </c>
      <c r="K11" s="27">
        <f t="shared" si="2"/>
        <v>500000</v>
      </c>
      <c r="L11" s="22">
        <v>285000</v>
      </c>
      <c r="M11" s="22">
        <f t="shared" si="3"/>
        <v>570000</v>
      </c>
      <c r="N11" s="38">
        <f t="shared" ref="N11:N14" si="5">(H11+J11+L11)/3</f>
        <v>295000</v>
      </c>
      <c r="O11" s="39">
        <f t="shared" si="4"/>
        <v>590000</v>
      </c>
    </row>
    <row r="12" spans="1:15" ht="120.75" customHeight="1" x14ac:dyDescent="0.25">
      <c r="A12" s="8">
        <v>8</v>
      </c>
      <c r="B12" s="3" t="s">
        <v>17</v>
      </c>
      <c r="C12" s="4" t="s">
        <v>36</v>
      </c>
      <c r="D12" s="5" t="s">
        <v>12</v>
      </c>
      <c r="E12" s="12">
        <v>2</v>
      </c>
      <c r="F12" s="22"/>
      <c r="G12" s="22">
        <f t="shared" si="0"/>
        <v>0</v>
      </c>
      <c r="H12" s="22">
        <v>190000</v>
      </c>
      <c r="I12" s="22">
        <f t="shared" si="1"/>
        <v>380000</v>
      </c>
      <c r="J12" s="23">
        <v>250000</v>
      </c>
      <c r="K12" s="27">
        <f t="shared" si="2"/>
        <v>500000</v>
      </c>
      <c r="L12" s="22">
        <v>450000</v>
      </c>
      <c r="M12" s="22">
        <f t="shared" si="3"/>
        <v>900000</v>
      </c>
      <c r="N12" s="38">
        <f t="shared" si="5"/>
        <v>296666.66666666669</v>
      </c>
      <c r="O12" s="39">
        <f t="shared" si="4"/>
        <v>593333.33333333337</v>
      </c>
    </row>
    <row r="13" spans="1:15" ht="103.5" customHeight="1" x14ac:dyDescent="0.25">
      <c r="A13" s="8">
        <v>9</v>
      </c>
      <c r="B13" s="3" t="s">
        <v>18</v>
      </c>
      <c r="C13" s="4" t="s">
        <v>37</v>
      </c>
      <c r="D13" s="5"/>
      <c r="E13" s="12">
        <v>2</v>
      </c>
      <c r="F13" s="22"/>
      <c r="G13" s="22">
        <f t="shared" si="0"/>
        <v>0</v>
      </c>
      <c r="H13" s="22">
        <v>190000</v>
      </c>
      <c r="I13" s="22">
        <f t="shared" si="1"/>
        <v>380000</v>
      </c>
      <c r="J13" s="23">
        <v>200000</v>
      </c>
      <c r="K13" s="27">
        <f t="shared" si="2"/>
        <v>400000</v>
      </c>
      <c r="L13" s="22">
        <v>285000</v>
      </c>
      <c r="M13" s="22">
        <f t="shared" si="3"/>
        <v>570000</v>
      </c>
      <c r="N13" s="38">
        <f t="shared" si="5"/>
        <v>225000</v>
      </c>
      <c r="O13" s="39">
        <f t="shared" si="4"/>
        <v>450000</v>
      </c>
    </row>
    <row r="14" spans="1:15" ht="30" x14ac:dyDescent="0.25">
      <c r="A14" s="8">
        <v>10</v>
      </c>
      <c r="B14" s="3" t="s">
        <v>19</v>
      </c>
      <c r="C14" s="4" t="s">
        <v>38</v>
      </c>
      <c r="D14" s="5" t="s">
        <v>12</v>
      </c>
      <c r="E14" s="12">
        <v>15</v>
      </c>
      <c r="F14" s="22"/>
      <c r="G14" s="22">
        <f t="shared" si="0"/>
        <v>0</v>
      </c>
      <c r="H14" s="22">
        <v>190000</v>
      </c>
      <c r="I14" s="22">
        <f t="shared" si="1"/>
        <v>2850000</v>
      </c>
      <c r="J14" s="23">
        <v>50000</v>
      </c>
      <c r="K14" s="27">
        <f t="shared" si="2"/>
        <v>750000</v>
      </c>
      <c r="L14" s="22">
        <v>285000</v>
      </c>
      <c r="M14" s="22">
        <f t="shared" si="3"/>
        <v>4275000</v>
      </c>
      <c r="N14" s="38">
        <f t="shared" si="5"/>
        <v>175000</v>
      </c>
      <c r="O14" s="39">
        <f t="shared" si="4"/>
        <v>2625000</v>
      </c>
    </row>
    <row r="15" spans="1:15" ht="30" x14ac:dyDescent="0.25">
      <c r="A15" s="8">
        <v>11</v>
      </c>
      <c r="B15" s="3" t="s">
        <v>20</v>
      </c>
      <c r="C15" s="4" t="s">
        <v>21</v>
      </c>
      <c r="D15" s="5" t="s">
        <v>12</v>
      </c>
      <c r="E15" s="12">
        <v>15</v>
      </c>
      <c r="F15" s="22"/>
      <c r="G15" s="22">
        <f t="shared" si="0"/>
        <v>0</v>
      </c>
      <c r="H15" s="22"/>
      <c r="I15" s="22">
        <f t="shared" si="1"/>
        <v>0</v>
      </c>
      <c r="J15" s="23"/>
      <c r="K15" s="27">
        <f t="shared" si="2"/>
        <v>0</v>
      </c>
      <c r="L15" s="22">
        <v>44850</v>
      </c>
      <c r="M15" s="22">
        <f t="shared" si="3"/>
        <v>672750</v>
      </c>
      <c r="N15" s="38">
        <v>44850</v>
      </c>
      <c r="O15" s="39">
        <f t="shared" si="4"/>
        <v>672750</v>
      </c>
    </row>
    <row r="16" spans="1:15" ht="30" x14ac:dyDescent="0.25">
      <c r="A16" s="8">
        <v>12</v>
      </c>
      <c r="B16" s="3" t="s">
        <v>22</v>
      </c>
      <c r="C16" s="4" t="s">
        <v>39</v>
      </c>
      <c r="D16" s="5" t="s">
        <v>12</v>
      </c>
      <c r="E16" s="12">
        <v>2</v>
      </c>
      <c r="F16" s="22"/>
      <c r="G16" s="22">
        <f t="shared" si="0"/>
        <v>0</v>
      </c>
      <c r="H16" s="22">
        <v>45000</v>
      </c>
      <c r="I16" s="22">
        <f t="shared" si="1"/>
        <v>90000</v>
      </c>
      <c r="J16" s="23"/>
      <c r="K16" s="27">
        <f t="shared" si="2"/>
        <v>0</v>
      </c>
      <c r="L16" s="22">
        <v>33000</v>
      </c>
      <c r="M16" s="22">
        <f t="shared" si="3"/>
        <v>66000</v>
      </c>
      <c r="N16" s="38">
        <f>(H16+L16)/2</f>
        <v>39000</v>
      </c>
      <c r="O16" s="39">
        <f t="shared" si="4"/>
        <v>78000</v>
      </c>
    </row>
    <row r="17" spans="1:15" x14ac:dyDescent="0.25">
      <c r="A17" s="8">
        <v>13</v>
      </c>
      <c r="B17" s="3" t="s">
        <v>23</v>
      </c>
      <c r="C17" s="4" t="s">
        <v>40</v>
      </c>
      <c r="D17" s="5" t="s">
        <v>12</v>
      </c>
      <c r="E17" s="12">
        <v>30</v>
      </c>
      <c r="F17" s="22"/>
      <c r="G17" s="22">
        <f t="shared" si="0"/>
        <v>0</v>
      </c>
      <c r="H17" s="22">
        <v>2500</v>
      </c>
      <c r="I17" s="22">
        <f t="shared" si="1"/>
        <v>75000</v>
      </c>
      <c r="J17" s="23"/>
      <c r="K17" s="27">
        <f t="shared" si="2"/>
        <v>0</v>
      </c>
      <c r="L17" s="22">
        <v>3750</v>
      </c>
      <c r="M17" s="22">
        <f t="shared" si="3"/>
        <v>112500</v>
      </c>
      <c r="N17" s="38">
        <f t="shared" ref="N17:N19" si="6">(H17+L17)/2</f>
        <v>3125</v>
      </c>
      <c r="O17" s="39">
        <f t="shared" si="4"/>
        <v>93750</v>
      </c>
    </row>
    <row r="18" spans="1:15" x14ac:dyDescent="0.25">
      <c r="A18" s="8">
        <v>14</v>
      </c>
      <c r="B18" s="3" t="s">
        <v>24</v>
      </c>
      <c r="C18" s="2" t="s">
        <v>25</v>
      </c>
      <c r="D18" s="5" t="s">
        <v>12</v>
      </c>
      <c r="E18" s="12">
        <v>9</v>
      </c>
      <c r="F18" s="22"/>
      <c r="G18" s="22">
        <f t="shared" si="0"/>
        <v>0</v>
      </c>
      <c r="H18" s="22">
        <v>4500</v>
      </c>
      <c r="I18" s="22">
        <f t="shared" si="1"/>
        <v>40500</v>
      </c>
      <c r="J18" s="23"/>
      <c r="K18" s="27">
        <f t="shared" si="2"/>
        <v>0</v>
      </c>
      <c r="L18" s="22">
        <v>12000</v>
      </c>
      <c r="M18" s="22">
        <f t="shared" si="3"/>
        <v>108000</v>
      </c>
      <c r="N18" s="38">
        <f t="shared" si="6"/>
        <v>8250</v>
      </c>
      <c r="O18" s="39">
        <f t="shared" si="4"/>
        <v>74250</v>
      </c>
    </row>
    <row r="19" spans="1:15" ht="30" x14ac:dyDescent="0.25">
      <c r="A19" s="8">
        <v>15</v>
      </c>
      <c r="B19" s="3" t="s">
        <v>26</v>
      </c>
      <c r="C19" s="4" t="s">
        <v>41</v>
      </c>
      <c r="D19" s="5" t="s">
        <v>12</v>
      </c>
      <c r="E19" s="12">
        <v>3</v>
      </c>
      <c r="F19" s="22"/>
      <c r="G19" s="22">
        <f t="shared" si="0"/>
        <v>0</v>
      </c>
      <c r="H19" s="22">
        <v>45000</v>
      </c>
      <c r="I19" s="22">
        <f t="shared" si="1"/>
        <v>135000</v>
      </c>
      <c r="J19" s="23"/>
      <c r="K19" s="27">
        <f t="shared" si="2"/>
        <v>0</v>
      </c>
      <c r="L19" s="22">
        <v>33000</v>
      </c>
      <c r="M19" s="22">
        <f t="shared" si="3"/>
        <v>99000</v>
      </c>
      <c r="N19" s="38">
        <f t="shared" si="6"/>
        <v>39000</v>
      </c>
      <c r="O19" s="39">
        <f t="shared" si="4"/>
        <v>117000</v>
      </c>
    </row>
    <row r="20" spans="1:15" x14ac:dyDescent="0.25">
      <c r="A20" s="8">
        <v>16</v>
      </c>
      <c r="B20" s="3" t="s">
        <v>27</v>
      </c>
      <c r="C20" s="4" t="s">
        <v>42</v>
      </c>
      <c r="D20" s="5" t="s">
        <v>12</v>
      </c>
      <c r="E20" s="12">
        <v>15</v>
      </c>
      <c r="F20" s="22"/>
      <c r="G20" s="22">
        <f t="shared" si="0"/>
        <v>0</v>
      </c>
      <c r="H20" s="22"/>
      <c r="I20" s="22">
        <f t="shared" si="1"/>
        <v>0</v>
      </c>
      <c r="J20" s="23"/>
      <c r="K20" s="27">
        <f t="shared" si="2"/>
        <v>0</v>
      </c>
      <c r="L20" s="22">
        <v>30000</v>
      </c>
      <c r="M20" s="22">
        <f t="shared" si="3"/>
        <v>450000</v>
      </c>
      <c r="N20" s="38">
        <v>30000</v>
      </c>
      <c r="O20" s="39">
        <f t="shared" si="4"/>
        <v>450000</v>
      </c>
    </row>
    <row r="21" spans="1:15" ht="47.25" customHeight="1" x14ac:dyDescent="0.25">
      <c r="A21" s="8">
        <v>17</v>
      </c>
      <c r="B21" s="18" t="s">
        <v>28</v>
      </c>
      <c r="C21" s="15" t="s">
        <v>89</v>
      </c>
      <c r="D21" s="14" t="s">
        <v>12</v>
      </c>
      <c r="E21" s="16">
        <v>2</v>
      </c>
      <c r="F21" s="22"/>
      <c r="G21" s="22">
        <f t="shared" si="0"/>
        <v>0</v>
      </c>
      <c r="H21" s="22"/>
      <c r="I21" s="22">
        <f t="shared" si="1"/>
        <v>0</v>
      </c>
      <c r="J21" s="23"/>
      <c r="K21" s="27">
        <f t="shared" si="2"/>
        <v>0</v>
      </c>
      <c r="L21" s="22">
        <v>225000</v>
      </c>
      <c r="M21" s="22">
        <f t="shared" si="3"/>
        <v>450000</v>
      </c>
      <c r="N21" s="38">
        <v>225000</v>
      </c>
      <c r="O21" s="39">
        <f t="shared" si="4"/>
        <v>450000</v>
      </c>
    </row>
    <row r="22" spans="1:15" ht="210" x14ac:dyDescent="0.25">
      <c r="A22" s="8">
        <v>18</v>
      </c>
      <c r="B22" s="3" t="s">
        <v>90</v>
      </c>
      <c r="C22" s="4" t="s">
        <v>30</v>
      </c>
      <c r="D22" s="5"/>
      <c r="E22" s="12">
        <v>1</v>
      </c>
      <c r="F22" s="22"/>
      <c r="G22" s="22">
        <f t="shared" si="0"/>
        <v>0</v>
      </c>
      <c r="H22" s="22"/>
      <c r="I22" s="22">
        <f t="shared" si="1"/>
        <v>0</v>
      </c>
      <c r="J22" s="23"/>
      <c r="K22" s="27">
        <f t="shared" si="2"/>
        <v>0</v>
      </c>
      <c r="L22" s="22">
        <v>127500</v>
      </c>
      <c r="M22" s="22">
        <f t="shared" si="3"/>
        <v>127500</v>
      </c>
      <c r="N22" s="38">
        <v>127500</v>
      </c>
      <c r="O22" s="39">
        <f t="shared" si="4"/>
        <v>127500</v>
      </c>
    </row>
    <row r="23" spans="1:15" ht="210" x14ac:dyDescent="0.25">
      <c r="A23" s="8">
        <v>19</v>
      </c>
      <c r="B23" s="3" t="s">
        <v>29</v>
      </c>
      <c r="C23" s="4" t="s">
        <v>43</v>
      </c>
      <c r="D23" s="5" t="s">
        <v>12</v>
      </c>
      <c r="E23" s="12">
        <v>9</v>
      </c>
      <c r="F23" s="22"/>
      <c r="G23" s="22">
        <f t="shared" si="0"/>
        <v>0</v>
      </c>
      <c r="H23" s="22">
        <v>20000</v>
      </c>
      <c r="I23" s="22">
        <f t="shared" si="1"/>
        <v>180000</v>
      </c>
      <c r="J23" s="23"/>
      <c r="K23" s="27">
        <f t="shared" si="2"/>
        <v>0</v>
      </c>
      <c r="L23" s="22">
        <v>30000</v>
      </c>
      <c r="M23" s="22">
        <f t="shared" si="3"/>
        <v>270000</v>
      </c>
      <c r="N23" s="38">
        <f>(H23+L23)/2</f>
        <v>25000</v>
      </c>
      <c r="O23" s="39">
        <f t="shared" si="4"/>
        <v>225000</v>
      </c>
    </row>
    <row r="24" spans="1:15" ht="29.25" customHeight="1" x14ac:dyDescent="0.25">
      <c r="C24" s="28"/>
      <c r="F24" s="29"/>
      <c r="G24" s="29">
        <f>SUM(G5:G23)</f>
        <v>0</v>
      </c>
      <c r="H24" s="29"/>
      <c r="I24" s="29">
        <f>SUM(I5:I23)</f>
        <v>7330500</v>
      </c>
      <c r="J24" s="30"/>
      <c r="K24" s="31">
        <f>SUM(K5:K23)</f>
        <v>4260000</v>
      </c>
      <c r="L24" s="29"/>
      <c r="M24" s="29">
        <f>SUM(M5:M23)</f>
        <v>15239250</v>
      </c>
      <c r="N24" s="40" t="s">
        <v>100</v>
      </c>
      <c r="O24" s="41">
        <f>SUM(O5:O23)</f>
        <v>11411750</v>
      </c>
    </row>
    <row r="25" spans="1:15" ht="39" customHeight="1" x14ac:dyDescent="0.25">
      <c r="A25" s="57" t="s">
        <v>45</v>
      </c>
      <c r="B25" s="57"/>
      <c r="C25" s="57"/>
      <c r="D25" s="57"/>
      <c r="E25" s="57"/>
      <c r="F25" s="58" t="s">
        <v>94</v>
      </c>
      <c r="G25" s="58"/>
      <c r="H25" s="54" t="s">
        <v>95</v>
      </c>
      <c r="I25" s="54"/>
      <c r="J25" s="58" t="s">
        <v>96</v>
      </c>
      <c r="K25" s="58"/>
      <c r="L25" s="54" t="s">
        <v>97</v>
      </c>
      <c r="M25" s="54"/>
      <c r="N25" s="54" t="s">
        <v>98</v>
      </c>
      <c r="O25" s="54"/>
    </row>
    <row r="26" spans="1:15" ht="24" x14ac:dyDescent="0.25">
      <c r="A26" s="7" t="s">
        <v>0</v>
      </c>
      <c r="B26" s="7"/>
      <c r="C26" s="7" t="s">
        <v>1</v>
      </c>
      <c r="D26" s="10" t="s">
        <v>2</v>
      </c>
      <c r="E26" s="7" t="s">
        <v>3</v>
      </c>
      <c r="F26" s="21" t="s">
        <v>92</v>
      </c>
      <c r="G26" s="7" t="s">
        <v>93</v>
      </c>
      <c r="H26" s="21" t="s">
        <v>92</v>
      </c>
      <c r="I26" s="21" t="s">
        <v>93</v>
      </c>
      <c r="J26" s="21" t="s">
        <v>92</v>
      </c>
      <c r="K26" s="21" t="s">
        <v>93</v>
      </c>
      <c r="L26" s="21" t="s">
        <v>92</v>
      </c>
      <c r="M26" s="21" t="s">
        <v>93</v>
      </c>
      <c r="N26" s="21" t="s">
        <v>92</v>
      </c>
      <c r="O26" s="21" t="s">
        <v>93</v>
      </c>
    </row>
    <row r="27" spans="1:15" ht="105" x14ac:dyDescent="0.25">
      <c r="A27" s="12">
        <v>1</v>
      </c>
      <c r="B27" s="3" t="s">
        <v>47</v>
      </c>
      <c r="C27" s="4" t="s">
        <v>59</v>
      </c>
      <c r="D27" s="5" t="s">
        <v>12</v>
      </c>
      <c r="E27" s="12">
        <v>5</v>
      </c>
      <c r="F27" s="22">
        <v>270000</v>
      </c>
      <c r="G27" s="27">
        <f>F27*E27</f>
        <v>1350000</v>
      </c>
      <c r="H27" s="22">
        <v>150000</v>
      </c>
      <c r="I27" s="22">
        <f>H27*E27</f>
        <v>750000</v>
      </c>
      <c r="J27" s="23">
        <v>170000</v>
      </c>
      <c r="K27" s="27">
        <f>J27*E27</f>
        <v>850000</v>
      </c>
      <c r="L27" s="22">
        <v>142500</v>
      </c>
      <c r="M27" s="22">
        <f>L27*E27</f>
        <v>712500</v>
      </c>
      <c r="N27" s="45">
        <f>(F27+H27+J27+L27)/4</f>
        <v>183125</v>
      </c>
      <c r="O27" s="46">
        <f>N27*E27</f>
        <v>915625</v>
      </c>
    </row>
    <row r="28" spans="1:15" ht="195" x14ac:dyDescent="0.25">
      <c r="A28" s="12">
        <v>2</v>
      </c>
      <c r="B28" s="3" t="s">
        <v>46</v>
      </c>
      <c r="C28" s="4" t="s">
        <v>60</v>
      </c>
      <c r="D28" s="5" t="s">
        <v>12</v>
      </c>
      <c r="E28" s="12">
        <v>7</v>
      </c>
      <c r="F28" s="22">
        <v>350000</v>
      </c>
      <c r="G28" s="27">
        <f t="shared" ref="G28:G44" si="7">F28*E28</f>
        <v>2450000</v>
      </c>
      <c r="H28" s="22">
        <v>200000</v>
      </c>
      <c r="I28" s="22">
        <f t="shared" ref="I28:I44" si="8">H28*E28</f>
        <v>1400000</v>
      </c>
      <c r="J28" s="23">
        <v>200000</v>
      </c>
      <c r="K28" s="27">
        <f t="shared" ref="K28:K44" si="9">J28*E28</f>
        <v>1400000</v>
      </c>
      <c r="L28" s="22">
        <v>270000</v>
      </c>
      <c r="M28" s="22">
        <f t="shared" ref="M28:M44" si="10">L28*E28</f>
        <v>1890000</v>
      </c>
      <c r="N28" s="45">
        <f t="shared" ref="N28:N30" si="11">(F28+H28+J28+L28)/4</f>
        <v>255000</v>
      </c>
      <c r="O28" s="46">
        <f t="shared" ref="O28:O44" si="12">N28*E28</f>
        <v>1785000</v>
      </c>
    </row>
    <row r="29" spans="1:15" s="51" customFormat="1" ht="105" x14ac:dyDescent="0.25">
      <c r="A29" s="12">
        <v>3</v>
      </c>
      <c r="B29" s="3" t="s">
        <v>48</v>
      </c>
      <c r="C29" s="4" t="s">
        <v>62</v>
      </c>
      <c r="D29" s="5" t="s">
        <v>12</v>
      </c>
      <c r="E29" s="12">
        <v>5</v>
      </c>
      <c r="F29" s="48">
        <v>270000</v>
      </c>
      <c r="G29" s="49">
        <f t="shared" si="7"/>
        <v>1350000</v>
      </c>
      <c r="H29" s="48">
        <v>180000</v>
      </c>
      <c r="I29" s="48">
        <f t="shared" si="8"/>
        <v>900000</v>
      </c>
      <c r="J29" s="50">
        <v>200000</v>
      </c>
      <c r="K29" s="49">
        <f t="shared" si="9"/>
        <v>1000000</v>
      </c>
      <c r="L29" s="48">
        <v>142500</v>
      </c>
      <c r="M29" s="48">
        <f t="shared" si="10"/>
        <v>712500</v>
      </c>
      <c r="N29" s="45">
        <f t="shared" si="11"/>
        <v>198125</v>
      </c>
      <c r="O29" s="46">
        <f t="shared" si="12"/>
        <v>990625</v>
      </c>
    </row>
    <row r="30" spans="1:15" s="51" customFormat="1" ht="131.25" customHeight="1" x14ac:dyDescent="0.25">
      <c r="A30" s="12">
        <v>4</v>
      </c>
      <c r="B30" s="3" t="s">
        <v>49</v>
      </c>
      <c r="C30" s="4" t="s">
        <v>61</v>
      </c>
      <c r="D30" s="5" t="s">
        <v>12</v>
      </c>
      <c r="E30" s="12">
        <v>7</v>
      </c>
      <c r="F30" s="48">
        <v>350000</v>
      </c>
      <c r="G30" s="49">
        <f t="shared" si="7"/>
        <v>2450000</v>
      </c>
      <c r="H30" s="48">
        <v>180000</v>
      </c>
      <c r="I30" s="48">
        <f t="shared" si="8"/>
        <v>1260000</v>
      </c>
      <c r="J30" s="50">
        <v>250000</v>
      </c>
      <c r="K30" s="49">
        <f t="shared" si="9"/>
        <v>1750000</v>
      </c>
      <c r="L30" s="48">
        <v>270000</v>
      </c>
      <c r="M30" s="48">
        <f t="shared" si="10"/>
        <v>1890000</v>
      </c>
      <c r="N30" s="45">
        <f t="shared" si="11"/>
        <v>262500</v>
      </c>
      <c r="O30" s="46">
        <f t="shared" si="12"/>
        <v>1837500</v>
      </c>
    </row>
    <row r="31" spans="1:15" s="11" customFormat="1" ht="105" x14ac:dyDescent="0.25">
      <c r="A31" s="12">
        <v>5</v>
      </c>
      <c r="B31" s="18" t="s">
        <v>50</v>
      </c>
      <c r="C31" s="15" t="s">
        <v>63</v>
      </c>
      <c r="D31" s="14" t="s">
        <v>12</v>
      </c>
      <c r="E31" s="16">
        <v>5</v>
      </c>
      <c r="F31" s="24">
        <v>300000</v>
      </c>
      <c r="G31" s="47">
        <f t="shared" si="7"/>
        <v>1500000</v>
      </c>
      <c r="H31" s="24">
        <v>280000</v>
      </c>
      <c r="I31" s="24">
        <f t="shared" si="8"/>
        <v>1400000</v>
      </c>
      <c r="J31" s="26"/>
      <c r="K31" s="47">
        <f t="shared" si="9"/>
        <v>0</v>
      </c>
      <c r="L31" s="24">
        <v>270000</v>
      </c>
      <c r="M31" s="24">
        <f t="shared" si="10"/>
        <v>1350000</v>
      </c>
      <c r="N31" s="45">
        <f t="shared" ref="N31:N32" si="13">(F31+H31+L31)/3</f>
        <v>283333.33333333331</v>
      </c>
      <c r="O31" s="46">
        <f t="shared" si="12"/>
        <v>1416666.6666666665</v>
      </c>
    </row>
    <row r="32" spans="1:15" s="11" customFormat="1" ht="216" customHeight="1" x14ac:dyDescent="0.25">
      <c r="A32" s="12">
        <v>6</v>
      </c>
      <c r="B32" s="18" t="s">
        <v>51</v>
      </c>
      <c r="C32" s="15" t="s">
        <v>103</v>
      </c>
      <c r="D32" s="14" t="s">
        <v>12</v>
      </c>
      <c r="E32" s="16">
        <v>7</v>
      </c>
      <c r="F32" s="24">
        <v>300000</v>
      </c>
      <c r="G32" s="47">
        <f t="shared" si="7"/>
        <v>2100000</v>
      </c>
      <c r="H32" s="24">
        <v>320000</v>
      </c>
      <c r="I32" s="24">
        <f t="shared" si="8"/>
        <v>2240000</v>
      </c>
      <c r="J32" s="26"/>
      <c r="K32" s="47">
        <f t="shared" si="9"/>
        <v>0</v>
      </c>
      <c r="L32" s="24">
        <v>480000</v>
      </c>
      <c r="M32" s="24">
        <f t="shared" si="10"/>
        <v>3360000</v>
      </c>
      <c r="N32" s="45">
        <f t="shared" si="13"/>
        <v>366666.66666666669</v>
      </c>
      <c r="O32" s="46">
        <f t="shared" si="12"/>
        <v>2566666.666666667</v>
      </c>
    </row>
    <row r="33" spans="1:15" ht="270" x14ac:dyDescent="0.25">
      <c r="A33" s="12">
        <v>7</v>
      </c>
      <c r="B33" s="3" t="s">
        <v>53</v>
      </c>
      <c r="C33" s="6" t="s">
        <v>64</v>
      </c>
      <c r="D33" s="5" t="s">
        <v>12</v>
      </c>
      <c r="E33" s="12">
        <v>5</v>
      </c>
      <c r="F33" s="22">
        <v>90000</v>
      </c>
      <c r="G33" s="27">
        <f t="shared" si="7"/>
        <v>450000</v>
      </c>
      <c r="H33" s="22"/>
      <c r="I33" s="22">
        <f t="shared" si="8"/>
        <v>0</v>
      </c>
      <c r="J33" s="23"/>
      <c r="K33" s="27">
        <f t="shared" si="9"/>
        <v>0</v>
      </c>
      <c r="L33" s="22">
        <v>120000</v>
      </c>
      <c r="M33" s="22">
        <f t="shared" si="10"/>
        <v>600000</v>
      </c>
      <c r="N33" s="45">
        <f>(F33+L33)/2</f>
        <v>105000</v>
      </c>
      <c r="O33" s="46">
        <f t="shared" si="12"/>
        <v>525000</v>
      </c>
    </row>
    <row r="34" spans="1:15" ht="189" customHeight="1" x14ac:dyDescent="0.25">
      <c r="A34" s="12">
        <v>8</v>
      </c>
      <c r="B34" s="3" t="s">
        <v>54</v>
      </c>
      <c r="C34" s="4" t="s">
        <v>65</v>
      </c>
      <c r="D34" s="5" t="s">
        <v>12</v>
      </c>
      <c r="E34" s="12">
        <v>7</v>
      </c>
      <c r="F34" s="22">
        <v>90000</v>
      </c>
      <c r="G34" s="27">
        <f t="shared" si="7"/>
        <v>630000</v>
      </c>
      <c r="H34" s="22"/>
      <c r="I34" s="22">
        <f t="shared" si="8"/>
        <v>0</v>
      </c>
      <c r="J34" s="23"/>
      <c r="K34" s="27">
        <f t="shared" si="9"/>
        <v>0</v>
      </c>
      <c r="L34" s="22">
        <v>135000</v>
      </c>
      <c r="M34" s="22">
        <f t="shared" si="10"/>
        <v>945000</v>
      </c>
      <c r="N34" s="45">
        <f>(F34+L34)/2</f>
        <v>112500</v>
      </c>
      <c r="O34" s="46">
        <f t="shared" si="12"/>
        <v>787500</v>
      </c>
    </row>
    <row r="35" spans="1:15" ht="47.25" customHeight="1" x14ac:dyDescent="0.25">
      <c r="A35" s="12">
        <v>9</v>
      </c>
      <c r="B35" s="3" t="s">
        <v>66</v>
      </c>
      <c r="C35" s="4" t="s">
        <v>67</v>
      </c>
      <c r="D35" s="5" t="s">
        <v>12</v>
      </c>
      <c r="E35" s="12">
        <v>7</v>
      </c>
      <c r="F35" s="22">
        <v>190000</v>
      </c>
      <c r="G35" s="27">
        <f t="shared" si="7"/>
        <v>1330000</v>
      </c>
      <c r="H35" s="22">
        <v>160000</v>
      </c>
      <c r="I35" s="22">
        <f t="shared" si="8"/>
        <v>1120000</v>
      </c>
      <c r="J35" s="23"/>
      <c r="K35" s="27">
        <f t="shared" si="9"/>
        <v>0</v>
      </c>
      <c r="L35" s="22">
        <v>217500</v>
      </c>
      <c r="M35" s="22">
        <f t="shared" si="10"/>
        <v>1522500</v>
      </c>
      <c r="N35" s="45">
        <f>(F35+H35+L35)/3</f>
        <v>189166.66666666666</v>
      </c>
      <c r="O35" s="46">
        <f t="shared" si="12"/>
        <v>1324166.6666666665</v>
      </c>
    </row>
    <row r="36" spans="1:15" ht="60" x14ac:dyDescent="0.25">
      <c r="A36" s="12">
        <v>10</v>
      </c>
      <c r="B36" s="3" t="s">
        <v>52</v>
      </c>
      <c r="C36" s="4" t="s">
        <v>68</v>
      </c>
      <c r="D36" s="5" t="s">
        <v>12</v>
      </c>
      <c r="E36" s="12">
        <v>5</v>
      </c>
      <c r="F36" s="22">
        <v>190000</v>
      </c>
      <c r="G36" s="27">
        <f t="shared" si="7"/>
        <v>950000</v>
      </c>
      <c r="H36" s="22">
        <v>160000</v>
      </c>
      <c r="I36" s="22">
        <f t="shared" si="8"/>
        <v>800000</v>
      </c>
      <c r="J36" s="23"/>
      <c r="K36" s="27">
        <f t="shared" si="9"/>
        <v>0</v>
      </c>
      <c r="L36" s="22">
        <v>480000</v>
      </c>
      <c r="M36" s="22">
        <f t="shared" si="10"/>
        <v>2400000</v>
      </c>
      <c r="N36" s="45">
        <f t="shared" ref="N36:N41" si="14">(F36+H36+L36)/3</f>
        <v>276666.66666666669</v>
      </c>
      <c r="O36" s="46">
        <f t="shared" si="12"/>
        <v>1383333.3333333335</v>
      </c>
    </row>
    <row r="37" spans="1:15" s="11" customFormat="1" ht="30" x14ac:dyDescent="0.25">
      <c r="A37" s="12">
        <v>11</v>
      </c>
      <c r="B37" s="3" t="s">
        <v>75</v>
      </c>
      <c r="C37" s="2" t="s">
        <v>74</v>
      </c>
      <c r="D37" s="5" t="s">
        <v>12</v>
      </c>
      <c r="E37" s="12">
        <v>12</v>
      </c>
      <c r="F37" s="22">
        <v>30000</v>
      </c>
      <c r="G37" s="27">
        <f t="shared" si="7"/>
        <v>360000</v>
      </c>
      <c r="H37" s="24"/>
      <c r="I37" s="22">
        <f t="shared" si="8"/>
        <v>0</v>
      </c>
      <c r="J37" s="26">
        <v>25000</v>
      </c>
      <c r="K37" s="27">
        <f t="shared" si="9"/>
        <v>300000</v>
      </c>
      <c r="L37" s="24">
        <v>42000</v>
      </c>
      <c r="M37" s="22">
        <f t="shared" si="10"/>
        <v>504000</v>
      </c>
      <c r="N37" s="45">
        <f>(F37+J37+L37)/3</f>
        <v>32333.333333333332</v>
      </c>
      <c r="O37" s="46">
        <f t="shared" si="12"/>
        <v>388000</v>
      </c>
    </row>
    <row r="38" spans="1:15" ht="36" customHeight="1" x14ac:dyDescent="0.25">
      <c r="A38" s="12">
        <v>12</v>
      </c>
      <c r="B38" s="3" t="s">
        <v>55</v>
      </c>
      <c r="C38" s="2" t="s">
        <v>69</v>
      </c>
      <c r="D38" s="5" t="s">
        <v>12</v>
      </c>
      <c r="E38" s="12">
        <v>12</v>
      </c>
      <c r="F38" s="22"/>
      <c r="G38" s="27">
        <f t="shared" si="7"/>
        <v>0</v>
      </c>
      <c r="H38" s="22"/>
      <c r="I38" s="22">
        <f t="shared" si="8"/>
        <v>0</v>
      </c>
      <c r="J38" s="23"/>
      <c r="K38" s="27">
        <f t="shared" si="9"/>
        <v>0</v>
      </c>
      <c r="L38" s="22">
        <v>255000</v>
      </c>
      <c r="M38" s="22">
        <f t="shared" si="10"/>
        <v>3060000</v>
      </c>
      <c r="N38" s="45">
        <v>255000</v>
      </c>
      <c r="O38" s="46">
        <f t="shared" si="12"/>
        <v>3060000</v>
      </c>
    </row>
    <row r="39" spans="1:15" ht="30" x14ac:dyDescent="0.25">
      <c r="A39" s="12">
        <v>13</v>
      </c>
      <c r="B39" s="3" t="s">
        <v>56</v>
      </c>
      <c r="C39" s="2"/>
      <c r="D39" s="5" t="s">
        <v>12</v>
      </c>
      <c r="E39" s="12">
        <v>6</v>
      </c>
      <c r="F39" s="22">
        <v>35000</v>
      </c>
      <c r="G39" s="27">
        <f t="shared" si="7"/>
        <v>210000</v>
      </c>
      <c r="H39" s="22">
        <v>25000</v>
      </c>
      <c r="I39" s="22">
        <f t="shared" si="8"/>
        <v>150000</v>
      </c>
      <c r="J39" s="23"/>
      <c r="K39" s="27">
        <f t="shared" si="9"/>
        <v>0</v>
      </c>
      <c r="L39" s="22">
        <v>30000</v>
      </c>
      <c r="M39" s="22">
        <f t="shared" si="10"/>
        <v>180000</v>
      </c>
      <c r="N39" s="45">
        <f t="shared" si="14"/>
        <v>30000</v>
      </c>
      <c r="O39" s="46">
        <f t="shared" si="12"/>
        <v>180000</v>
      </c>
    </row>
    <row r="40" spans="1:15" s="51" customFormat="1" ht="30" x14ac:dyDescent="0.25">
      <c r="A40" s="12">
        <v>14</v>
      </c>
      <c r="B40" s="3" t="s">
        <v>57</v>
      </c>
      <c r="C40" s="2"/>
      <c r="D40" s="5" t="s">
        <v>12</v>
      </c>
      <c r="E40" s="12">
        <v>6</v>
      </c>
      <c r="F40" s="52">
        <v>55000</v>
      </c>
      <c r="G40" s="27">
        <f t="shared" si="7"/>
        <v>330000</v>
      </c>
      <c r="H40" s="52">
        <v>25000</v>
      </c>
      <c r="I40" s="52">
        <f t="shared" si="8"/>
        <v>150000</v>
      </c>
      <c r="J40" s="53"/>
      <c r="K40" s="27">
        <f t="shared" si="9"/>
        <v>0</v>
      </c>
      <c r="L40" s="52">
        <v>30000</v>
      </c>
      <c r="M40" s="52">
        <f t="shared" si="10"/>
        <v>180000</v>
      </c>
      <c r="N40" s="45">
        <f t="shared" si="14"/>
        <v>36666.666666666664</v>
      </c>
      <c r="O40" s="46">
        <f t="shared" si="12"/>
        <v>220000</v>
      </c>
    </row>
    <row r="41" spans="1:15" x14ac:dyDescent="0.25">
      <c r="A41" s="12">
        <v>15</v>
      </c>
      <c r="B41" s="3" t="s">
        <v>58</v>
      </c>
      <c r="C41" s="2"/>
      <c r="D41" s="5" t="s">
        <v>12</v>
      </c>
      <c r="E41" s="12">
        <v>7</v>
      </c>
      <c r="F41" s="22">
        <v>40000</v>
      </c>
      <c r="G41" s="27">
        <f t="shared" si="7"/>
        <v>280000</v>
      </c>
      <c r="H41" s="22">
        <v>15000</v>
      </c>
      <c r="I41" s="22">
        <f t="shared" si="8"/>
        <v>105000</v>
      </c>
      <c r="J41" s="23"/>
      <c r="K41" s="27">
        <f t="shared" si="9"/>
        <v>0</v>
      </c>
      <c r="L41" s="22">
        <v>22500</v>
      </c>
      <c r="M41" s="22">
        <f t="shared" si="10"/>
        <v>157500</v>
      </c>
      <c r="N41" s="45">
        <f t="shared" si="14"/>
        <v>25833.333333333332</v>
      </c>
      <c r="O41" s="46">
        <f t="shared" si="12"/>
        <v>180833.33333333331</v>
      </c>
    </row>
    <row r="42" spans="1:15" s="11" customFormat="1" ht="30" x14ac:dyDescent="0.25">
      <c r="A42" s="12">
        <v>16</v>
      </c>
      <c r="B42" s="18" t="s">
        <v>4</v>
      </c>
      <c r="C42" s="15" t="s">
        <v>73</v>
      </c>
      <c r="D42" s="14" t="s">
        <v>70</v>
      </c>
      <c r="E42" s="16">
        <v>28</v>
      </c>
      <c r="F42" s="24">
        <v>15000</v>
      </c>
      <c r="G42" s="47">
        <f t="shared" si="7"/>
        <v>420000</v>
      </c>
      <c r="H42" s="24"/>
      <c r="I42" s="24">
        <f t="shared" si="8"/>
        <v>0</v>
      </c>
      <c r="J42" s="26"/>
      <c r="K42" s="47">
        <f t="shared" si="9"/>
        <v>0</v>
      </c>
      <c r="L42" s="24">
        <v>22500</v>
      </c>
      <c r="M42" s="24">
        <f t="shared" si="10"/>
        <v>630000</v>
      </c>
      <c r="N42" s="45">
        <f>(F42+L42)/2</f>
        <v>18750</v>
      </c>
      <c r="O42" s="46">
        <f t="shared" si="12"/>
        <v>525000</v>
      </c>
    </row>
    <row r="43" spans="1:15" x14ac:dyDescent="0.25">
      <c r="A43" s="12">
        <v>17</v>
      </c>
      <c r="B43" s="3" t="s">
        <v>5</v>
      </c>
      <c r="C43" s="2"/>
      <c r="D43" s="5" t="s">
        <v>71</v>
      </c>
      <c r="E43" s="12">
        <v>1</v>
      </c>
      <c r="F43" s="22">
        <v>190000</v>
      </c>
      <c r="G43" s="27">
        <f t="shared" si="7"/>
        <v>190000</v>
      </c>
      <c r="H43" s="22"/>
      <c r="I43" s="22">
        <f t="shared" si="8"/>
        <v>0</v>
      </c>
      <c r="J43" s="23"/>
      <c r="K43" s="27">
        <f t="shared" si="9"/>
        <v>0</v>
      </c>
      <c r="L43" s="22">
        <v>150000</v>
      </c>
      <c r="M43" s="22">
        <f t="shared" si="10"/>
        <v>150000</v>
      </c>
      <c r="N43" s="45">
        <f t="shared" ref="N43:N44" si="15">(F43+L43)/2</f>
        <v>170000</v>
      </c>
      <c r="O43" s="46">
        <f t="shared" si="12"/>
        <v>170000</v>
      </c>
    </row>
    <row r="44" spans="1:15" ht="30" x14ac:dyDescent="0.25">
      <c r="A44" s="12">
        <v>18</v>
      </c>
      <c r="B44" s="18" t="s">
        <v>72</v>
      </c>
      <c r="C44" s="17"/>
      <c r="D44" s="14" t="s">
        <v>12</v>
      </c>
      <c r="E44" s="16">
        <v>2</v>
      </c>
      <c r="F44" s="22">
        <v>80000</v>
      </c>
      <c r="G44" s="27">
        <f t="shared" si="7"/>
        <v>160000</v>
      </c>
      <c r="H44" s="22"/>
      <c r="I44" s="22">
        <f t="shared" si="8"/>
        <v>0</v>
      </c>
      <c r="J44" s="23"/>
      <c r="K44" s="27">
        <f t="shared" si="9"/>
        <v>0</v>
      </c>
      <c r="L44" s="22">
        <v>180000</v>
      </c>
      <c r="M44" s="22">
        <f t="shared" si="10"/>
        <v>360000</v>
      </c>
      <c r="N44" s="45">
        <f t="shared" si="15"/>
        <v>130000</v>
      </c>
      <c r="O44" s="46">
        <f t="shared" si="12"/>
        <v>260000</v>
      </c>
    </row>
    <row r="45" spans="1:15" ht="28.5" x14ac:dyDescent="0.45">
      <c r="A45" s="13"/>
      <c r="B45" s="32"/>
      <c r="C45" s="11"/>
      <c r="D45" s="33"/>
      <c r="E45" s="34"/>
      <c r="F45" s="29"/>
      <c r="G45" s="31">
        <f>SUM(G27:G44)</f>
        <v>16510000</v>
      </c>
      <c r="H45" s="29"/>
      <c r="I45" s="29">
        <f>SUM(I27:I44)</f>
        <v>10275000</v>
      </c>
      <c r="J45" s="30"/>
      <c r="K45" s="31">
        <f>SUM(K27:K44)</f>
        <v>5300000</v>
      </c>
      <c r="L45" s="37"/>
      <c r="M45" s="37">
        <f>SUM(M27:M44)</f>
        <v>20604000</v>
      </c>
      <c r="N45" s="40" t="s">
        <v>100</v>
      </c>
      <c r="O45" s="42">
        <f>SUM(O27:O44)</f>
        <v>18515916.666666664</v>
      </c>
    </row>
    <row r="46" spans="1:15" ht="38.25" customHeight="1" x14ac:dyDescent="0.25">
      <c r="A46" s="58" t="s">
        <v>76</v>
      </c>
      <c r="B46" s="58"/>
      <c r="C46" s="58"/>
      <c r="D46" s="58"/>
      <c r="E46" s="58"/>
      <c r="F46" s="58" t="s">
        <v>94</v>
      </c>
      <c r="G46" s="58"/>
      <c r="H46" s="54" t="s">
        <v>95</v>
      </c>
      <c r="I46" s="54"/>
      <c r="J46" s="58" t="s">
        <v>96</v>
      </c>
      <c r="K46" s="58"/>
      <c r="L46" s="54" t="s">
        <v>97</v>
      </c>
      <c r="M46" s="54"/>
      <c r="N46" s="54" t="s">
        <v>98</v>
      </c>
      <c r="O46" s="54"/>
    </row>
    <row r="47" spans="1:15" ht="24" x14ac:dyDescent="0.25">
      <c r="A47" s="7" t="s">
        <v>0</v>
      </c>
      <c r="B47" s="7"/>
      <c r="C47" s="7" t="s">
        <v>1</v>
      </c>
      <c r="D47" s="10" t="s">
        <v>2</v>
      </c>
      <c r="E47" s="7" t="s">
        <v>3</v>
      </c>
      <c r="F47" s="21" t="s">
        <v>92</v>
      </c>
      <c r="G47" s="7" t="s">
        <v>93</v>
      </c>
      <c r="H47" s="21" t="s">
        <v>92</v>
      </c>
      <c r="I47" s="21" t="s">
        <v>93</v>
      </c>
      <c r="J47" s="21" t="s">
        <v>92</v>
      </c>
      <c r="K47" s="21" t="s">
        <v>93</v>
      </c>
      <c r="L47" s="21" t="s">
        <v>92</v>
      </c>
      <c r="M47" s="21" t="s">
        <v>93</v>
      </c>
      <c r="N47" s="21" t="s">
        <v>92</v>
      </c>
      <c r="O47" s="21" t="s">
        <v>93</v>
      </c>
    </row>
    <row r="48" spans="1:15" ht="60" x14ac:dyDescent="0.25">
      <c r="A48" s="12">
        <v>1</v>
      </c>
      <c r="B48" s="3" t="s">
        <v>78</v>
      </c>
      <c r="C48" s="4" t="s">
        <v>77</v>
      </c>
      <c r="D48" s="5" t="s">
        <v>12</v>
      </c>
      <c r="E48" s="12">
        <v>1</v>
      </c>
      <c r="F48" s="22"/>
      <c r="G48" s="5"/>
      <c r="H48" s="5"/>
      <c r="I48" s="5"/>
      <c r="J48" s="23">
        <v>50000</v>
      </c>
      <c r="K48" s="27">
        <f>J48*E48</f>
        <v>50000</v>
      </c>
      <c r="L48" s="22">
        <v>60000</v>
      </c>
      <c r="M48" s="22">
        <f>L48*E48</f>
        <v>60000</v>
      </c>
      <c r="N48" s="38">
        <f>(J48+L48)/2</f>
        <v>55000</v>
      </c>
      <c r="O48" s="39">
        <f>N48*E48</f>
        <v>55000</v>
      </c>
    </row>
    <row r="49" spans="1:19" ht="45" x14ac:dyDescent="0.25">
      <c r="A49" s="12">
        <v>2</v>
      </c>
      <c r="B49" s="3" t="s">
        <v>80</v>
      </c>
      <c r="C49" s="4" t="s">
        <v>79</v>
      </c>
      <c r="D49" s="5" t="s">
        <v>12</v>
      </c>
      <c r="E49" s="12">
        <v>1</v>
      </c>
      <c r="F49" s="22"/>
      <c r="G49" s="5"/>
      <c r="H49" s="5"/>
      <c r="I49" s="5"/>
      <c r="J49" s="23">
        <v>40000</v>
      </c>
      <c r="K49" s="27">
        <f t="shared" ref="K49:K53" si="16">J49*E49</f>
        <v>40000</v>
      </c>
      <c r="L49" s="22">
        <v>55000</v>
      </c>
      <c r="M49" s="22">
        <f t="shared" ref="M49:M53" si="17">L49*E49</f>
        <v>55000</v>
      </c>
      <c r="N49" s="38">
        <f>(J49+L49)/2</f>
        <v>47500</v>
      </c>
      <c r="O49" s="39">
        <f t="shared" ref="O49:O53" si="18">N49*E49</f>
        <v>47500</v>
      </c>
    </row>
    <row r="50" spans="1:19" ht="165" x14ac:dyDescent="0.25">
      <c r="A50" s="12">
        <v>3</v>
      </c>
      <c r="B50" s="3" t="s">
        <v>81</v>
      </c>
      <c r="C50" s="4" t="s">
        <v>86</v>
      </c>
      <c r="D50" s="5" t="s">
        <v>11</v>
      </c>
      <c r="E50" s="12">
        <v>1</v>
      </c>
      <c r="F50" s="22"/>
      <c r="G50" s="5"/>
      <c r="H50" s="5"/>
      <c r="I50" s="5"/>
      <c r="J50" s="23"/>
      <c r="K50" s="27">
        <f t="shared" si="16"/>
        <v>0</v>
      </c>
      <c r="L50" s="22">
        <v>90000</v>
      </c>
      <c r="M50" s="22">
        <f t="shared" si="17"/>
        <v>90000</v>
      </c>
      <c r="N50" s="38">
        <v>90000</v>
      </c>
      <c r="O50" s="39">
        <f t="shared" si="18"/>
        <v>90000</v>
      </c>
      <c r="S50" t="s">
        <v>99</v>
      </c>
    </row>
    <row r="51" spans="1:19" ht="60" x14ac:dyDescent="0.25">
      <c r="A51" s="12">
        <v>4</v>
      </c>
      <c r="B51" s="3" t="s">
        <v>83</v>
      </c>
      <c r="C51" s="4" t="s">
        <v>82</v>
      </c>
      <c r="D51" s="5" t="s">
        <v>12</v>
      </c>
      <c r="E51" s="12">
        <v>1</v>
      </c>
      <c r="F51" s="22"/>
      <c r="G51" s="5"/>
      <c r="H51" s="5"/>
      <c r="I51" s="5"/>
      <c r="J51" s="23">
        <v>50000</v>
      </c>
      <c r="K51" s="27">
        <f t="shared" si="16"/>
        <v>50000</v>
      </c>
      <c r="L51" s="22">
        <v>60000</v>
      </c>
      <c r="M51" s="22">
        <f t="shared" si="17"/>
        <v>60000</v>
      </c>
      <c r="N51" s="38">
        <f t="shared" ref="N51:N52" si="19">(J51+L51)/2</f>
        <v>55000</v>
      </c>
      <c r="O51" s="39">
        <f t="shared" si="18"/>
        <v>55000</v>
      </c>
    </row>
    <row r="52" spans="1:19" ht="45" x14ac:dyDescent="0.25">
      <c r="A52" s="12">
        <v>5</v>
      </c>
      <c r="B52" s="3" t="s">
        <v>84</v>
      </c>
      <c r="C52" s="4" t="s">
        <v>85</v>
      </c>
      <c r="D52" s="5" t="s">
        <v>12</v>
      </c>
      <c r="E52" s="12">
        <v>1</v>
      </c>
      <c r="F52" s="22"/>
      <c r="G52" s="5"/>
      <c r="H52" s="5"/>
      <c r="I52" s="5"/>
      <c r="J52" s="23">
        <v>40000</v>
      </c>
      <c r="K52" s="27">
        <f t="shared" si="16"/>
        <v>40000</v>
      </c>
      <c r="L52" s="22">
        <v>55000</v>
      </c>
      <c r="M52" s="22">
        <f t="shared" si="17"/>
        <v>55000</v>
      </c>
      <c r="N52" s="38">
        <f t="shared" si="19"/>
        <v>47500</v>
      </c>
      <c r="O52" s="39">
        <f t="shared" si="18"/>
        <v>47500</v>
      </c>
    </row>
    <row r="53" spans="1:19" ht="117.75" customHeight="1" x14ac:dyDescent="0.25">
      <c r="A53" s="12">
        <v>6</v>
      </c>
      <c r="B53" s="3" t="s">
        <v>87</v>
      </c>
      <c r="C53" s="4" t="s">
        <v>88</v>
      </c>
      <c r="D53" s="5" t="s">
        <v>11</v>
      </c>
      <c r="E53" s="12">
        <v>1</v>
      </c>
      <c r="F53" s="22"/>
      <c r="G53" s="5"/>
      <c r="H53" s="5"/>
      <c r="I53" s="5"/>
      <c r="J53" s="23"/>
      <c r="K53" s="27">
        <f t="shared" si="16"/>
        <v>0</v>
      </c>
      <c r="L53" s="22">
        <v>80000</v>
      </c>
      <c r="M53" s="22">
        <f t="shared" si="17"/>
        <v>80000</v>
      </c>
      <c r="N53" s="38">
        <v>80000</v>
      </c>
      <c r="O53" s="39">
        <f t="shared" si="18"/>
        <v>80000</v>
      </c>
    </row>
    <row r="54" spans="1:19" ht="28.5" x14ac:dyDescent="0.45">
      <c r="F54" s="29"/>
      <c r="G54" s="31">
        <f>SUM(G48:G53)</f>
        <v>0</v>
      </c>
      <c r="H54" s="35"/>
      <c r="I54" s="35"/>
      <c r="J54" s="30"/>
      <c r="K54" s="31">
        <f>SUM(K48:K53)</f>
        <v>180000</v>
      </c>
      <c r="L54" s="37"/>
      <c r="M54" s="37">
        <f>SUM(M48:M53)</f>
        <v>400000</v>
      </c>
      <c r="N54" s="40" t="s">
        <v>100</v>
      </c>
      <c r="O54" s="42">
        <f>SUM(O48:O53)</f>
        <v>375000</v>
      </c>
    </row>
    <row r="55" spans="1:19" ht="28.5" x14ac:dyDescent="0.45">
      <c r="N55" s="43" t="s">
        <v>100</v>
      </c>
      <c r="O55" s="44">
        <f>O24+O45+O54</f>
        <v>30302666.666666664</v>
      </c>
      <c r="R55">
        <v>5757507</v>
      </c>
    </row>
    <row r="56" spans="1:19" ht="28.5" x14ac:dyDescent="0.45">
      <c r="N56" s="43" t="s">
        <v>101</v>
      </c>
      <c r="O56" s="44">
        <f>O55*0.19</f>
        <v>5757506.666666666</v>
      </c>
    </row>
    <row r="57" spans="1:19" ht="28.5" x14ac:dyDescent="0.45">
      <c r="N57" s="43" t="s">
        <v>102</v>
      </c>
      <c r="O57" s="44">
        <f>O55+O56</f>
        <v>36060173.333333328</v>
      </c>
    </row>
  </sheetData>
  <mergeCells count="19">
    <mergeCell ref="J25:K25"/>
    <mergeCell ref="J46:K46"/>
    <mergeCell ref="H3:I3"/>
    <mergeCell ref="H25:I25"/>
    <mergeCell ref="H46:I46"/>
    <mergeCell ref="J3:K3"/>
    <mergeCell ref="A1:E1"/>
    <mergeCell ref="A3:E3"/>
    <mergeCell ref="A25:E25"/>
    <mergeCell ref="A46:E46"/>
    <mergeCell ref="F3:G3"/>
    <mergeCell ref="F25:G25"/>
    <mergeCell ref="F46:G46"/>
    <mergeCell ref="L3:M3"/>
    <mergeCell ref="L25:M25"/>
    <mergeCell ref="L46:M46"/>
    <mergeCell ref="N3:O3"/>
    <mergeCell ref="N25:O25"/>
    <mergeCell ref="N46:O4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Piedad Garcia Rincon</dc:creator>
  <cp:lastModifiedBy>Maria Camila Pinilla Loaiza</cp:lastModifiedBy>
  <dcterms:created xsi:type="dcterms:W3CDTF">2023-08-02T13:11:48Z</dcterms:created>
  <dcterms:modified xsi:type="dcterms:W3CDTF">2023-09-01T21:52:54Z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2023-08-02T18:34:06Z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31630f5e-208b-4167-b9cf-5c9c14559a8d</vt:lpwstr>
  </property>
  <property fmtid="{D5CDD505-2E9C-101B-9397-08002B2CF9AE}" pid="8" name="MSIP_Label_1299739c-ad3d-4908-806e-4d91151a6e13_ContentBits">
    <vt:lpwstr>0</vt:lpwstr>
  </property>
</Properties>
</file>