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1089482019\AppData\Local\Microsoft\Windows\INetCache\Content.Outlook\5OT9GFW5\"/>
    </mc:Choice>
  </mc:AlternateContent>
  <xr:revisionPtr revIDLastSave="0" documentId="13_ncr:1_{B114560D-84ED-49D2-A841-4368EB04FA74}" xr6:coauthVersionLast="47" xr6:coauthVersionMax="47" xr10:uidLastSave="{00000000-0000-0000-0000-000000000000}"/>
  <bookViews>
    <workbookView xWindow="0" yWindow="0" windowWidth="28800" windowHeight="15600" tabRatio="935" firstSheet="1" activeTab="1" xr2:uid="{00000000-000D-0000-FFFF-FFFF00000000}"/>
  </bookViews>
  <sheets>
    <sheet name="Hoja1" sheetId="11" state="hidden" r:id="rId1"/>
    <sheet name="Evaluación (hoja1)" sheetId="1" r:id="rId2"/>
    <sheet name="Resumen(hoja1)" sheetId="2" r:id="rId3"/>
    <sheet name="Evaluación (hoja2)" sheetId="3" r:id="rId4"/>
    <sheet name="Resumen(hoja2)" sheetId="4" r:id="rId5"/>
    <sheet name="Evaluación (hoja3)" sheetId="5" r:id="rId6"/>
    <sheet name="Resumen(hoja3)" sheetId="6" r:id="rId7"/>
    <sheet name="Evaluación (hoja4)" sheetId="7" r:id="rId8"/>
    <sheet name="Resumen(hoja4)" sheetId="8" r:id="rId9"/>
    <sheet name="Evaluación (hoja5)" sheetId="9" r:id="rId10"/>
    <sheet name="Resumen(hoja5)" sheetId="10" r:id="rId11"/>
    <sheet name="Evaluación (hoja6)" sheetId="12" r:id="rId12"/>
    <sheet name="Resumen(hoja6)" sheetId="13" r:id="rId13"/>
  </sheets>
  <definedNames>
    <definedName name="_xlnm.Print_Area" localSheetId="1">'Evaluación (hoja1)'!$B$1:$L$61</definedName>
    <definedName name="_xlnm.Print_Area" localSheetId="3">'Evaluación (hoja2)'!$B$1:$L$61</definedName>
    <definedName name="_xlnm.Print_Area" localSheetId="5">'Evaluación (hoja3)'!$B$1:$L$61</definedName>
    <definedName name="_xlnm.Print_Area" localSheetId="7">'Evaluación (hoja4)'!$B$1:$L$61</definedName>
    <definedName name="_xlnm.Print_Area" localSheetId="9">'Evaluación (hoja5)'!$B$1:$L$61</definedName>
    <definedName name="_xlnm.Print_Area" localSheetId="11">'Evaluación (hoja6)'!$B$1:$L$61</definedName>
    <definedName name="_xlnm.Print_Area" localSheetId="2">'Resumen(hoja1)'!$B$1:$E$14</definedName>
    <definedName name="_xlnm.Print_Area" localSheetId="4">'Resumen(hoja2)'!$B$1:$E$14</definedName>
    <definedName name="_xlnm.Print_Area" localSheetId="6">'Resumen(hoja3)'!$B$1:$E$14</definedName>
    <definedName name="_xlnm.Print_Area" localSheetId="8">'Resumen(hoja4)'!$B$1:$E$14</definedName>
    <definedName name="_xlnm.Print_Area" localSheetId="10">'Resumen(hoja5)'!$B$1:$E$14</definedName>
    <definedName name="_xlnm.Print_Area" localSheetId="12">'Resumen(hoja6)'!$B$1:$E$14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99" i="12" l="1"/>
  <c r="AF99" i="12"/>
  <c r="AE99" i="12"/>
  <c r="AD99" i="12"/>
  <c r="AC99" i="12"/>
  <c r="AB99" i="12"/>
  <c r="AA99" i="12"/>
  <c r="AG98" i="12"/>
  <c r="AF98" i="12"/>
  <c r="AE98" i="12"/>
  <c r="AD98" i="12"/>
  <c r="AC98" i="12"/>
  <c r="AB98" i="12"/>
  <c r="AA98" i="12"/>
  <c r="AG97" i="12"/>
  <c r="AF97" i="12"/>
  <c r="AE97" i="12"/>
  <c r="AD97" i="12"/>
  <c r="AC97" i="12"/>
  <c r="AB97" i="12"/>
  <c r="AA97" i="12"/>
  <c r="AG96" i="12"/>
  <c r="AF96" i="12"/>
  <c r="AE96" i="12"/>
  <c r="AD96" i="12"/>
  <c r="AC96" i="12"/>
  <c r="AB96" i="12"/>
  <c r="AA96" i="12"/>
  <c r="AG95" i="12"/>
  <c r="AF95" i="12"/>
  <c r="AE95" i="12"/>
  <c r="AD95" i="12"/>
  <c r="AC95" i="12"/>
  <c r="AB95" i="12"/>
  <c r="AA95" i="12"/>
  <c r="AG94" i="12"/>
  <c r="AF94" i="12"/>
  <c r="AE94" i="12"/>
  <c r="AD94" i="12"/>
  <c r="AC94" i="12"/>
  <c r="AB94" i="12"/>
  <c r="AA94" i="12"/>
  <c r="AG87" i="12"/>
  <c r="AF87" i="12"/>
  <c r="AE87" i="12"/>
  <c r="AD87" i="12"/>
  <c r="AC87" i="12"/>
  <c r="AB87" i="12"/>
  <c r="AA87" i="12"/>
  <c r="AG86" i="12"/>
  <c r="AF86" i="12"/>
  <c r="AE86" i="12"/>
  <c r="AD86" i="12"/>
  <c r="AC86" i="12"/>
  <c r="AB86" i="12"/>
  <c r="AA86" i="12"/>
  <c r="AG85" i="12"/>
  <c r="AF85" i="12"/>
  <c r="AE85" i="12"/>
  <c r="AD85" i="12"/>
  <c r="AC85" i="12"/>
  <c r="AB85" i="12"/>
  <c r="AA85" i="12"/>
  <c r="AG84" i="12"/>
  <c r="AF84" i="12"/>
  <c r="AE84" i="12"/>
  <c r="AD84" i="12"/>
  <c r="AC84" i="12"/>
  <c r="AB84" i="12"/>
  <c r="AA84" i="12"/>
  <c r="AG83" i="12"/>
  <c r="AF83" i="12"/>
  <c r="AE83" i="12"/>
  <c r="AD83" i="12"/>
  <c r="AC83" i="12"/>
  <c r="AB83" i="12"/>
  <c r="AA83" i="12"/>
  <c r="AG82" i="12"/>
  <c r="AF82" i="12"/>
  <c r="AE82" i="12"/>
  <c r="AD82" i="12"/>
  <c r="AC82" i="12"/>
  <c r="AB82" i="12"/>
  <c r="AA82" i="12"/>
  <c r="AG75" i="12"/>
  <c r="AF75" i="12"/>
  <c r="AE75" i="12"/>
  <c r="AD75" i="12"/>
  <c r="AC75" i="12"/>
  <c r="AB75" i="12"/>
  <c r="AA75" i="12"/>
  <c r="AG74" i="12"/>
  <c r="AF74" i="12"/>
  <c r="AE74" i="12"/>
  <c r="AD74" i="12"/>
  <c r="AC74" i="12"/>
  <c r="AB74" i="12"/>
  <c r="AA74" i="12"/>
  <c r="AG73" i="12"/>
  <c r="AF73" i="12"/>
  <c r="AE73" i="12"/>
  <c r="AD73" i="12"/>
  <c r="AC73" i="12"/>
  <c r="AB73" i="12"/>
  <c r="AA73" i="12"/>
  <c r="AG72" i="12"/>
  <c r="AF72" i="12"/>
  <c r="AE72" i="12"/>
  <c r="AD72" i="12"/>
  <c r="AC72" i="12"/>
  <c r="AB72" i="12"/>
  <c r="AA72" i="12"/>
  <c r="AG71" i="12"/>
  <c r="AF71" i="12"/>
  <c r="AE71" i="12"/>
  <c r="AD71" i="12"/>
  <c r="AC71" i="12"/>
  <c r="AB71" i="12"/>
  <c r="AA71" i="12"/>
  <c r="AG70" i="12"/>
  <c r="AF70" i="12"/>
  <c r="AE70" i="12"/>
  <c r="AD70" i="12"/>
  <c r="AC70" i="12"/>
  <c r="AB70" i="12"/>
  <c r="AA70" i="12"/>
  <c r="AG63" i="12"/>
  <c r="AF63" i="12"/>
  <c r="AE63" i="12"/>
  <c r="AD63" i="12"/>
  <c r="AC63" i="12"/>
  <c r="AB63" i="12"/>
  <c r="AA63" i="12"/>
  <c r="AG62" i="12"/>
  <c r="AF62" i="12"/>
  <c r="AE62" i="12"/>
  <c r="AD62" i="12"/>
  <c r="AC62" i="12"/>
  <c r="AB62" i="12"/>
  <c r="AA62" i="12"/>
  <c r="AG61" i="12"/>
  <c r="AF61" i="12"/>
  <c r="AE61" i="12"/>
  <c r="AD61" i="12"/>
  <c r="AC61" i="12"/>
  <c r="AB61" i="12"/>
  <c r="AA61" i="12"/>
  <c r="AG60" i="12"/>
  <c r="AF60" i="12"/>
  <c r="AE60" i="12"/>
  <c r="AD60" i="12"/>
  <c r="AC60" i="12"/>
  <c r="AB60" i="12"/>
  <c r="AA60" i="12"/>
  <c r="AG59" i="12"/>
  <c r="AF59" i="12"/>
  <c r="AE59" i="12"/>
  <c r="AD59" i="12"/>
  <c r="AC59" i="12"/>
  <c r="AB59" i="12"/>
  <c r="AA59" i="12"/>
  <c r="AG58" i="12"/>
  <c r="AF58" i="12"/>
  <c r="AE58" i="12"/>
  <c r="AD58" i="12"/>
  <c r="AC58" i="12"/>
  <c r="AB58" i="12"/>
  <c r="AA58" i="12"/>
  <c r="AG49" i="12"/>
  <c r="AF49" i="12"/>
  <c r="AE49" i="12"/>
  <c r="AD49" i="12"/>
  <c r="AC49" i="12"/>
  <c r="AB49" i="12"/>
  <c r="AA49" i="12"/>
  <c r="AG48" i="12"/>
  <c r="AF48" i="12"/>
  <c r="AE48" i="12"/>
  <c r="AD48" i="12"/>
  <c r="AC48" i="12"/>
  <c r="AB48" i="12"/>
  <c r="AA48" i="12"/>
  <c r="AG47" i="12"/>
  <c r="AF47" i="12"/>
  <c r="AE47" i="12"/>
  <c r="AD47" i="12"/>
  <c r="AC47" i="12"/>
  <c r="AB47" i="12"/>
  <c r="AA47" i="12"/>
  <c r="AG46" i="12"/>
  <c r="AF46" i="12"/>
  <c r="AE46" i="12"/>
  <c r="AD46" i="12"/>
  <c r="AC46" i="12"/>
  <c r="AB46" i="12"/>
  <c r="AA46" i="12"/>
  <c r="AG45" i="12"/>
  <c r="AF45" i="12"/>
  <c r="AE45" i="12"/>
  <c r="AD45" i="12"/>
  <c r="AC45" i="12"/>
  <c r="AB45" i="12"/>
  <c r="AA45" i="12"/>
  <c r="AG44" i="12"/>
  <c r="AF44" i="12"/>
  <c r="AE44" i="12"/>
  <c r="AD44" i="12"/>
  <c r="AC44" i="12"/>
  <c r="AB44" i="12"/>
  <c r="AA44" i="12"/>
  <c r="AG37" i="12"/>
  <c r="AF37" i="12"/>
  <c r="AE37" i="12"/>
  <c r="AD37" i="12"/>
  <c r="AC37" i="12"/>
  <c r="AB37" i="12"/>
  <c r="AA37" i="12"/>
  <c r="AG36" i="12"/>
  <c r="AF36" i="12"/>
  <c r="AE36" i="12"/>
  <c r="AD36" i="12"/>
  <c r="AC36" i="12"/>
  <c r="AB36" i="12"/>
  <c r="AA36" i="12"/>
  <c r="AG35" i="12"/>
  <c r="AF35" i="12"/>
  <c r="AE35" i="12"/>
  <c r="AD35" i="12"/>
  <c r="AC35" i="12"/>
  <c r="AB35" i="12"/>
  <c r="AA35" i="12"/>
  <c r="AG34" i="12"/>
  <c r="AF34" i="12"/>
  <c r="AE34" i="12"/>
  <c r="AD34" i="12"/>
  <c r="AC34" i="12"/>
  <c r="AB34" i="12"/>
  <c r="AA34" i="12"/>
  <c r="AG33" i="12"/>
  <c r="AF33" i="12"/>
  <c r="AE33" i="12"/>
  <c r="AD33" i="12"/>
  <c r="AC33" i="12"/>
  <c r="AB33" i="12"/>
  <c r="AA33" i="12"/>
  <c r="AG32" i="12"/>
  <c r="AF32" i="12"/>
  <c r="AE32" i="12"/>
  <c r="AD32" i="12"/>
  <c r="AC32" i="12"/>
  <c r="AB32" i="12"/>
  <c r="AA32" i="12"/>
  <c r="AG25" i="12"/>
  <c r="AF25" i="12"/>
  <c r="AE25" i="12"/>
  <c r="AD25" i="12"/>
  <c r="AC25" i="12"/>
  <c r="AB25" i="12"/>
  <c r="AA25" i="12"/>
  <c r="AG24" i="12"/>
  <c r="AF24" i="12"/>
  <c r="AE24" i="12"/>
  <c r="AD24" i="12"/>
  <c r="AC24" i="12"/>
  <c r="AB24" i="12"/>
  <c r="AA24" i="12"/>
  <c r="AG23" i="12"/>
  <c r="AF23" i="12"/>
  <c r="AE23" i="12"/>
  <c r="AD23" i="12"/>
  <c r="AC23" i="12"/>
  <c r="AB23" i="12"/>
  <c r="AA23" i="12"/>
  <c r="AG22" i="12"/>
  <c r="AF22" i="12"/>
  <c r="AE22" i="12"/>
  <c r="AD22" i="12"/>
  <c r="AC22" i="12"/>
  <c r="AB22" i="12"/>
  <c r="AA22" i="12"/>
  <c r="AG21" i="12"/>
  <c r="AF21" i="12"/>
  <c r="AE21" i="12"/>
  <c r="AD21" i="12"/>
  <c r="AC21" i="12"/>
  <c r="AB21" i="12"/>
  <c r="AA21" i="12"/>
  <c r="AG20" i="12"/>
  <c r="AF20" i="12"/>
  <c r="AE20" i="12"/>
  <c r="AD20" i="12"/>
  <c r="AC20" i="12"/>
  <c r="AB20" i="12"/>
  <c r="AA20" i="12"/>
  <c r="AG13" i="12"/>
  <c r="AF13" i="12"/>
  <c r="AE13" i="12"/>
  <c r="AD13" i="12"/>
  <c r="AC13" i="12"/>
  <c r="AB13" i="12"/>
  <c r="AA13" i="12"/>
  <c r="AG12" i="12"/>
  <c r="AF12" i="12"/>
  <c r="AE12" i="12"/>
  <c r="AD12" i="12"/>
  <c r="AC12" i="12"/>
  <c r="AB12" i="12"/>
  <c r="AA12" i="12"/>
  <c r="AG11" i="12"/>
  <c r="AF11" i="12"/>
  <c r="AE11" i="12"/>
  <c r="AD11" i="12"/>
  <c r="AC11" i="12"/>
  <c r="AB11" i="12"/>
  <c r="AA11" i="12"/>
  <c r="AG10" i="12"/>
  <c r="AF10" i="12"/>
  <c r="AE10" i="12"/>
  <c r="AD10" i="12"/>
  <c r="AC10" i="12"/>
  <c r="AB10" i="12"/>
  <c r="AA10" i="12"/>
  <c r="AG9" i="12"/>
  <c r="AF9" i="12"/>
  <c r="AE9" i="12"/>
  <c r="AD9" i="12"/>
  <c r="AC9" i="12"/>
  <c r="AB9" i="12"/>
  <c r="AA9" i="12"/>
  <c r="AG8" i="12"/>
  <c r="AF8" i="12"/>
  <c r="AE8" i="12"/>
  <c r="AD8" i="12"/>
  <c r="AC8" i="12"/>
  <c r="AB8" i="12"/>
  <c r="AA8" i="12"/>
  <c r="AG99" i="9"/>
  <c r="AF99" i="9"/>
  <c r="AE99" i="9"/>
  <c r="AD99" i="9"/>
  <c r="AC99" i="9"/>
  <c r="AB99" i="9"/>
  <c r="AA99" i="9"/>
  <c r="AG98" i="9"/>
  <c r="AF98" i="9"/>
  <c r="AE98" i="9"/>
  <c r="AD98" i="9"/>
  <c r="AC98" i="9"/>
  <c r="AB98" i="9"/>
  <c r="AA98" i="9"/>
  <c r="AG97" i="9"/>
  <c r="AF97" i="9"/>
  <c r="AE97" i="9"/>
  <c r="AD97" i="9"/>
  <c r="AC97" i="9"/>
  <c r="AB97" i="9"/>
  <c r="AA97" i="9"/>
  <c r="AG96" i="9"/>
  <c r="AF96" i="9"/>
  <c r="AE96" i="9"/>
  <c r="AD96" i="9"/>
  <c r="AC96" i="9"/>
  <c r="AB96" i="9"/>
  <c r="AA96" i="9"/>
  <c r="AG95" i="9"/>
  <c r="AF95" i="9"/>
  <c r="AE95" i="9"/>
  <c r="AD95" i="9"/>
  <c r="AC95" i="9"/>
  <c r="AB95" i="9"/>
  <c r="AA95" i="9"/>
  <c r="AG94" i="9"/>
  <c r="AF94" i="9"/>
  <c r="AE94" i="9"/>
  <c r="AD94" i="9"/>
  <c r="AC94" i="9"/>
  <c r="AB94" i="9"/>
  <c r="AA94" i="9"/>
  <c r="AG87" i="9"/>
  <c r="AF87" i="9"/>
  <c r="AE87" i="9"/>
  <c r="AD87" i="9"/>
  <c r="AC87" i="9"/>
  <c r="AB87" i="9"/>
  <c r="AA87" i="9"/>
  <c r="AG86" i="9"/>
  <c r="AF86" i="9"/>
  <c r="AE86" i="9"/>
  <c r="AD86" i="9"/>
  <c r="AC86" i="9"/>
  <c r="AB86" i="9"/>
  <c r="AA86" i="9"/>
  <c r="AG85" i="9"/>
  <c r="AF85" i="9"/>
  <c r="AE85" i="9"/>
  <c r="AD85" i="9"/>
  <c r="AC85" i="9"/>
  <c r="AB85" i="9"/>
  <c r="AA85" i="9"/>
  <c r="AG84" i="9"/>
  <c r="AF84" i="9"/>
  <c r="AE84" i="9"/>
  <c r="AD84" i="9"/>
  <c r="AC84" i="9"/>
  <c r="AB84" i="9"/>
  <c r="AA84" i="9"/>
  <c r="AG83" i="9"/>
  <c r="AF83" i="9"/>
  <c r="AE83" i="9"/>
  <c r="AD83" i="9"/>
  <c r="AC83" i="9"/>
  <c r="AB83" i="9"/>
  <c r="AA83" i="9"/>
  <c r="AG82" i="9"/>
  <c r="AF82" i="9"/>
  <c r="AE82" i="9"/>
  <c r="AD82" i="9"/>
  <c r="AC82" i="9"/>
  <c r="AB82" i="9"/>
  <c r="AA82" i="9"/>
  <c r="AG75" i="9"/>
  <c r="AF75" i="9"/>
  <c r="AE75" i="9"/>
  <c r="AD75" i="9"/>
  <c r="AC75" i="9"/>
  <c r="AB75" i="9"/>
  <c r="AA75" i="9"/>
  <c r="AG74" i="9"/>
  <c r="AF74" i="9"/>
  <c r="AE74" i="9"/>
  <c r="AD74" i="9"/>
  <c r="AC74" i="9"/>
  <c r="AB74" i="9"/>
  <c r="AA74" i="9"/>
  <c r="AG73" i="9"/>
  <c r="AF73" i="9"/>
  <c r="AE73" i="9"/>
  <c r="AD73" i="9"/>
  <c r="AC73" i="9"/>
  <c r="AB73" i="9"/>
  <c r="AA73" i="9"/>
  <c r="AG72" i="9"/>
  <c r="AF72" i="9"/>
  <c r="AE72" i="9"/>
  <c r="AD72" i="9"/>
  <c r="AC72" i="9"/>
  <c r="AB72" i="9"/>
  <c r="AA72" i="9"/>
  <c r="AG71" i="9"/>
  <c r="AF71" i="9"/>
  <c r="AE71" i="9"/>
  <c r="AD71" i="9"/>
  <c r="AC71" i="9"/>
  <c r="AB71" i="9"/>
  <c r="AA71" i="9"/>
  <c r="AG70" i="9"/>
  <c r="AF70" i="9"/>
  <c r="AE70" i="9"/>
  <c r="AD70" i="9"/>
  <c r="AC70" i="9"/>
  <c r="AB70" i="9"/>
  <c r="AA70" i="9"/>
  <c r="AG63" i="9"/>
  <c r="AF63" i="9"/>
  <c r="AE63" i="9"/>
  <c r="AD63" i="9"/>
  <c r="AC63" i="9"/>
  <c r="AB63" i="9"/>
  <c r="AA63" i="9"/>
  <c r="AG62" i="9"/>
  <c r="AF62" i="9"/>
  <c r="AE62" i="9"/>
  <c r="AD62" i="9"/>
  <c r="AC62" i="9"/>
  <c r="AB62" i="9"/>
  <c r="AA62" i="9"/>
  <c r="AG61" i="9"/>
  <c r="AF61" i="9"/>
  <c r="AE61" i="9"/>
  <c r="AD61" i="9"/>
  <c r="AC61" i="9"/>
  <c r="AB61" i="9"/>
  <c r="AA61" i="9"/>
  <c r="AG60" i="9"/>
  <c r="AF60" i="9"/>
  <c r="AE60" i="9"/>
  <c r="AD60" i="9"/>
  <c r="AC60" i="9"/>
  <c r="AB60" i="9"/>
  <c r="AA60" i="9"/>
  <c r="AG59" i="9"/>
  <c r="AF59" i="9"/>
  <c r="AE59" i="9"/>
  <c r="AD59" i="9"/>
  <c r="AC59" i="9"/>
  <c r="AB59" i="9"/>
  <c r="AA59" i="9"/>
  <c r="AG58" i="9"/>
  <c r="AF58" i="9"/>
  <c r="AE58" i="9"/>
  <c r="AD58" i="9"/>
  <c r="AC58" i="9"/>
  <c r="AB58" i="9"/>
  <c r="AA58" i="9"/>
  <c r="AG49" i="9"/>
  <c r="AF49" i="9"/>
  <c r="AE49" i="9"/>
  <c r="AD49" i="9"/>
  <c r="AC49" i="9"/>
  <c r="AB49" i="9"/>
  <c r="AA49" i="9"/>
  <c r="AG48" i="9"/>
  <c r="AF48" i="9"/>
  <c r="AE48" i="9"/>
  <c r="AD48" i="9"/>
  <c r="AC48" i="9"/>
  <c r="AB48" i="9"/>
  <c r="AA48" i="9"/>
  <c r="AG47" i="9"/>
  <c r="AF47" i="9"/>
  <c r="AE47" i="9"/>
  <c r="AD47" i="9"/>
  <c r="AC47" i="9"/>
  <c r="AB47" i="9"/>
  <c r="AA47" i="9"/>
  <c r="AG46" i="9"/>
  <c r="AF46" i="9"/>
  <c r="AE46" i="9"/>
  <c r="AD46" i="9"/>
  <c r="AC46" i="9"/>
  <c r="AB46" i="9"/>
  <c r="AA46" i="9"/>
  <c r="AG45" i="9"/>
  <c r="AF45" i="9"/>
  <c r="AE45" i="9"/>
  <c r="AD45" i="9"/>
  <c r="AC45" i="9"/>
  <c r="AB45" i="9"/>
  <c r="AA45" i="9"/>
  <c r="AG44" i="9"/>
  <c r="AF44" i="9"/>
  <c r="AE44" i="9"/>
  <c r="AD44" i="9"/>
  <c r="AC44" i="9"/>
  <c r="AB44" i="9"/>
  <c r="AA44" i="9"/>
  <c r="AG37" i="9"/>
  <c r="AF37" i="9"/>
  <c r="AE37" i="9"/>
  <c r="AD37" i="9"/>
  <c r="AC37" i="9"/>
  <c r="AB37" i="9"/>
  <c r="AA37" i="9"/>
  <c r="AG36" i="9"/>
  <c r="AF36" i="9"/>
  <c r="AE36" i="9"/>
  <c r="AD36" i="9"/>
  <c r="AC36" i="9"/>
  <c r="AB36" i="9"/>
  <c r="AA36" i="9"/>
  <c r="AG35" i="9"/>
  <c r="AF35" i="9"/>
  <c r="AE35" i="9"/>
  <c r="AD35" i="9"/>
  <c r="AC35" i="9"/>
  <c r="AB35" i="9"/>
  <c r="AA35" i="9"/>
  <c r="AG34" i="9"/>
  <c r="AF34" i="9"/>
  <c r="AE34" i="9"/>
  <c r="AD34" i="9"/>
  <c r="AC34" i="9"/>
  <c r="AB34" i="9"/>
  <c r="AA34" i="9"/>
  <c r="AG33" i="9"/>
  <c r="AF33" i="9"/>
  <c r="AE33" i="9"/>
  <c r="AD33" i="9"/>
  <c r="AC33" i="9"/>
  <c r="AB33" i="9"/>
  <c r="AA33" i="9"/>
  <c r="AG32" i="9"/>
  <c r="AF32" i="9"/>
  <c r="AE32" i="9"/>
  <c r="AD32" i="9"/>
  <c r="AC32" i="9"/>
  <c r="AB32" i="9"/>
  <c r="AA32" i="9"/>
  <c r="AG25" i="9"/>
  <c r="AF25" i="9"/>
  <c r="AE25" i="9"/>
  <c r="AD25" i="9"/>
  <c r="AC25" i="9"/>
  <c r="AB25" i="9"/>
  <c r="AA25" i="9"/>
  <c r="AG24" i="9"/>
  <c r="AF24" i="9"/>
  <c r="AE24" i="9"/>
  <c r="AD24" i="9"/>
  <c r="AC24" i="9"/>
  <c r="AB24" i="9"/>
  <c r="AA24" i="9"/>
  <c r="AG23" i="9"/>
  <c r="AF23" i="9"/>
  <c r="AE23" i="9"/>
  <c r="AD23" i="9"/>
  <c r="AC23" i="9"/>
  <c r="AB23" i="9"/>
  <c r="AA23" i="9"/>
  <c r="AG22" i="9"/>
  <c r="AF22" i="9"/>
  <c r="AE22" i="9"/>
  <c r="AD22" i="9"/>
  <c r="AC22" i="9"/>
  <c r="AB22" i="9"/>
  <c r="AA22" i="9"/>
  <c r="AG21" i="9"/>
  <c r="AF21" i="9"/>
  <c r="AE21" i="9"/>
  <c r="AD21" i="9"/>
  <c r="AC21" i="9"/>
  <c r="AB21" i="9"/>
  <c r="AA21" i="9"/>
  <c r="AG20" i="9"/>
  <c r="AF20" i="9"/>
  <c r="AE20" i="9"/>
  <c r="AD20" i="9"/>
  <c r="AC20" i="9"/>
  <c r="AB20" i="9"/>
  <c r="AA20" i="9"/>
  <c r="AG13" i="9"/>
  <c r="AF13" i="9"/>
  <c r="AE13" i="9"/>
  <c r="AD13" i="9"/>
  <c r="AC13" i="9"/>
  <c r="AB13" i="9"/>
  <c r="AA13" i="9"/>
  <c r="AG12" i="9"/>
  <c r="AF12" i="9"/>
  <c r="AE12" i="9"/>
  <c r="AD12" i="9"/>
  <c r="AC12" i="9"/>
  <c r="AB12" i="9"/>
  <c r="AA12" i="9"/>
  <c r="AG11" i="9"/>
  <c r="AF11" i="9"/>
  <c r="AE11" i="9"/>
  <c r="AD11" i="9"/>
  <c r="AC11" i="9"/>
  <c r="AB11" i="9"/>
  <c r="AA11" i="9"/>
  <c r="AG10" i="9"/>
  <c r="AF10" i="9"/>
  <c r="AE10" i="9"/>
  <c r="AD10" i="9"/>
  <c r="AC10" i="9"/>
  <c r="AB10" i="9"/>
  <c r="AA10" i="9"/>
  <c r="AG9" i="9"/>
  <c r="AF9" i="9"/>
  <c r="AE9" i="9"/>
  <c r="AD9" i="9"/>
  <c r="AC9" i="9"/>
  <c r="AB9" i="9"/>
  <c r="AA9" i="9"/>
  <c r="AG8" i="9"/>
  <c r="AF8" i="9"/>
  <c r="AE8" i="9"/>
  <c r="AD8" i="9"/>
  <c r="AC8" i="9"/>
  <c r="AB8" i="9"/>
  <c r="AA8" i="9"/>
  <c r="AG99" i="7"/>
  <c r="AF99" i="7"/>
  <c r="AE99" i="7"/>
  <c r="AD99" i="7"/>
  <c r="AC99" i="7"/>
  <c r="AB99" i="7"/>
  <c r="AA99" i="7"/>
  <c r="AG98" i="7"/>
  <c r="AF98" i="7"/>
  <c r="AE98" i="7"/>
  <c r="AD98" i="7"/>
  <c r="AC98" i="7"/>
  <c r="AB98" i="7"/>
  <c r="AA98" i="7"/>
  <c r="AG97" i="7"/>
  <c r="AF97" i="7"/>
  <c r="AE97" i="7"/>
  <c r="AD97" i="7"/>
  <c r="AC97" i="7"/>
  <c r="AB97" i="7"/>
  <c r="AA97" i="7"/>
  <c r="AG96" i="7"/>
  <c r="AF96" i="7"/>
  <c r="AE96" i="7"/>
  <c r="AD96" i="7"/>
  <c r="AC96" i="7"/>
  <c r="AB96" i="7"/>
  <c r="AA96" i="7"/>
  <c r="AG95" i="7"/>
  <c r="AF95" i="7"/>
  <c r="AE95" i="7"/>
  <c r="AD95" i="7"/>
  <c r="AC95" i="7"/>
  <c r="AB95" i="7"/>
  <c r="AA95" i="7"/>
  <c r="AG94" i="7"/>
  <c r="AF94" i="7"/>
  <c r="AE94" i="7"/>
  <c r="AD94" i="7"/>
  <c r="AC94" i="7"/>
  <c r="AB94" i="7"/>
  <c r="AA94" i="7"/>
  <c r="AG87" i="7"/>
  <c r="AF87" i="7"/>
  <c r="AE87" i="7"/>
  <c r="AD87" i="7"/>
  <c r="AC87" i="7"/>
  <c r="AB87" i="7"/>
  <c r="AA87" i="7"/>
  <c r="AG86" i="7"/>
  <c r="AF86" i="7"/>
  <c r="AE86" i="7"/>
  <c r="AD86" i="7"/>
  <c r="AC86" i="7"/>
  <c r="AB86" i="7"/>
  <c r="AA86" i="7"/>
  <c r="AG85" i="7"/>
  <c r="AF85" i="7"/>
  <c r="AE85" i="7"/>
  <c r="AD85" i="7"/>
  <c r="AC85" i="7"/>
  <c r="AB85" i="7"/>
  <c r="AA85" i="7"/>
  <c r="AG84" i="7"/>
  <c r="AF84" i="7"/>
  <c r="AE84" i="7"/>
  <c r="AD84" i="7"/>
  <c r="AC84" i="7"/>
  <c r="AB84" i="7"/>
  <c r="AA84" i="7"/>
  <c r="AG83" i="7"/>
  <c r="AF83" i="7"/>
  <c r="AE83" i="7"/>
  <c r="AD83" i="7"/>
  <c r="AC83" i="7"/>
  <c r="AB83" i="7"/>
  <c r="AA83" i="7"/>
  <c r="AG82" i="7"/>
  <c r="AF82" i="7"/>
  <c r="AE82" i="7"/>
  <c r="AD82" i="7"/>
  <c r="AC82" i="7"/>
  <c r="AB82" i="7"/>
  <c r="AA82" i="7"/>
  <c r="AG75" i="7"/>
  <c r="AF75" i="7"/>
  <c r="AE75" i="7"/>
  <c r="AD75" i="7"/>
  <c r="AC75" i="7"/>
  <c r="AB75" i="7"/>
  <c r="AA75" i="7"/>
  <c r="AG74" i="7"/>
  <c r="AF74" i="7"/>
  <c r="AE74" i="7"/>
  <c r="AD74" i="7"/>
  <c r="AC74" i="7"/>
  <c r="AB74" i="7"/>
  <c r="AA74" i="7"/>
  <c r="AG73" i="7"/>
  <c r="AF73" i="7"/>
  <c r="AE73" i="7"/>
  <c r="AD73" i="7"/>
  <c r="AC73" i="7"/>
  <c r="AB73" i="7"/>
  <c r="AA73" i="7"/>
  <c r="AG72" i="7"/>
  <c r="AF72" i="7"/>
  <c r="AE72" i="7"/>
  <c r="AD72" i="7"/>
  <c r="AC72" i="7"/>
  <c r="AB72" i="7"/>
  <c r="AA72" i="7"/>
  <c r="AG71" i="7"/>
  <c r="AF71" i="7"/>
  <c r="AE71" i="7"/>
  <c r="AD71" i="7"/>
  <c r="AC71" i="7"/>
  <c r="AB71" i="7"/>
  <c r="AA71" i="7"/>
  <c r="AG70" i="7"/>
  <c r="AF70" i="7"/>
  <c r="AE70" i="7"/>
  <c r="AD70" i="7"/>
  <c r="AC70" i="7"/>
  <c r="AB70" i="7"/>
  <c r="AA70" i="7"/>
  <c r="AG63" i="7"/>
  <c r="AF63" i="7"/>
  <c r="AE63" i="7"/>
  <c r="AD63" i="7"/>
  <c r="AC63" i="7"/>
  <c r="AB63" i="7"/>
  <c r="AA63" i="7"/>
  <c r="AG62" i="7"/>
  <c r="AF62" i="7"/>
  <c r="AE62" i="7"/>
  <c r="AD62" i="7"/>
  <c r="AC62" i="7"/>
  <c r="AB62" i="7"/>
  <c r="AA62" i="7"/>
  <c r="AG61" i="7"/>
  <c r="AF61" i="7"/>
  <c r="AE61" i="7"/>
  <c r="AD61" i="7"/>
  <c r="AC61" i="7"/>
  <c r="AB61" i="7"/>
  <c r="AA61" i="7"/>
  <c r="AG60" i="7"/>
  <c r="AF60" i="7"/>
  <c r="AE60" i="7"/>
  <c r="AD60" i="7"/>
  <c r="AC60" i="7"/>
  <c r="AB60" i="7"/>
  <c r="AA60" i="7"/>
  <c r="AG59" i="7"/>
  <c r="AF59" i="7"/>
  <c r="AE59" i="7"/>
  <c r="AD59" i="7"/>
  <c r="AC59" i="7"/>
  <c r="AB59" i="7"/>
  <c r="AA59" i="7"/>
  <c r="AG58" i="7"/>
  <c r="AF58" i="7"/>
  <c r="AE58" i="7"/>
  <c r="AD58" i="7"/>
  <c r="AC58" i="7"/>
  <c r="AB58" i="7"/>
  <c r="AA58" i="7"/>
  <c r="AG49" i="7"/>
  <c r="AF49" i="7"/>
  <c r="AE49" i="7"/>
  <c r="AD49" i="7"/>
  <c r="AC49" i="7"/>
  <c r="AB49" i="7"/>
  <c r="AA49" i="7"/>
  <c r="AG48" i="7"/>
  <c r="AF48" i="7"/>
  <c r="AE48" i="7"/>
  <c r="AD48" i="7"/>
  <c r="AC48" i="7"/>
  <c r="AB48" i="7"/>
  <c r="AA48" i="7"/>
  <c r="AG47" i="7"/>
  <c r="AF47" i="7"/>
  <c r="AE47" i="7"/>
  <c r="AD47" i="7"/>
  <c r="AC47" i="7"/>
  <c r="AB47" i="7"/>
  <c r="AA47" i="7"/>
  <c r="AG46" i="7"/>
  <c r="AF46" i="7"/>
  <c r="AE46" i="7"/>
  <c r="AD46" i="7"/>
  <c r="AC46" i="7"/>
  <c r="AB46" i="7"/>
  <c r="AA46" i="7"/>
  <c r="AG45" i="7"/>
  <c r="AF45" i="7"/>
  <c r="AE45" i="7"/>
  <c r="AD45" i="7"/>
  <c r="AC45" i="7"/>
  <c r="AB45" i="7"/>
  <c r="AA45" i="7"/>
  <c r="AG44" i="7"/>
  <c r="AF44" i="7"/>
  <c r="AE44" i="7"/>
  <c r="AD44" i="7"/>
  <c r="AC44" i="7"/>
  <c r="AB44" i="7"/>
  <c r="AA44" i="7"/>
  <c r="AG37" i="7"/>
  <c r="AF37" i="7"/>
  <c r="AE37" i="7"/>
  <c r="AD37" i="7"/>
  <c r="AC37" i="7"/>
  <c r="AB37" i="7"/>
  <c r="AA37" i="7"/>
  <c r="AG36" i="7"/>
  <c r="AF36" i="7"/>
  <c r="AE36" i="7"/>
  <c r="AD36" i="7"/>
  <c r="AC36" i="7"/>
  <c r="AB36" i="7"/>
  <c r="AA36" i="7"/>
  <c r="AG35" i="7"/>
  <c r="AF35" i="7"/>
  <c r="AE35" i="7"/>
  <c r="AD35" i="7"/>
  <c r="AC35" i="7"/>
  <c r="AB35" i="7"/>
  <c r="AA35" i="7"/>
  <c r="AG34" i="7"/>
  <c r="AF34" i="7"/>
  <c r="AE34" i="7"/>
  <c r="AD34" i="7"/>
  <c r="AC34" i="7"/>
  <c r="AB34" i="7"/>
  <c r="AA34" i="7"/>
  <c r="AG33" i="7"/>
  <c r="AF33" i="7"/>
  <c r="AE33" i="7"/>
  <c r="AD33" i="7"/>
  <c r="AC33" i="7"/>
  <c r="AB33" i="7"/>
  <c r="AA33" i="7"/>
  <c r="AG32" i="7"/>
  <c r="AF32" i="7"/>
  <c r="AE32" i="7"/>
  <c r="AD32" i="7"/>
  <c r="AC32" i="7"/>
  <c r="AB32" i="7"/>
  <c r="AA32" i="7"/>
  <c r="AG25" i="7"/>
  <c r="AF25" i="7"/>
  <c r="AE25" i="7"/>
  <c r="AD25" i="7"/>
  <c r="AC25" i="7"/>
  <c r="AB25" i="7"/>
  <c r="AA25" i="7"/>
  <c r="AG24" i="7"/>
  <c r="AF24" i="7"/>
  <c r="AE24" i="7"/>
  <c r="AD24" i="7"/>
  <c r="AC24" i="7"/>
  <c r="AB24" i="7"/>
  <c r="AA24" i="7"/>
  <c r="AG23" i="7"/>
  <c r="AF23" i="7"/>
  <c r="AE23" i="7"/>
  <c r="AD23" i="7"/>
  <c r="AC23" i="7"/>
  <c r="AB23" i="7"/>
  <c r="AA23" i="7"/>
  <c r="AG22" i="7"/>
  <c r="AF22" i="7"/>
  <c r="AE22" i="7"/>
  <c r="AD22" i="7"/>
  <c r="AC22" i="7"/>
  <c r="AB22" i="7"/>
  <c r="AA22" i="7"/>
  <c r="AG21" i="7"/>
  <c r="AF21" i="7"/>
  <c r="AE21" i="7"/>
  <c r="AD21" i="7"/>
  <c r="AC21" i="7"/>
  <c r="AB21" i="7"/>
  <c r="AA21" i="7"/>
  <c r="AG20" i="7"/>
  <c r="AF20" i="7"/>
  <c r="AE20" i="7"/>
  <c r="AD20" i="7"/>
  <c r="AC20" i="7"/>
  <c r="AB20" i="7"/>
  <c r="AA20" i="7"/>
  <c r="AG13" i="7"/>
  <c r="AF13" i="7"/>
  <c r="AE13" i="7"/>
  <c r="AD13" i="7"/>
  <c r="AC13" i="7"/>
  <c r="AB13" i="7"/>
  <c r="AA13" i="7"/>
  <c r="AG12" i="7"/>
  <c r="AF12" i="7"/>
  <c r="AE12" i="7"/>
  <c r="AD12" i="7"/>
  <c r="AC12" i="7"/>
  <c r="AB12" i="7"/>
  <c r="AA12" i="7"/>
  <c r="AG11" i="7"/>
  <c r="AF11" i="7"/>
  <c r="AE11" i="7"/>
  <c r="AD11" i="7"/>
  <c r="AC11" i="7"/>
  <c r="AB11" i="7"/>
  <c r="AA11" i="7"/>
  <c r="AG10" i="7"/>
  <c r="AF10" i="7"/>
  <c r="AE10" i="7"/>
  <c r="AD10" i="7"/>
  <c r="AC10" i="7"/>
  <c r="AB10" i="7"/>
  <c r="AA10" i="7"/>
  <c r="AG9" i="7"/>
  <c r="AF9" i="7"/>
  <c r="AE9" i="7"/>
  <c r="AD9" i="7"/>
  <c r="AC9" i="7"/>
  <c r="AB9" i="7"/>
  <c r="AA9" i="7"/>
  <c r="AG8" i="7"/>
  <c r="AF8" i="7"/>
  <c r="AE8" i="7"/>
  <c r="AD8" i="7"/>
  <c r="AC8" i="7"/>
  <c r="AB8" i="7"/>
  <c r="AA8" i="7"/>
  <c r="AG99" i="5"/>
  <c r="AF99" i="5"/>
  <c r="AE99" i="5"/>
  <c r="AD99" i="5"/>
  <c r="AC99" i="5"/>
  <c r="AB99" i="5"/>
  <c r="AA99" i="5"/>
  <c r="AG98" i="5"/>
  <c r="AF98" i="5"/>
  <c r="AE98" i="5"/>
  <c r="AD98" i="5"/>
  <c r="AC98" i="5"/>
  <c r="AB98" i="5"/>
  <c r="AA98" i="5"/>
  <c r="AG97" i="5"/>
  <c r="AF97" i="5"/>
  <c r="AE97" i="5"/>
  <c r="AD97" i="5"/>
  <c r="AC97" i="5"/>
  <c r="AB97" i="5"/>
  <c r="AA97" i="5"/>
  <c r="AG96" i="5"/>
  <c r="AF96" i="5"/>
  <c r="AE96" i="5"/>
  <c r="AD96" i="5"/>
  <c r="AC96" i="5"/>
  <c r="AB96" i="5"/>
  <c r="AA96" i="5"/>
  <c r="AG95" i="5"/>
  <c r="AF95" i="5"/>
  <c r="AE95" i="5"/>
  <c r="AD95" i="5"/>
  <c r="AC95" i="5"/>
  <c r="AB95" i="5"/>
  <c r="AA95" i="5"/>
  <c r="AG94" i="5"/>
  <c r="AF94" i="5"/>
  <c r="AE94" i="5"/>
  <c r="AD94" i="5"/>
  <c r="AC94" i="5"/>
  <c r="AB94" i="5"/>
  <c r="AA94" i="5"/>
  <c r="AG87" i="5"/>
  <c r="AF87" i="5"/>
  <c r="AE87" i="5"/>
  <c r="AD87" i="5"/>
  <c r="AC87" i="5"/>
  <c r="AB87" i="5"/>
  <c r="AA87" i="5"/>
  <c r="AG86" i="5"/>
  <c r="AF86" i="5"/>
  <c r="AE86" i="5"/>
  <c r="AD86" i="5"/>
  <c r="AC86" i="5"/>
  <c r="AB86" i="5"/>
  <c r="AA86" i="5"/>
  <c r="AG85" i="5"/>
  <c r="AF85" i="5"/>
  <c r="AE85" i="5"/>
  <c r="AD85" i="5"/>
  <c r="AC85" i="5"/>
  <c r="AB85" i="5"/>
  <c r="AA85" i="5"/>
  <c r="AG84" i="5"/>
  <c r="AF84" i="5"/>
  <c r="AE84" i="5"/>
  <c r="AD84" i="5"/>
  <c r="AC84" i="5"/>
  <c r="AB84" i="5"/>
  <c r="AA84" i="5"/>
  <c r="AG83" i="5"/>
  <c r="AF83" i="5"/>
  <c r="AE83" i="5"/>
  <c r="AD83" i="5"/>
  <c r="AC83" i="5"/>
  <c r="AB83" i="5"/>
  <c r="AA83" i="5"/>
  <c r="AG82" i="5"/>
  <c r="AF82" i="5"/>
  <c r="AE82" i="5"/>
  <c r="AD82" i="5"/>
  <c r="AC82" i="5"/>
  <c r="AB82" i="5"/>
  <c r="AA82" i="5"/>
  <c r="AG75" i="5"/>
  <c r="AF75" i="5"/>
  <c r="AE75" i="5"/>
  <c r="AD75" i="5"/>
  <c r="AC75" i="5"/>
  <c r="AB75" i="5"/>
  <c r="AA75" i="5"/>
  <c r="AG74" i="5"/>
  <c r="AF74" i="5"/>
  <c r="AE74" i="5"/>
  <c r="AD74" i="5"/>
  <c r="AC74" i="5"/>
  <c r="AB74" i="5"/>
  <c r="AA74" i="5"/>
  <c r="AG73" i="5"/>
  <c r="AF73" i="5"/>
  <c r="AE73" i="5"/>
  <c r="AD73" i="5"/>
  <c r="AC73" i="5"/>
  <c r="AB73" i="5"/>
  <c r="AA73" i="5"/>
  <c r="AG72" i="5"/>
  <c r="AF72" i="5"/>
  <c r="AE72" i="5"/>
  <c r="AD72" i="5"/>
  <c r="AC72" i="5"/>
  <c r="AB72" i="5"/>
  <c r="AA72" i="5"/>
  <c r="AG71" i="5"/>
  <c r="AF71" i="5"/>
  <c r="AE71" i="5"/>
  <c r="AD71" i="5"/>
  <c r="AC71" i="5"/>
  <c r="AB71" i="5"/>
  <c r="AA71" i="5"/>
  <c r="AG70" i="5"/>
  <c r="AF70" i="5"/>
  <c r="AE70" i="5"/>
  <c r="AD70" i="5"/>
  <c r="AC70" i="5"/>
  <c r="AB70" i="5"/>
  <c r="AA70" i="5"/>
  <c r="AG63" i="5"/>
  <c r="AF63" i="5"/>
  <c r="AE63" i="5"/>
  <c r="AD63" i="5"/>
  <c r="AC63" i="5"/>
  <c r="AB63" i="5"/>
  <c r="AA63" i="5"/>
  <c r="AG62" i="5"/>
  <c r="AF62" i="5"/>
  <c r="AE62" i="5"/>
  <c r="AD62" i="5"/>
  <c r="AC62" i="5"/>
  <c r="AB62" i="5"/>
  <c r="AA62" i="5"/>
  <c r="AG61" i="5"/>
  <c r="AF61" i="5"/>
  <c r="AE61" i="5"/>
  <c r="AD61" i="5"/>
  <c r="AC61" i="5"/>
  <c r="AB61" i="5"/>
  <c r="AA61" i="5"/>
  <c r="AG60" i="5"/>
  <c r="AF60" i="5"/>
  <c r="AE60" i="5"/>
  <c r="AD60" i="5"/>
  <c r="AC60" i="5"/>
  <c r="AB60" i="5"/>
  <c r="AA60" i="5"/>
  <c r="AG59" i="5"/>
  <c r="AF59" i="5"/>
  <c r="AE59" i="5"/>
  <c r="AD59" i="5"/>
  <c r="AC59" i="5"/>
  <c r="AB59" i="5"/>
  <c r="AA59" i="5"/>
  <c r="AG58" i="5"/>
  <c r="AF58" i="5"/>
  <c r="AE58" i="5"/>
  <c r="AD58" i="5"/>
  <c r="AC58" i="5"/>
  <c r="AB58" i="5"/>
  <c r="AA58" i="5"/>
  <c r="AG49" i="5"/>
  <c r="AF49" i="5"/>
  <c r="AE49" i="5"/>
  <c r="AD49" i="5"/>
  <c r="AC49" i="5"/>
  <c r="AB49" i="5"/>
  <c r="AA49" i="5"/>
  <c r="AG48" i="5"/>
  <c r="AF48" i="5"/>
  <c r="AE48" i="5"/>
  <c r="AD48" i="5"/>
  <c r="AC48" i="5"/>
  <c r="AB48" i="5"/>
  <c r="AA48" i="5"/>
  <c r="AG47" i="5"/>
  <c r="AF47" i="5"/>
  <c r="AE47" i="5"/>
  <c r="AD47" i="5"/>
  <c r="AC47" i="5"/>
  <c r="AB47" i="5"/>
  <c r="AA47" i="5"/>
  <c r="AG46" i="5"/>
  <c r="AF46" i="5"/>
  <c r="AE46" i="5"/>
  <c r="AD46" i="5"/>
  <c r="AC46" i="5"/>
  <c r="AB46" i="5"/>
  <c r="AA46" i="5"/>
  <c r="AG45" i="5"/>
  <c r="AF45" i="5"/>
  <c r="AE45" i="5"/>
  <c r="AD45" i="5"/>
  <c r="AC45" i="5"/>
  <c r="AB45" i="5"/>
  <c r="AA45" i="5"/>
  <c r="AG44" i="5"/>
  <c r="AF44" i="5"/>
  <c r="AE44" i="5"/>
  <c r="AD44" i="5"/>
  <c r="AC44" i="5"/>
  <c r="AB44" i="5"/>
  <c r="AA44" i="5"/>
  <c r="AG37" i="5"/>
  <c r="AF37" i="5"/>
  <c r="AE37" i="5"/>
  <c r="AD37" i="5"/>
  <c r="AC37" i="5"/>
  <c r="AB37" i="5"/>
  <c r="AA37" i="5"/>
  <c r="AG36" i="5"/>
  <c r="AF36" i="5"/>
  <c r="AE36" i="5"/>
  <c r="AD36" i="5"/>
  <c r="AC36" i="5"/>
  <c r="AB36" i="5"/>
  <c r="AA36" i="5"/>
  <c r="AG35" i="5"/>
  <c r="AF35" i="5"/>
  <c r="AE35" i="5"/>
  <c r="AD35" i="5"/>
  <c r="AC35" i="5"/>
  <c r="AB35" i="5"/>
  <c r="AA35" i="5"/>
  <c r="AG34" i="5"/>
  <c r="AF34" i="5"/>
  <c r="AE34" i="5"/>
  <c r="AD34" i="5"/>
  <c r="AC34" i="5"/>
  <c r="AB34" i="5"/>
  <c r="AA34" i="5"/>
  <c r="AG33" i="5"/>
  <c r="AF33" i="5"/>
  <c r="AE33" i="5"/>
  <c r="AD33" i="5"/>
  <c r="AC33" i="5"/>
  <c r="AB33" i="5"/>
  <c r="AA33" i="5"/>
  <c r="AG32" i="5"/>
  <c r="AF32" i="5"/>
  <c r="AE32" i="5"/>
  <c r="AD32" i="5"/>
  <c r="AC32" i="5"/>
  <c r="AB32" i="5"/>
  <c r="AA32" i="5"/>
  <c r="AG25" i="5"/>
  <c r="AF25" i="5"/>
  <c r="AE25" i="5"/>
  <c r="AD25" i="5"/>
  <c r="AC25" i="5"/>
  <c r="AB25" i="5"/>
  <c r="AA25" i="5"/>
  <c r="AG24" i="5"/>
  <c r="AF24" i="5"/>
  <c r="AE24" i="5"/>
  <c r="AD24" i="5"/>
  <c r="AC24" i="5"/>
  <c r="AB24" i="5"/>
  <c r="AA24" i="5"/>
  <c r="AG23" i="5"/>
  <c r="AF23" i="5"/>
  <c r="AE23" i="5"/>
  <c r="AD23" i="5"/>
  <c r="AC23" i="5"/>
  <c r="AB23" i="5"/>
  <c r="AA23" i="5"/>
  <c r="AG22" i="5"/>
  <c r="AF22" i="5"/>
  <c r="AE22" i="5"/>
  <c r="AD22" i="5"/>
  <c r="AC22" i="5"/>
  <c r="AB22" i="5"/>
  <c r="AA22" i="5"/>
  <c r="AG21" i="5"/>
  <c r="AF21" i="5"/>
  <c r="AE21" i="5"/>
  <c r="AD21" i="5"/>
  <c r="AC21" i="5"/>
  <c r="AB21" i="5"/>
  <c r="AA21" i="5"/>
  <c r="AG20" i="5"/>
  <c r="AF20" i="5"/>
  <c r="AE20" i="5"/>
  <c r="AD20" i="5"/>
  <c r="AC20" i="5"/>
  <c r="AB20" i="5"/>
  <c r="AA20" i="5"/>
  <c r="AG13" i="5"/>
  <c r="AF13" i="5"/>
  <c r="AE13" i="5"/>
  <c r="AD13" i="5"/>
  <c r="AC13" i="5"/>
  <c r="AB13" i="5"/>
  <c r="AA13" i="5"/>
  <c r="AG12" i="5"/>
  <c r="AF12" i="5"/>
  <c r="AE12" i="5"/>
  <c r="AD12" i="5"/>
  <c r="AC12" i="5"/>
  <c r="AB12" i="5"/>
  <c r="AA12" i="5"/>
  <c r="AG11" i="5"/>
  <c r="AF11" i="5"/>
  <c r="AE11" i="5"/>
  <c r="AD11" i="5"/>
  <c r="AC11" i="5"/>
  <c r="AB11" i="5"/>
  <c r="AA11" i="5"/>
  <c r="AG10" i="5"/>
  <c r="AF10" i="5"/>
  <c r="AE10" i="5"/>
  <c r="AD10" i="5"/>
  <c r="AC10" i="5"/>
  <c r="AB10" i="5"/>
  <c r="AA10" i="5"/>
  <c r="AG9" i="5"/>
  <c r="AF9" i="5"/>
  <c r="AE9" i="5"/>
  <c r="AD9" i="5"/>
  <c r="AC9" i="5"/>
  <c r="AB9" i="5"/>
  <c r="AA9" i="5"/>
  <c r="AG8" i="5"/>
  <c r="AF8" i="5"/>
  <c r="AE8" i="5"/>
  <c r="AD8" i="5"/>
  <c r="AC8" i="5"/>
  <c r="AB8" i="5"/>
  <c r="AA8" i="5"/>
  <c r="AG99" i="3"/>
  <c r="AF99" i="3"/>
  <c r="AE99" i="3"/>
  <c r="AD99" i="3"/>
  <c r="AC99" i="3"/>
  <c r="AB99" i="3"/>
  <c r="AA99" i="3"/>
  <c r="AG98" i="3"/>
  <c r="AF98" i="3"/>
  <c r="AE98" i="3"/>
  <c r="AD98" i="3"/>
  <c r="AC98" i="3"/>
  <c r="AB98" i="3"/>
  <c r="AA98" i="3"/>
  <c r="AG97" i="3"/>
  <c r="AF97" i="3"/>
  <c r="AE97" i="3"/>
  <c r="AD97" i="3"/>
  <c r="AC97" i="3"/>
  <c r="AB97" i="3"/>
  <c r="AA97" i="3"/>
  <c r="AG96" i="3"/>
  <c r="AF96" i="3"/>
  <c r="AE96" i="3"/>
  <c r="AD96" i="3"/>
  <c r="AC96" i="3"/>
  <c r="AB96" i="3"/>
  <c r="AA96" i="3"/>
  <c r="AG95" i="3"/>
  <c r="AF95" i="3"/>
  <c r="AE95" i="3"/>
  <c r="AD95" i="3"/>
  <c r="AC95" i="3"/>
  <c r="AB95" i="3"/>
  <c r="AA95" i="3"/>
  <c r="AG94" i="3"/>
  <c r="AF94" i="3"/>
  <c r="AE94" i="3"/>
  <c r="AD94" i="3"/>
  <c r="AC94" i="3"/>
  <c r="AB94" i="3"/>
  <c r="AA94" i="3"/>
  <c r="AG87" i="3"/>
  <c r="AF87" i="3"/>
  <c r="AE87" i="3"/>
  <c r="AD87" i="3"/>
  <c r="AC87" i="3"/>
  <c r="AB87" i="3"/>
  <c r="AA87" i="3"/>
  <c r="AG86" i="3"/>
  <c r="AF86" i="3"/>
  <c r="AE86" i="3"/>
  <c r="AD86" i="3"/>
  <c r="AC86" i="3"/>
  <c r="AB86" i="3"/>
  <c r="AA86" i="3"/>
  <c r="AG85" i="3"/>
  <c r="AF85" i="3"/>
  <c r="AE85" i="3"/>
  <c r="AD85" i="3"/>
  <c r="AC85" i="3"/>
  <c r="AB85" i="3"/>
  <c r="AA85" i="3"/>
  <c r="AG84" i="3"/>
  <c r="AF84" i="3"/>
  <c r="AE84" i="3"/>
  <c r="AD84" i="3"/>
  <c r="AC84" i="3"/>
  <c r="AB84" i="3"/>
  <c r="AA84" i="3"/>
  <c r="AG83" i="3"/>
  <c r="AF83" i="3"/>
  <c r="AE83" i="3"/>
  <c r="AD83" i="3"/>
  <c r="AC83" i="3"/>
  <c r="AB83" i="3"/>
  <c r="AA83" i="3"/>
  <c r="AG82" i="3"/>
  <c r="AF82" i="3"/>
  <c r="AE82" i="3"/>
  <c r="AD82" i="3"/>
  <c r="AC82" i="3"/>
  <c r="AB82" i="3"/>
  <c r="AA82" i="3"/>
  <c r="AG75" i="3"/>
  <c r="AF75" i="3"/>
  <c r="AE75" i="3"/>
  <c r="AD75" i="3"/>
  <c r="AC75" i="3"/>
  <c r="AB75" i="3"/>
  <c r="AA75" i="3"/>
  <c r="AG74" i="3"/>
  <c r="AF74" i="3"/>
  <c r="AE74" i="3"/>
  <c r="AD74" i="3"/>
  <c r="AC74" i="3"/>
  <c r="AB74" i="3"/>
  <c r="AA74" i="3"/>
  <c r="AG73" i="3"/>
  <c r="AF73" i="3"/>
  <c r="AE73" i="3"/>
  <c r="AD73" i="3"/>
  <c r="AC73" i="3"/>
  <c r="AB73" i="3"/>
  <c r="AA73" i="3"/>
  <c r="AG72" i="3"/>
  <c r="AF72" i="3"/>
  <c r="AE72" i="3"/>
  <c r="AD72" i="3"/>
  <c r="AC72" i="3"/>
  <c r="AB72" i="3"/>
  <c r="AA72" i="3"/>
  <c r="AG71" i="3"/>
  <c r="AF71" i="3"/>
  <c r="AE71" i="3"/>
  <c r="AD71" i="3"/>
  <c r="AC71" i="3"/>
  <c r="AB71" i="3"/>
  <c r="AA71" i="3"/>
  <c r="AG70" i="3"/>
  <c r="AF70" i="3"/>
  <c r="AE70" i="3"/>
  <c r="AD70" i="3"/>
  <c r="AC70" i="3"/>
  <c r="AB70" i="3"/>
  <c r="AA70" i="3"/>
  <c r="AG63" i="3"/>
  <c r="AF63" i="3"/>
  <c r="AE63" i="3"/>
  <c r="AD63" i="3"/>
  <c r="AC63" i="3"/>
  <c r="AB63" i="3"/>
  <c r="AA63" i="3"/>
  <c r="AG62" i="3"/>
  <c r="AF62" i="3"/>
  <c r="AE62" i="3"/>
  <c r="AD62" i="3"/>
  <c r="AC62" i="3"/>
  <c r="AB62" i="3"/>
  <c r="AA62" i="3"/>
  <c r="AG61" i="3"/>
  <c r="AF61" i="3"/>
  <c r="AE61" i="3"/>
  <c r="AD61" i="3"/>
  <c r="AC61" i="3"/>
  <c r="AB61" i="3"/>
  <c r="AA61" i="3"/>
  <c r="AG60" i="3"/>
  <c r="AF60" i="3"/>
  <c r="AE60" i="3"/>
  <c r="AD60" i="3"/>
  <c r="AC60" i="3"/>
  <c r="AB60" i="3"/>
  <c r="AA60" i="3"/>
  <c r="AG59" i="3"/>
  <c r="AF59" i="3"/>
  <c r="AE59" i="3"/>
  <c r="AD59" i="3"/>
  <c r="AC59" i="3"/>
  <c r="AB59" i="3"/>
  <c r="AA59" i="3"/>
  <c r="AG58" i="3"/>
  <c r="AF58" i="3"/>
  <c r="AE58" i="3"/>
  <c r="AD58" i="3"/>
  <c r="AC58" i="3"/>
  <c r="AB58" i="3"/>
  <c r="AA58" i="3"/>
  <c r="AG49" i="3"/>
  <c r="AF49" i="3"/>
  <c r="AE49" i="3"/>
  <c r="AD49" i="3"/>
  <c r="AC49" i="3"/>
  <c r="AB49" i="3"/>
  <c r="AA49" i="3"/>
  <c r="AG48" i="3"/>
  <c r="AF48" i="3"/>
  <c r="AE48" i="3"/>
  <c r="AD48" i="3"/>
  <c r="AC48" i="3"/>
  <c r="AB48" i="3"/>
  <c r="AA48" i="3"/>
  <c r="AG47" i="3"/>
  <c r="AF47" i="3"/>
  <c r="AE47" i="3"/>
  <c r="AD47" i="3"/>
  <c r="AC47" i="3"/>
  <c r="AB47" i="3"/>
  <c r="AA47" i="3"/>
  <c r="AG46" i="3"/>
  <c r="AF46" i="3"/>
  <c r="AE46" i="3"/>
  <c r="AD46" i="3"/>
  <c r="AC46" i="3"/>
  <c r="AB46" i="3"/>
  <c r="AA46" i="3"/>
  <c r="AG45" i="3"/>
  <c r="AF45" i="3"/>
  <c r="AE45" i="3"/>
  <c r="AD45" i="3"/>
  <c r="AC45" i="3"/>
  <c r="AB45" i="3"/>
  <c r="AA45" i="3"/>
  <c r="AG44" i="3"/>
  <c r="AF44" i="3"/>
  <c r="AE44" i="3"/>
  <c r="AD44" i="3"/>
  <c r="AC44" i="3"/>
  <c r="AB44" i="3"/>
  <c r="AA44" i="3"/>
  <c r="AG37" i="3"/>
  <c r="AF37" i="3"/>
  <c r="AE37" i="3"/>
  <c r="AD37" i="3"/>
  <c r="AC37" i="3"/>
  <c r="AB37" i="3"/>
  <c r="AA37" i="3"/>
  <c r="AG36" i="3"/>
  <c r="AF36" i="3"/>
  <c r="AE36" i="3"/>
  <c r="AD36" i="3"/>
  <c r="AC36" i="3"/>
  <c r="AB36" i="3"/>
  <c r="AA36" i="3"/>
  <c r="AG35" i="3"/>
  <c r="AF35" i="3"/>
  <c r="AE35" i="3"/>
  <c r="AD35" i="3"/>
  <c r="AC35" i="3"/>
  <c r="AB35" i="3"/>
  <c r="AA35" i="3"/>
  <c r="AG34" i="3"/>
  <c r="AF34" i="3"/>
  <c r="AE34" i="3"/>
  <c r="AD34" i="3"/>
  <c r="AC34" i="3"/>
  <c r="AB34" i="3"/>
  <c r="AA34" i="3"/>
  <c r="AG33" i="3"/>
  <c r="AF33" i="3"/>
  <c r="AE33" i="3"/>
  <c r="AD33" i="3"/>
  <c r="AC33" i="3"/>
  <c r="AB33" i="3"/>
  <c r="AA33" i="3"/>
  <c r="AG32" i="3"/>
  <c r="AF32" i="3"/>
  <c r="AE32" i="3"/>
  <c r="AD32" i="3"/>
  <c r="AC32" i="3"/>
  <c r="AB32" i="3"/>
  <c r="AA32" i="3"/>
  <c r="AG25" i="3"/>
  <c r="AF25" i="3"/>
  <c r="AE25" i="3"/>
  <c r="AD25" i="3"/>
  <c r="AC25" i="3"/>
  <c r="AB25" i="3"/>
  <c r="AA25" i="3"/>
  <c r="AG24" i="3"/>
  <c r="AF24" i="3"/>
  <c r="AE24" i="3"/>
  <c r="AD24" i="3"/>
  <c r="AC24" i="3"/>
  <c r="AB24" i="3"/>
  <c r="AA24" i="3"/>
  <c r="AG23" i="3"/>
  <c r="AF23" i="3"/>
  <c r="AE23" i="3"/>
  <c r="AD23" i="3"/>
  <c r="AC23" i="3"/>
  <c r="AB23" i="3"/>
  <c r="AA23" i="3"/>
  <c r="AG22" i="3"/>
  <c r="AF22" i="3"/>
  <c r="AE22" i="3"/>
  <c r="AD22" i="3"/>
  <c r="AC22" i="3"/>
  <c r="AB22" i="3"/>
  <c r="AA22" i="3"/>
  <c r="AG21" i="3"/>
  <c r="AF21" i="3"/>
  <c r="AE21" i="3"/>
  <c r="AD21" i="3"/>
  <c r="AC21" i="3"/>
  <c r="AB21" i="3"/>
  <c r="AA21" i="3"/>
  <c r="AG20" i="3"/>
  <c r="AF20" i="3"/>
  <c r="AE20" i="3"/>
  <c r="AD20" i="3"/>
  <c r="AC20" i="3"/>
  <c r="AB20" i="3"/>
  <c r="AA20" i="3"/>
  <c r="AG13" i="3"/>
  <c r="AF13" i="3"/>
  <c r="AE13" i="3"/>
  <c r="AD13" i="3"/>
  <c r="AC13" i="3"/>
  <c r="AB13" i="3"/>
  <c r="AA13" i="3"/>
  <c r="AG12" i="3"/>
  <c r="AF12" i="3"/>
  <c r="AE12" i="3"/>
  <c r="AD12" i="3"/>
  <c r="AC12" i="3"/>
  <c r="AB12" i="3"/>
  <c r="AA12" i="3"/>
  <c r="AG11" i="3"/>
  <c r="AF11" i="3"/>
  <c r="AE11" i="3"/>
  <c r="AD11" i="3"/>
  <c r="AC11" i="3"/>
  <c r="AB11" i="3"/>
  <c r="AA11" i="3"/>
  <c r="AG10" i="3"/>
  <c r="AF10" i="3"/>
  <c r="AE10" i="3"/>
  <c r="AD10" i="3"/>
  <c r="AC10" i="3"/>
  <c r="AB10" i="3"/>
  <c r="AA10" i="3"/>
  <c r="AG9" i="3"/>
  <c r="AF9" i="3"/>
  <c r="AE9" i="3"/>
  <c r="AD9" i="3"/>
  <c r="AC9" i="3"/>
  <c r="AB9" i="3"/>
  <c r="AA9" i="3"/>
  <c r="AG8" i="3"/>
  <c r="AF8" i="3"/>
  <c r="AE8" i="3"/>
  <c r="AD8" i="3"/>
  <c r="AC8" i="3"/>
  <c r="AB8" i="3"/>
  <c r="AA8" i="3"/>
  <c r="AG99" i="1"/>
  <c r="AF99" i="1"/>
  <c r="AE99" i="1"/>
  <c r="AD99" i="1"/>
  <c r="AC99" i="1"/>
  <c r="AB99" i="1"/>
  <c r="AA99" i="1"/>
  <c r="AG98" i="1"/>
  <c r="AF98" i="1"/>
  <c r="AE98" i="1"/>
  <c r="AD98" i="1"/>
  <c r="AC98" i="1"/>
  <c r="AB98" i="1"/>
  <c r="AA98" i="1"/>
  <c r="AG97" i="1"/>
  <c r="AF97" i="1"/>
  <c r="AE97" i="1"/>
  <c r="AD97" i="1"/>
  <c r="AC97" i="1"/>
  <c r="AB97" i="1"/>
  <c r="AA97" i="1"/>
  <c r="AG96" i="1"/>
  <c r="AF96" i="1"/>
  <c r="AE96" i="1"/>
  <c r="AD96" i="1"/>
  <c r="AC96" i="1"/>
  <c r="AB96" i="1"/>
  <c r="AA96" i="1"/>
  <c r="AG95" i="1"/>
  <c r="AF95" i="1"/>
  <c r="AE95" i="1"/>
  <c r="AD95" i="1"/>
  <c r="AC95" i="1"/>
  <c r="AB95" i="1"/>
  <c r="AA95" i="1"/>
  <c r="AG94" i="1"/>
  <c r="AF94" i="1"/>
  <c r="AE94" i="1"/>
  <c r="AD94" i="1"/>
  <c r="AC94" i="1"/>
  <c r="AB94" i="1"/>
  <c r="AA94" i="1"/>
  <c r="AG87" i="1"/>
  <c r="AF87" i="1"/>
  <c r="AE87" i="1"/>
  <c r="AD87" i="1"/>
  <c r="AC87" i="1"/>
  <c r="AB87" i="1"/>
  <c r="AA87" i="1"/>
  <c r="AG86" i="1"/>
  <c r="AF86" i="1"/>
  <c r="AE86" i="1"/>
  <c r="AD86" i="1"/>
  <c r="AC86" i="1"/>
  <c r="AB86" i="1"/>
  <c r="AA86" i="1"/>
  <c r="AG85" i="1"/>
  <c r="AF85" i="1"/>
  <c r="AE85" i="1"/>
  <c r="AD85" i="1"/>
  <c r="AC85" i="1"/>
  <c r="AB85" i="1"/>
  <c r="AA85" i="1"/>
  <c r="AG84" i="1"/>
  <c r="AF84" i="1"/>
  <c r="AE84" i="1"/>
  <c r="AD84" i="1"/>
  <c r="AC84" i="1"/>
  <c r="AB84" i="1"/>
  <c r="AA84" i="1"/>
  <c r="AG83" i="1"/>
  <c r="AF83" i="1"/>
  <c r="AE83" i="1"/>
  <c r="AD83" i="1"/>
  <c r="AC83" i="1"/>
  <c r="AB83" i="1"/>
  <c r="AA83" i="1"/>
  <c r="AG82" i="1"/>
  <c r="AF82" i="1"/>
  <c r="AE82" i="1"/>
  <c r="AD82" i="1"/>
  <c r="AC82" i="1"/>
  <c r="AB82" i="1"/>
  <c r="AA82" i="1"/>
  <c r="AG75" i="1"/>
  <c r="AF75" i="1"/>
  <c r="AE75" i="1"/>
  <c r="AD75" i="1"/>
  <c r="AC75" i="1"/>
  <c r="AB75" i="1"/>
  <c r="AA75" i="1"/>
  <c r="AG74" i="1"/>
  <c r="AF74" i="1"/>
  <c r="AE74" i="1"/>
  <c r="AD74" i="1"/>
  <c r="AC74" i="1"/>
  <c r="AB74" i="1"/>
  <c r="AA74" i="1"/>
  <c r="AG73" i="1"/>
  <c r="AF73" i="1"/>
  <c r="AE73" i="1"/>
  <c r="AD73" i="1"/>
  <c r="AC73" i="1"/>
  <c r="AB73" i="1"/>
  <c r="AA73" i="1"/>
  <c r="AG72" i="1"/>
  <c r="AF72" i="1"/>
  <c r="AE72" i="1"/>
  <c r="AD72" i="1"/>
  <c r="AC72" i="1"/>
  <c r="AB72" i="1"/>
  <c r="AA72" i="1"/>
  <c r="AG71" i="1"/>
  <c r="AF71" i="1"/>
  <c r="AE71" i="1"/>
  <c r="AD71" i="1"/>
  <c r="AC71" i="1"/>
  <c r="AB71" i="1"/>
  <c r="AA71" i="1"/>
  <c r="AG70" i="1"/>
  <c r="AF70" i="1"/>
  <c r="AE70" i="1"/>
  <c r="AD70" i="1"/>
  <c r="AC70" i="1"/>
  <c r="AB70" i="1"/>
  <c r="AA70" i="1"/>
  <c r="AG63" i="1"/>
  <c r="AF63" i="1"/>
  <c r="AE63" i="1"/>
  <c r="AD63" i="1"/>
  <c r="AC63" i="1"/>
  <c r="AB63" i="1"/>
  <c r="AA63" i="1"/>
  <c r="AG62" i="1"/>
  <c r="AF62" i="1"/>
  <c r="AE62" i="1"/>
  <c r="AD62" i="1"/>
  <c r="AC62" i="1"/>
  <c r="AB62" i="1"/>
  <c r="AA62" i="1"/>
  <c r="AG61" i="1"/>
  <c r="AF61" i="1"/>
  <c r="AE61" i="1"/>
  <c r="AD61" i="1"/>
  <c r="AC61" i="1"/>
  <c r="AB61" i="1"/>
  <c r="AA61" i="1"/>
  <c r="AG60" i="1"/>
  <c r="AF60" i="1"/>
  <c r="AE60" i="1"/>
  <c r="AD60" i="1"/>
  <c r="AC60" i="1"/>
  <c r="AB60" i="1"/>
  <c r="AA60" i="1"/>
  <c r="AG59" i="1"/>
  <c r="AF59" i="1"/>
  <c r="AE59" i="1"/>
  <c r="AD59" i="1"/>
  <c r="AC59" i="1"/>
  <c r="AB59" i="1"/>
  <c r="AA59" i="1"/>
  <c r="AG58" i="1"/>
  <c r="AF58" i="1"/>
  <c r="AE58" i="1"/>
  <c r="AD58" i="1"/>
  <c r="AC58" i="1"/>
  <c r="AB58" i="1"/>
  <c r="AA58" i="1"/>
  <c r="AG49" i="1"/>
  <c r="AF49" i="1"/>
  <c r="AE49" i="1"/>
  <c r="AD49" i="1"/>
  <c r="AC49" i="1"/>
  <c r="AB49" i="1"/>
  <c r="AA49" i="1"/>
  <c r="AG48" i="1"/>
  <c r="AF48" i="1"/>
  <c r="AE48" i="1"/>
  <c r="AD48" i="1"/>
  <c r="AC48" i="1"/>
  <c r="AB48" i="1"/>
  <c r="AA48" i="1"/>
  <c r="AG47" i="1"/>
  <c r="AF47" i="1"/>
  <c r="AE47" i="1"/>
  <c r="AD47" i="1"/>
  <c r="AC47" i="1"/>
  <c r="AB47" i="1"/>
  <c r="AA47" i="1"/>
  <c r="AG46" i="1"/>
  <c r="AF46" i="1"/>
  <c r="AE46" i="1"/>
  <c r="AD46" i="1"/>
  <c r="AC46" i="1"/>
  <c r="AB46" i="1"/>
  <c r="AA46" i="1"/>
  <c r="AG45" i="1"/>
  <c r="AF45" i="1"/>
  <c r="AE45" i="1"/>
  <c r="AD45" i="1"/>
  <c r="AC45" i="1"/>
  <c r="AB45" i="1"/>
  <c r="AA45" i="1"/>
  <c r="AG44" i="1"/>
  <c r="AF44" i="1"/>
  <c r="AE44" i="1"/>
  <c r="AD44" i="1"/>
  <c r="AC44" i="1"/>
  <c r="AB44" i="1"/>
  <c r="AA44" i="1"/>
  <c r="AG37" i="1"/>
  <c r="AF37" i="1"/>
  <c r="AE37" i="1"/>
  <c r="AD37" i="1"/>
  <c r="AC37" i="1"/>
  <c r="AB37" i="1"/>
  <c r="AA37" i="1"/>
  <c r="AG36" i="1"/>
  <c r="AF36" i="1"/>
  <c r="AE36" i="1"/>
  <c r="AD36" i="1"/>
  <c r="AC36" i="1"/>
  <c r="AB36" i="1"/>
  <c r="AA36" i="1"/>
  <c r="AG35" i="1"/>
  <c r="AF35" i="1"/>
  <c r="AE35" i="1"/>
  <c r="AD35" i="1"/>
  <c r="AC35" i="1"/>
  <c r="AB35" i="1"/>
  <c r="AA35" i="1"/>
  <c r="AG34" i="1"/>
  <c r="AF34" i="1"/>
  <c r="AE34" i="1"/>
  <c r="AD34" i="1"/>
  <c r="AC34" i="1"/>
  <c r="AB34" i="1"/>
  <c r="AA34" i="1"/>
  <c r="AG33" i="1"/>
  <c r="AF33" i="1"/>
  <c r="AE33" i="1"/>
  <c r="AD33" i="1"/>
  <c r="AC33" i="1"/>
  <c r="AB33" i="1"/>
  <c r="AA33" i="1"/>
  <c r="AG32" i="1"/>
  <c r="AF32" i="1"/>
  <c r="AE32" i="1"/>
  <c r="AD32" i="1"/>
  <c r="AC32" i="1"/>
  <c r="AB32" i="1"/>
  <c r="AA32" i="1"/>
  <c r="AG25" i="1"/>
  <c r="AF25" i="1"/>
  <c r="AE25" i="1"/>
  <c r="AD25" i="1"/>
  <c r="AC25" i="1"/>
  <c r="AB25" i="1"/>
  <c r="AA25" i="1"/>
  <c r="AG24" i="1"/>
  <c r="AF24" i="1"/>
  <c r="AE24" i="1"/>
  <c r="AD24" i="1"/>
  <c r="AC24" i="1"/>
  <c r="AB24" i="1"/>
  <c r="AA24" i="1"/>
  <c r="AG23" i="1"/>
  <c r="AF23" i="1"/>
  <c r="AE23" i="1"/>
  <c r="AD23" i="1"/>
  <c r="AC23" i="1"/>
  <c r="AB23" i="1"/>
  <c r="AA23" i="1"/>
  <c r="AG22" i="1"/>
  <c r="AF22" i="1"/>
  <c r="AE22" i="1"/>
  <c r="AD22" i="1"/>
  <c r="AC22" i="1"/>
  <c r="AB22" i="1"/>
  <c r="AA22" i="1"/>
  <c r="AG21" i="1"/>
  <c r="AF21" i="1"/>
  <c r="AE21" i="1"/>
  <c r="AD21" i="1"/>
  <c r="AC21" i="1"/>
  <c r="AB21" i="1"/>
  <c r="AA21" i="1"/>
  <c r="AG20" i="1"/>
  <c r="AF20" i="1"/>
  <c r="AE20" i="1"/>
  <c r="AD20" i="1"/>
  <c r="AC20" i="1"/>
  <c r="AB20" i="1"/>
  <c r="AA20" i="1"/>
  <c r="AG13" i="1"/>
  <c r="AF13" i="1"/>
  <c r="AE13" i="1"/>
  <c r="AD13" i="1"/>
  <c r="AC13" i="1"/>
  <c r="AB13" i="1"/>
  <c r="AA13" i="1"/>
  <c r="AG12" i="1"/>
  <c r="AF12" i="1"/>
  <c r="AE12" i="1"/>
  <c r="AD12" i="1"/>
  <c r="AC12" i="1"/>
  <c r="AB12" i="1"/>
  <c r="AA12" i="1"/>
  <c r="AG11" i="1"/>
  <c r="AF11" i="1"/>
  <c r="AE11" i="1"/>
  <c r="AD11" i="1"/>
  <c r="AC11" i="1"/>
  <c r="AB11" i="1"/>
  <c r="AA11" i="1"/>
  <c r="AG10" i="1"/>
  <c r="AF10" i="1"/>
  <c r="AE10" i="1"/>
  <c r="AD10" i="1"/>
  <c r="AC10" i="1"/>
  <c r="AB10" i="1"/>
  <c r="AA10" i="1"/>
  <c r="AG9" i="1"/>
  <c r="AF9" i="1"/>
  <c r="AE9" i="1"/>
  <c r="AD9" i="1"/>
  <c r="AC9" i="1"/>
  <c r="AB9" i="1"/>
  <c r="AA9" i="1"/>
  <c r="AB8" i="1"/>
  <c r="AG8" i="1" l="1"/>
  <c r="AF8" i="1"/>
  <c r="AC8" i="1"/>
  <c r="AA8" i="1"/>
  <c r="L31" i="3" l="1"/>
  <c r="C31" i="3"/>
  <c r="H31" i="3" s="1"/>
  <c r="L29" i="3"/>
  <c r="C29" i="3"/>
  <c r="H29" i="3" s="1"/>
  <c r="L27" i="3"/>
  <c r="C27" i="3"/>
  <c r="H27" i="3" s="1"/>
  <c r="L25" i="3"/>
  <c r="C25" i="3"/>
  <c r="H25" i="3" s="1"/>
  <c r="L23" i="3"/>
  <c r="C23" i="3"/>
  <c r="H23" i="3" s="1"/>
  <c r="L21" i="3"/>
  <c r="C21" i="3"/>
  <c r="H21" i="3" s="1"/>
  <c r="L19" i="3"/>
  <c r="C19" i="3"/>
  <c r="K19" i="3" s="1"/>
  <c r="L17" i="3"/>
  <c r="C17" i="3"/>
  <c r="H17" i="3" s="1"/>
  <c r="J29" i="3" l="1"/>
  <c r="E29" i="3"/>
  <c r="F29" i="3"/>
  <c r="I29" i="3"/>
  <c r="J25" i="3"/>
  <c r="I25" i="3"/>
  <c r="E25" i="3"/>
  <c r="F25" i="3"/>
  <c r="E21" i="3"/>
  <c r="F21" i="3"/>
  <c r="J21" i="3"/>
  <c r="I21" i="3"/>
  <c r="J17" i="3"/>
  <c r="E17" i="3"/>
  <c r="F17" i="3"/>
  <c r="I17" i="3"/>
  <c r="G19" i="3"/>
  <c r="G23" i="3"/>
  <c r="K23" i="3"/>
  <c r="G27" i="3"/>
  <c r="D19" i="3"/>
  <c r="H19" i="3"/>
  <c r="D23" i="3"/>
  <c r="D27" i="3"/>
  <c r="G17" i="3"/>
  <c r="K17" i="3"/>
  <c r="E19" i="3"/>
  <c r="I19" i="3"/>
  <c r="G21" i="3"/>
  <c r="K21" i="3"/>
  <c r="E23" i="3"/>
  <c r="I23" i="3"/>
  <c r="G25" i="3"/>
  <c r="K25" i="3"/>
  <c r="E27" i="3"/>
  <c r="I27" i="3"/>
  <c r="G29" i="3"/>
  <c r="K29" i="3"/>
  <c r="E31" i="3"/>
  <c r="I31" i="3"/>
  <c r="D17" i="3"/>
  <c r="F19" i="3"/>
  <c r="J19" i="3"/>
  <c r="D21" i="3"/>
  <c r="F23" i="3"/>
  <c r="J23" i="3"/>
  <c r="D25" i="3"/>
  <c r="F27" i="3"/>
  <c r="J27" i="3"/>
  <c r="D29" i="3"/>
  <c r="F31" i="3"/>
  <c r="J31" i="3"/>
  <c r="K27" i="3"/>
  <c r="G31" i="3"/>
  <c r="K31" i="3"/>
  <c r="D31" i="3"/>
  <c r="AE8" i="1"/>
  <c r="AD8" i="1"/>
  <c r="Y100" i="12" l="1"/>
  <c r="X100" i="12"/>
  <c r="W100" i="12"/>
  <c r="V100" i="12"/>
  <c r="U100" i="12"/>
  <c r="T100" i="12"/>
  <c r="S100" i="12"/>
  <c r="R100" i="12"/>
  <c r="AH99" i="12"/>
  <c r="Z99" i="12"/>
  <c r="AH98" i="12"/>
  <c r="Z98" i="12"/>
  <c r="AH97" i="12"/>
  <c r="Z97" i="12"/>
  <c r="AH96" i="12"/>
  <c r="Z96" i="12"/>
  <c r="AH95" i="12"/>
  <c r="Z95" i="12"/>
  <c r="AH94" i="12"/>
  <c r="Z94" i="12"/>
  <c r="Y88" i="12"/>
  <c r="X88" i="12"/>
  <c r="W88" i="12"/>
  <c r="V88" i="12"/>
  <c r="U88" i="12"/>
  <c r="T88" i="12"/>
  <c r="S88" i="12"/>
  <c r="R88" i="12"/>
  <c r="AH87" i="12"/>
  <c r="Z87" i="12"/>
  <c r="AH86" i="12"/>
  <c r="Z86" i="12"/>
  <c r="AH85" i="12"/>
  <c r="Z85" i="12"/>
  <c r="AH84" i="12"/>
  <c r="Z84" i="12"/>
  <c r="AH83" i="12"/>
  <c r="Z83" i="12"/>
  <c r="AH82" i="12"/>
  <c r="Z82" i="12"/>
  <c r="Y76" i="12"/>
  <c r="X76" i="12"/>
  <c r="W76" i="12"/>
  <c r="V76" i="12"/>
  <c r="U76" i="12"/>
  <c r="T76" i="12"/>
  <c r="S76" i="12"/>
  <c r="R76" i="12"/>
  <c r="AH75" i="12"/>
  <c r="Z75" i="12"/>
  <c r="AH74" i="12"/>
  <c r="Z74" i="12"/>
  <c r="AH73" i="12"/>
  <c r="Z73" i="12"/>
  <c r="AH72" i="12"/>
  <c r="Z72" i="12"/>
  <c r="AH71" i="12"/>
  <c r="Z71" i="12"/>
  <c r="AH70" i="12"/>
  <c r="Z70" i="12"/>
  <c r="Y64" i="12"/>
  <c r="X64" i="12"/>
  <c r="W64" i="12"/>
  <c r="V64" i="12"/>
  <c r="U64" i="12"/>
  <c r="T64" i="12"/>
  <c r="S64" i="12"/>
  <c r="R64" i="12"/>
  <c r="AH63" i="12"/>
  <c r="Z63" i="12"/>
  <c r="AH62" i="12"/>
  <c r="Z62" i="12"/>
  <c r="AH61" i="12"/>
  <c r="Z61" i="12"/>
  <c r="AH60" i="12"/>
  <c r="Z60" i="12"/>
  <c r="AH59" i="12"/>
  <c r="Z59" i="12"/>
  <c r="AH58" i="12"/>
  <c r="Z58" i="12"/>
  <c r="Y50" i="12"/>
  <c r="X50" i="12"/>
  <c r="W50" i="12"/>
  <c r="V50" i="12"/>
  <c r="U50" i="12"/>
  <c r="T50" i="12"/>
  <c r="S50" i="12"/>
  <c r="R50" i="12"/>
  <c r="AH49" i="12"/>
  <c r="Z49" i="12"/>
  <c r="AH48" i="12"/>
  <c r="Z48" i="12"/>
  <c r="AH47" i="12"/>
  <c r="Z47" i="12"/>
  <c r="AH46" i="12"/>
  <c r="Z46" i="12"/>
  <c r="AH45" i="12"/>
  <c r="Z45" i="12"/>
  <c r="AH44" i="12"/>
  <c r="Z44" i="12"/>
  <c r="B40" i="12"/>
  <c r="B42" i="12" s="1"/>
  <c r="B44" i="12" s="1"/>
  <c r="B46" i="12" s="1"/>
  <c r="B48" i="12" s="1"/>
  <c r="B50" i="12" s="1"/>
  <c r="Y38" i="12"/>
  <c r="X38" i="12"/>
  <c r="W38" i="12"/>
  <c r="V38" i="12"/>
  <c r="U38" i="12"/>
  <c r="T38" i="12"/>
  <c r="S38" i="12"/>
  <c r="R38" i="12"/>
  <c r="B38" i="12"/>
  <c r="AH37" i="12"/>
  <c r="Z37" i="12"/>
  <c r="AH36" i="12"/>
  <c r="Z36" i="12"/>
  <c r="AH35" i="12"/>
  <c r="Z35" i="12"/>
  <c r="AH34" i="12"/>
  <c r="Z34" i="12"/>
  <c r="AH33" i="12"/>
  <c r="Z33" i="12"/>
  <c r="AH32" i="12"/>
  <c r="Z32" i="12"/>
  <c r="L31" i="12"/>
  <c r="C31" i="12"/>
  <c r="C22" i="13" s="1"/>
  <c r="L29" i="12"/>
  <c r="C29" i="12"/>
  <c r="L27" i="12"/>
  <c r="C27" i="12"/>
  <c r="C18" i="13" s="1"/>
  <c r="Y26" i="12"/>
  <c r="X26" i="12"/>
  <c r="W26" i="12"/>
  <c r="V26" i="12"/>
  <c r="U26" i="12"/>
  <c r="T26" i="12"/>
  <c r="S26" i="12"/>
  <c r="R26" i="12"/>
  <c r="AH25" i="12"/>
  <c r="Z25" i="12"/>
  <c r="L25" i="12"/>
  <c r="C25" i="12"/>
  <c r="H25" i="12" s="1"/>
  <c r="AH24" i="12"/>
  <c r="Z24" i="12"/>
  <c r="AH23" i="12"/>
  <c r="Z23" i="12"/>
  <c r="L23" i="12"/>
  <c r="C23" i="12"/>
  <c r="C14" i="13" s="1"/>
  <c r="B14" i="13" s="1"/>
  <c r="AH22" i="12"/>
  <c r="Z22" i="12"/>
  <c r="AH21" i="12"/>
  <c r="Z21" i="12"/>
  <c r="L21" i="12"/>
  <c r="C21" i="12"/>
  <c r="H21" i="12" s="1"/>
  <c r="AH20" i="12"/>
  <c r="Z20" i="12"/>
  <c r="L19" i="12"/>
  <c r="C19" i="12"/>
  <c r="B19" i="12"/>
  <c r="B21" i="12" s="1"/>
  <c r="B23" i="12" s="1"/>
  <c r="B25" i="12" s="1"/>
  <c r="B27" i="12" s="1"/>
  <c r="B29" i="12" s="1"/>
  <c r="B31" i="12" s="1"/>
  <c r="L17" i="12"/>
  <c r="C17" i="12"/>
  <c r="Y14" i="12"/>
  <c r="X14" i="12"/>
  <c r="W14" i="12"/>
  <c r="V14" i="12"/>
  <c r="U14" i="12"/>
  <c r="T14" i="12"/>
  <c r="S14" i="12"/>
  <c r="R14" i="12"/>
  <c r="AH13" i="12"/>
  <c r="Z13" i="12"/>
  <c r="L13" i="12"/>
  <c r="AH12" i="12"/>
  <c r="Z12" i="12"/>
  <c r="L12" i="12"/>
  <c r="AH11" i="12"/>
  <c r="Z11" i="12"/>
  <c r="AH10" i="12"/>
  <c r="Z10" i="12"/>
  <c r="AH9" i="12"/>
  <c r="Z9" i="12"/>
  <c r="L9" i="12"/>
  <c r="AH8" i="12"/>
  <c r="Z8" i="12"/>
  <c r="L8" i="12"/>
  <c r="B8" i="12"/>
  <c r="L7" i="12"/>
  <c r="L6" i="12"/>
  <c r="H6" i="12"/>
  <c r="G6" i="12"/>
  <c r="B6" i="12"/>
  <c r="L31" i="9"/>
  <c r="C31" i="9"/>
  <c r="K31" i="9" s="1"/>
  <c r="L29" i="9"/>
  <c r="C29" i="9"/>
  <c r="I29" i="9" s="1"/>
  <c r="L27" i="9"/>
  <c r="C27" i="9"/>
  <c r="K27" i="9" s="1"/>
  <c r="L25" i="9"/>
  <c r="C25" i="9"/>
  <c r="I25" i="9" s="1"/>
  <c r="L23" i="9"/>
  <c r="C23" i="9"/>
  <c r="K23" i="9" s="1"/>
  <c r="L21" i="9"/>
  <c r="C21" i="9"/>
  <c r="I21" i="9" s="1"/>
  <c r="L19" i="9"/>
  <c r="C19" i="9"/>
  <c r="K19" i="9" s="1"/>
  <c r="L17" i="9"/>
  <c r="C17" i="9"/>
  <c r="I17" i="9" s="1"/>
  <c r="Y100" i="9"/>
  <c r="X100" i="9"/>
  <c r="W100" i="9"/>
  <c r="V100" i="9"/>
  <c r="U100" i="9"/>
  <c r="T100" i="9"/>
  <c r="S100" i="9"/>
  <c r="R100" i="9"/>
  <c r="AH99" i="9"/>
  <c r="Z99" i="9"/>
  <c r="AH98" i="9"/>
  <c r="Z98" i="9"/>
  <c r="AH97" i="9"/>
  <c r="Z97" i="9"/>
  <c r="AH96" i="9"/>
  <c r="Z96" i="9"/>
  <c r="AH95" i="9"/>
  <c r="Z95" i="9"/>
  <c r="AH94" i="9"/>
  <c r="Z94" i="9"/>
  <c r="Y88" i="9"/>
  <c r="X88" i="9"/>
  <c r="W88" i="9"/>
  <c r="V88" i="9"/>
  <c r="U88" i="9"/>
  <c r="T88" i="9"/>
  <c r="S88" i="9"/>
  <c r="R88" i="9"/>
  <c r="AH87" i="9"/>
  <c r="Z87" i="9"/>
  <c r="AH86" i="9"/>
  <c r="Z86" i="9"/>
  <c r="AH85" i="9"/>
  <c r="Z85" i="9"/>
  <c r="AH84" i="9"/>
  <c r="Z84" i="9"/>
  <c r="AH83" i="9"/>
  <c r="Z83" i="9"/>
  <c r="AH82" i="9"/>
  <c r="Z82" i="9"/>
  <c r="Y76" i="9"/>
  <c r="X76" i="9"/>
  <c r="W76" i="9"/>
  <c r="V76" i="9"/>
  <c r="U76" i="9"/>
  <c r="T76" i="9"/>
  <c r="S76" i="9"/>
  <c r="R76" i="9"/>
  <c r="AH75" i="9"/>
  <c r="Z75" i="9"/>
  <c r="AH74" i="9"/>
  <c r="Z74" i="9"/>
  <c r="AH73" i="9"/>
  <c r="Z73" i="9"/>
  <c r="AH72" i="9"/>
  <c r="Z72" i="9"/>
  <c r="AH71" i="9"/>
  <c r="Z71" i="9"/>
  <c r="AH70" i="9"/>
  <c r="Z70" i="9"/>
  <c r="Y64" i="9"/>
  <c r="X64" i="9"/>
  <c r="W64" i="9"/>
  <c r="V64" i="9"/>
  <c r="U64" i="9"/>
  <c r="T64" i="9"/>
  <c r="S64" i="9"/>
  <c r="R64" i="9"/>
  <c r="AH63" i="9"/>
  <c r="Z63" i="9"/>
  <c r="AH62" i="9"/>
  <c r="Z62" i="9"/>
  <c r="AH61" i="9"/>
  <c r="Z61" i="9"/>
  <c r="AH60" i="9"/>
  <c r="Z60" i="9"/>
  <c r="AH59" i="9"/>
  <c r="Z59" i="9"/>
  <c r="AH58" i="9"/>
  <c r="Z58" i="9"/>
  <c r="Y50" i="9"/>
  <c r="X50" i="9"/>
  <c r="W50" i="9"/>
  <c r="V50" i="9"/>
  <c r="U50" i="9"/>
  <c r="T50" i="9"/>
  <c r="S50" i="9"/>
  <c r="R50" i="9"/>
  <c r="AH49" i="9"/>
  <c r="Z49" i="9"/>
  <c r="AH48" i="9"/>
  <c r="Z48" i="9"/>
  <c r="AH47" i="9"/>
  <c r="Z47" i="9"/>
  <c r="AH46" i="9"/>
  <c r="Z46" i="9"/>
  <c r="AH45" i="9"/>
  <c r="Z45" i="9"/>
  <c r="AH44" i="9"/>
  <c r="Z44" i="9"/>
  <c r="Y38" i="9"/>
  <c r="X38" i="9"/>
  <c r="W38" i="9"/>
  <c r="V38" i="9"/>
  <c r="U38" i="9"/>
  <c r="T38" i="9"/>
  <c r="S38" i="9"/>
  <c r="R38" i="9"/>
  <c r="AH37" i="9"/>
  <c r="Z37" i="9"/>
  <c r="AH36" i="9"/>
  <c r="Z36" i="9"/>
  <c r="AH35" i="9"/>
  <c r="Z35" i="9"/>
  <c r="AH34" i="9"/>
  <c r="Z34" i="9"/>
  <c r="AH33" i="9"/>
  <c r="Z33" i="9"/>
  <c r="AH32" i="9"/>
  <c r="Z32" i="9"/>
  <c r="Y26" i="9"/>
  <c r="X26" i="9"/>
  <c r="W26" i="9"/>
  <c r="V26" i="9"/>
  <c r="U26" i="9"/>
  <c r="T26" i="9"/>
  <c r="S26" i="9"/>
  <c r="R26" i="9"/>
  <c r="AH25" i="9"/>
  <c r="Z25" i="9"/>
  <c r="AH24" i="9"/>
  <c r="Z24" i="9"/>
  <c r="AH23" i="9"/>
  <c r="Z23" i="9"/>
  <c r="AH22" i="9"/>
  <c r="Z22" i="9"/>
  <c r="AH21" i="9"/>
  <c r="Z21" i="9"/>
  <c r="AH20" i="9"/>
  <c r="Z20" i="9"/>
  <c r="Y14" i="9"/>
  <c r="X14" i="9"/>
  <c r="W14" i="9"/>
  <c r="V14" i="9"/>
  <c r="U14" i="9"/>
  <c r="T14" i="9"/>
  <c r="S14" i="9"/>
  <c r="R14" i="9"/>
  <c r="AH13" i="9"/>
  <c r="Z13" i="9"/>
  <c r="AH12" i="9"/>
  <c r="Z12" i="9"/>
  <c r="AH11" i="9"/>
  <c r="Z11" i="9"/>
  <c r="AH10" i="9"/>
  <c r="Z10" i="9"/>
  <c r="AH9" i="9"/>
  <c r="Z9" i="9"/>
  <c r="AH8" i="9"/>
  <c r="Z8" i="9"/>
  <c r="AH96" i="3"/>
  <c r="AH86" i="3"/>
  <c r="AH82" i="3"/>
  <c r="AH72" i="3"/>
  <c r="AH62" i="3"/>
  <c r="AH58" i="3"/>
  <c r="AH46" i="3"/>
  <c r="AH36" i="3"/>
  <c r="AH32" i="3"/>
  <c r="AH24" i="3"/>
  <c r="AH22" i="3"/>
  <c r="AH20" i="3"/>
  <c r="AH12" i="3"/>
  <c r="AH10" i="3"/>
  <c r="AH8" i="3"/>
  <c r="AH9" i="3"/>
  <c r="AH11" i="3"/>
  <c r="AH13" i="3"/>
  <c r="AH21" i="3"/>
  <c r="AH23" i="3"/>
  <c r="AH25" i="3"/>
  <c r="AH33" i="3"/>
  <c r="AH34" i="3"/>
  <c r="AH35" i="3"/>
  <c r="AH37" i="3"/>
  <c r="AH44" i="3"/>
  <c r="AH45" i="3"/>
  <c r="AH47" i="3"/>
  <c r="AH48" i="3"/>
  <c r="AH49" i="3"/>
  <c r="AH59" i="3"/>
  <c r="AH60" i="3"/>
  <c r="AH61" i="3"/>
  <c r="AH63" i="3"/>
  <c r="AH70" i="3"/>
  <c r="AH71" i="3"/>
  <c r="AH73" i="3"/>
  <c r="AH74" i="3"/>
  <c r="AH75" i="3"/>
  <c r="AH83" i="3"/>
  <c r="AH84" i="3"/>
  <c r="AH85" i="3"/>
  <c r="AH87" i="3"/>
  <c r="AH94" i="3"/>
  <c r="AH95" i="3"/>
  <c r="AH97" i="3"/>
  <c r="AH98" i="3"/>
  <c r="AH99" i="3"/>
  <c r="H27" i="12" l="1"/>
  <c r="F21" i="12"/>
  <c r="I19" i="9"/>
  <c r="D21" i="12"/>
  <c r="D31" i="12"/>
  <c r="C12" i="13"/>
  <c r="B12" i="13" s="1"/>
  <c r="F27" i="9"/>
  <c r="E31" i="9"/>
  <c r="F31" i="9"/>
  <c r="J31" i="9"/>
  <c r="D31" i="9"/>
  <c r="F23" i="9"/>
  <c r="D19" i="9"/>
  <c r="F19" i="9"/>
  <c r="F31" i="12"/>
  <c r="E50" i="12" s="1"/>
  <c r="E51" i="12" s="1"/>
  <c r="H31" i="12"/>
  <c r="J31" i="12"/>
  <c r="C20" i="13"/>
  <c r="J27" i="12"/>
  <c r="C46" i="12"/>
  <c r="D27" i="12"/>
  <c r="G46" i="12"/>
  <c r="F27" i="12"/>
  <c r="K46" i="12" s="1"/>
  <c r="K47" i="12" s="1"/>
  <c r="J25" i="12"/>
  <c r="C16" i="13"/>
  <c r="B16" i="13" s="1"/>
  <c r="B18" i="13" s="1"/>
  <c r="D25" i="12"/>
  <c r="H44" i="12"/>
  <c r="F25" i="12"/>
  <c r="J21" i="12"/>
  <c r="F19" i="12"/>
  <c r="E38" i="12" s="1"/>
  <c r="E39" i="12" s="1"/>
  <c r="C10" i="13"/>
  <c r="B10" i="13" s="1"/>
  <c r="H19" i="12"/>
  <c r="J19" i="12"/>
  <c r="D19" i="12"/>
  <c r="C8" i="13"/>
  <c r="G50" i="9"/>
  <c r="H31" i="9"/>
  <c r="H50" i="9"/>
  <c r="N50" i="9" s="1"/>
  <c r="D29" i="9"/>
  <c r="G48" i="9"/>
  <c r="J29" i="9"/>
  <c r="F29" i="9"/>
  <c r="H48" i="9"/>
  <c r="N48" i="9" s="1"/>
  <c r="H29" i="9"/>
  <c r="H27" i="9"/>
  <c r="D27" i="9"/>
  <c r="I27" i="9"/>
  <c r="G46" i="9"/>
  <c r="E27" i="9"/>
  <c r="J27" i="9"/>
  <c r="H46" i="9"/>
  <c r="N46" i="9" s="1"/>
  <c r="J25" i="9"/>
  <c r="H44" i="9"/>
  <c r="N44" i="9" s="1"/>
  <c r="D25" i="9"/>
  <c r="F25" i="9"/>
  <c r="H25" i="9"/>
  <c r="G44" i="9"/>
  <c r="I23" i="9"/>
  <c r="D23" i="9"/>
  <c r="J23" i="9"/>
  <c r="E23" i="9"/>
  <c r="G42" i="9"/>
  <c r="H23" i="9"/>
  <c r="H42" i="9"/>
  <c r="N42" i="9" s="1"/>
  <c r="J21" i="9"/>
  <c r="D21" i="9"/>
  <c r="G40" i="9"/>
  <c r="F21" i="9"/>
  <c r="H40" i="9"/>
  <c r="N40" i="9" s="1"/>
  <c r="H21" i="9"/>
  <c r="H19" i="9"/>
  <c r="G38" i="9"/>
  <c r="E19" i="9"/>
  <c r="J19" i="9"/>
  <c r="H38" i="9"/>
  <c r="N38" i="9" s="1"/>
  <c r="J17" i="9"/>
  <c r="H36" i="9"/>
  <c r="N36" i="9" s="1"/>
  <c r="D17" i="9"/>
  <c r="F17" i="9"/>
  <c r="H17" i="9"/>
  <c r="G36" i="9"/>
  <c r="G17" i="12"/>
  <c r="D36" i="12" s="1"/>
  <c r="D37" i="12" s="1"/>
  <c r="G29" i="12"/>
  <c r="D48" i="12" s="1"/>
  <c r="D49" i="12" s="1"/>
  <c r="C42" i="12"/>
  <c r="D17" i="12"/>
  <c r="H17" i="12"/>
  <c r="E36" i="12" s="1"/>
  <c r="E37" i="12" s="1"/>
  <c r="E19" i="12"/>
  <c r="I19" i="12"/>
  <c r="J38" i="12" s="1"/>
  <c r="J39" i="12" s="1"/>
  <c r="E21" i="12"/>
  <c r="I21" i="12"/>
  <c r="J40" i="12" s="1"/>
  <c r="J41" i="12" s="1"/>
  <c r="D23" i="12"/>
  <c r="H23" i="12"/>
  <c r="G25" i="12"/>
  <c r="K25" i="12"/>
  <c r="F44" i="12" s="1"/>
  <c r="F45" i="12" s="1"/>
  <c r="G27" i="12"/>
  <c r="D46" i="12" s="1"/>
  <c r="D47" i="12" s="1"/>
  <c r="K27" i="12"/>
  <c r="F46" i="12" s="1"/>
  <c r="F47" i="12" s="1"/>
  <c r="D29" i="12"/>
  <c r="H29" i="12"/>
  <c r="E31" i="12"/>
  <c r="I31" i="12"/>
  <c r="J50" i="12" s="1"/>
  <c r="J51" i="12" s="1"/>
  <c r="C36" i="12"/>
  <c r="G36" i="12"/>
  <c r="C40" i="12"/>
  <c r="G40" i="12"/>
  <c r="K40" i="12"/>
  <c r="K41" i="12" s="1"/>
  <c r="H42" i="12"/>
  <c r="E44" i="12"/>
  <c r="E45" i="12" s="1"/>
  <c r="N44" i="12"/>
  <c r="H46" i="12"/>
  <c r="N46" i="12" s="1"/>
  <c r="C48" i="12"/>
  <c r="G48" i="12"/>
  <c r="K23" i="12"/>
  <c r="F42" i="12" s="1"/>
  <c r="F43" i="12" s="1"/>
  <c r="K29" i="12"/>
  <c r="F48" i="12" s="1"/>
  <c r="F49" i="12" s="1"/>
  <c r="E17" i="12"/>
  <c r="I17" i="12"/>
  <c r="E23" i="12"/>
  <c r="I23" i="12"/>
  <c r="E29" i="12"/>
  <c r="I29" i="12"/>
  <c r="H36" i="12"/>
  <c r="C38" i="12"/>
  <c r="G38" i="12"/>
  <c r="K38" i="12"/>
  <c r="K39" i="12" s="1"/>
  <c r="H40" i="12"/>
  <c r="J44" i="12"/>
  <c r="J45" i="12" s="1"/>
  <c r="E46" i="12"/>
  <c r="E47" i="12" s="1"/>
  <c r="H48" i="12"/>
  <c r="C50" i="12"/>
  <c r="G50" i="12"/>
  <c r="K50" i="12"/>
  <c r="K51" i="12" s="1"/>
  <c r="K17" i="12"/>
  <c r="F36" i="12" s="1"/>
  <c r="F37" i="12" s="1"/>
  <c r="G23" i="12"/>
  <c r="D42" i="12" s="1"/>
  <c r="D43" i="12" s="1"/>
  <c r="G42" i="12"/>
  <c r="F17" i="12"/>
  <c r="J17" i="12"/>
  <c r="G19" i="12"/>
  <c r="D38" i="12" s="1"/>
  <c r="D39" i="12" s="1"/>
  <c r="K19" i="12"/>
  <c r="F38" i="12" s="1"/>
  <c r="F39" i="12" s="1"/>
  <c r="G21" i="12"/>
  <c r="K21" i="12"/>
  <c r="F40" i="12" s="1"/>
  <c r="F41" i="12" s="1"/>
  <c r="F23" i="12"/>
  <c r="J23" i="12"/>
  <c r="E25" i="12"/>
  <c r="I25" i="12"/>
  <c r="E27" i="12"/>
  <c r="I27" i="12"/>
  <c r="F29" i="12"/>
  <c r="K48" i="12" s="1"/>
  <c r="K49" i="12" s="1"/>
  <c r="J29" i="12"/>
  <c r="G31" i="12"/>
  <c r="K31" i="12"/>
  <c r="F50" i="12" s="1"/>
  <c r="F51" i="12" s="1"/>
  <c r="H38" i="12"/>
  <c r="E40" i="12"/>
  <c r="E41" i="12" s="1"/>
  <c r="J42" i="12"/>
  <c r="J43" i="12" s="1"/>
  <c r="C44" i="12"/>
  <c r="G44" i="12"/>
  <c r="K44" i="12"/>
  <c r="K45" i="12" s="1"/>
  <c r="J46" i="12"/>
  <c r="J47" i="12" s="1"/>
  <c r="L46" i="12" s="1"/>
  <c r="E18" i="13" s="1"/>
  <c r="D50" i="12"/>
  <c r="D51" i="12" s="1"/>
  <c r="H50" i="12"/>
  <c r="N50" i="12" s="1"/>
  <c r="G17" i="9"/>
  <c r="K17" i="9"/>
  <c r="G21" i="9"/>
  <c r="K21" i="9"/>
  <c r="G25" i="9"/>
  <c r="K25" i="9"/>
  <c r="G29" i="9"/>
  <c r="K29" i="9"/>
  <c r="I31" i="9"/>
  <c r="E17" i="9"/>
  <c r="G19" i="9"/>
  <c r="E21" i="9"/>
  <c r="G23" i="9"/>
  <c r="E25" i="9"/>
  <c r="G27" i="9"/>
  <c r="E29" i="9"/>
  <c r="G31" i="9"/>
  <c r="L31" i="7"/>
  <c r="C31" i="7"/>
  <c r="H31" i="7" s="1"/>
  <c r="L29" i="7"/>
  <c r="C29" i="7"/>
  <c r="J29" i="7" s="1"/>
  <c r="L27" i="7"/>
  <c r="C27" i="7"/>
  <c r="K27" i="7" s="1"/>
  <c r="L25" i="7"/>
  <c r="C25" i="7"/>
  <c r="J25" i="7" s="1"/>
  <c r="L23" i="7"/>
  <c r="C23" i="7"/>
  <c r="H23" i="7" s="1"/>
  <c r="L21" i="7"/>
  <c r="C21" i="7"/>
  <c r="J21" i="7" s="1"/>
  <c r="L19" i="7"/>
  <c r="C19" i="7"/>
  <c r="H19" i="7" s="1"/>
  <c r="L17" i="7"/>
  <c r="C17" i="7"/>
  <c r="J17" i="7" s="1"/>
  <c r="Y100" i="7"/>
  <c r="X100" i="7"/>
  <c r="W100" i="7"/>
  <c r="V100" i="7"/>
  <c r="U100" i="7"/>
  <c r="T100" i="7"/>
  <c r="S100" i="7"/>
  <c r="R100" i="7"/>
  <c r="AH99" i="7"/>
  <c r="Z99" i="7"/>
  <c r="AH98" i="7"/>
  <c r="Z98" i="7"/>
  <c r="AH97" i="7"/>
  <c r="Z97" i="7"/>
  <c r="AH96" i="7"/>
  <c r="Z96" i="7"/>
  <c r="AH95" i="7"/>
  <c r="Z95" i="7"/>
  <c r="AH94" i="7"/>
  <c r="Z94" i="7"/>
  <c r="Y88" i="7"/>
  <c r="X88" i="7"/>
  <c r="W88" i="7"/>
  <c r="V88" i="7"/>
  <c r="U88" i="7"/>
  <c r="T88" i="7"/>
  <c r="S88" i="7"/>
  <c r="R88" i="7"/>
  <c r="AH87" i="7"/>
  <c r="Z87" i="7"/>
  <c r="AH86" i="7"/>
  <c r="Z86" i="7"/>
  <c r="AH85" i="7"/>
  <c r="Z85" i="7"/>
  <c r="AH84" i="7"/>
  <c r="Z84" i="7"/>
  <c r="AH83" i="7"/>
  <c r="Z83" i="7"/>
  <c r="AH82" i="7"/>
  <c r="Z82" i="7"/>
  <c r="Y76" i="7"/>
  <c r="X76" i="7"/>
  <c r="W76" i="7"/>
  <c r="V76" i="7"/>
  <c r="U76" i="7"/>
  <c r="T76" i="7"/>
  <c r="S76" i="7"/>
  <c r="R76" i="7"/>
  <c r="AH75" i="7"/>
  <c r="Z75" i="7"/>
  <c r="AH74" i="7"/>
  <c r="Z74" i="7"/>
  <c r="AH73" i="7"/>
  <c r="Z73" i="7"/>
  <c r="AH72" i="7"/>
  <c r="Z72" i="7"/>
  <c r="AH71" i="7"/>
  <c r="Z71" i="7"/>
  <c r="AH70" i="7"/>
  <c r="Z70" i="7"/>
  <c r="Y64" i="7"/>
  <c r="X64" i="7"/>
  <c r="W64" i="7"/>
  <c r="V64" i="7"/>
  <c r="U64" i="7"/>
  <c r="T64" i="7"/>
  <c r="S64" i="7"/>
  <c r="R64" i="7"/>
  <c r="AH63" i="7"/>
  <c r="Z63" i="7"/>
  <c r="AH62" i="7"/>
  <c r="Z62" i="7"/>
  <c r="AH61" i="7"/>
  <c r="Z61" i="7"/>
  <c r="AH60" i="7"/>
  <c r="Z60" i="7"/>
  <c r="AH59" i="7"/>
  <c r="Z59" i="7"/>
  <c r="AH58" i="7"/>
  <c r="Z58" i="7"/>
  <c r="Y50" i="7"/>
  <c r="X50" i="7"/>
  <c r="W50" i="7"/>
  <c r="V50" i="7"/>
  <c r="U50" i="7"/>
  <c r="T50" i="7"/>
  <c r="S50" i="7"/>
  <c r="R50" i="7"/>
  <c r="AH49" i="7"/>
  <c r="Z49" i="7"/>
  <c r="AH48" i="7"/>
  <c r="Z48" i="7"/>
  <c r="AH47" i="7"/>
  <c r="Z47" i="7"/>
  <c r="AH46" i="7"/>
  <c r="Z46" i="7"/>
  <c r="AH45" i="7"/>
  <c r="Z45" i="7"/>
  <c r="AH44" i="7"/>
  <c r="Z44" i="7"/>
  <c r="Y38" i="7"/>
  <c r="X38" i="7"/>
  <c r="W38" i="7"/>
  <c r="V38" i="7"/>
  <c r="U38" i="7"/>
  <c r="T38" i="7"/>
  <c r="S38" i="7"/>
  <c r="R38" i="7"/>
  <c r="AH37" i="7"/>
  <c r="Z37" i="7"/>
  <c r="AH36" i="7"/>
  <c r="Z36" i="7"/>
  <c r="AH35" i="7"/>
  <c r="Z35" i="7"/>
  <c r="AH34" i="7"/>
  <c r="Z34" i="7"/>
  <c r="AH33" i="7"/>
  <c r="Z33" i="7"/>
  <c r="AH32" i="7"/>
  <c r="Z32" i="7"/>
  <c r="Y26" i="7"/>
  <c r="X26" i="7"/>
  <c r="W26" i="7"/>
  <c r="V26" i="7"/>
  <c r="U26" i="7"/>
  <c r="T26" i="7"/>
  <c r="S26" i="7"/>
  <c r="R26" i="7"/>
  <c r="AH25" i="7"/>
  <c r="Z25" i="7"/>
  <c r="AH24" i="7"/>
  <c r="Z24" i="7"/>
  <c r="AH23" i="7"/>
  <c r="Z23" i="7"/>
  <c r="AH22" i="7"/>
  <c r="Z22" i="7"/>
  <c r="AH21" i="7"/>
  <c r="Z21" i="7"/>
  <c r="AH20" i="7"/>
  <c r="Z20" i="7"/>
  <c r="Y14" i="7"/>
  <c r="X14" i="7"/>
  <c r="W14" i="7"/>
  <c r="V14" i="7"/>
  <c r="U14" i="7"/>
  <c r="T14" i="7"/>
  <c r="S14" i="7"/>
  <c r="R14" i="7"/>
  <c r="AH13" i="7"/>
  <c r="Z13" i="7"/>
  <c r="AH12" i="7"/>
  <c r="Z12" i="7"/>
  <c r="AH11" i="7"/>
  <c r="Z11" i="7"/>
  <c r="AH10" i="7"/>
  <c r="Z10" i="7"/>
  <c r="AH9" i="7"/>
  <c r="Z9" i="7"/>
  <c r="AH8" i="7"/>
  <c r="Z8" i="7"/>
  <c r="B20" i="13" l="1"/>
  <c r="B22" i="13" s="1"/>
  <c r="E42" i="12"/>
  <c r="E43" i="12" s="1"/>
  <c r="L50" i="12"/>
  <c r="E22" i="13" s="1"/>
  <c r="J48" i="12"/>
  <c r="J49" i="12" s="1"/>
  <c r="L48" i="12" s="1"/>
  <c r="E20" i="13" s="1"/>
  <c r="E48" i="12"/>
  <c r="E49" i="12" s="1"/>
  <c r="N48" i="12"/>
  <c r="L44" i="12"/>
  <c r="E16" i="13" s="1"/>
  <c r="D44" i="12"/>
  <c r="D45" i="12" s="1"/>
  <c r="K42" i="12"/>
  <c r="K43" i="12" s="1"/>
  <c r="L42" i="12" s="1"/>
  <c r="E14" i="13" s="1"/>
  <c r="N42" i="12"/>
  <c r="D40" i="12"/>
  <c r="D41" i="12" s="1"/>
  <c r="L40" i="12"/>
  <c r="E12" i="13" s="1"/>
  <c r="N40" i="12"/>
  <c r="L38" i="12"/>
  <c r="E10" i="13" s="1"/>
  <c r="N38" i="12"/>
  <c r="N36" i="12"/>
  <c r="K36" i="12"/>
  <c r="K37" i="12" s="1"/>
  <c r="J36" i="12"/>
  <c r="J37" i="12" s="1"/>
  <c r="L36" i="12" s="1"/>
  <c r="E8" i="13" s="1"/>
  <c r="D31" i="7"/>
  <c r="G50" i="7"/>
  <c r="E31" i="7"/>
  <c r="H50" i="7"/>
  <c r="N50" i="7" s="1"/>
  <c r="I31" i="7"/>
  <c r="H48" i="7"/>
  <c r="N48" i="7" s="1"/>
  <c r="G48" i="7"/>
  <c r="D27" i="7"/>
  <c r="E27" i="7"/>
  <c r="H46" i="7"/>
  <c r="N46" i="7" s="1"/>
  <c r="H27" i="7"/>
  <c r="I27" i="7"/>
  <c r="G46" i="7"/>
  <c r="G44" i="7"/>
  <c r="H44" i="7"/>
  <c r="N44" i="7" s="1"/>
  <c r="G42" i="7"/>
  <c r="H42" i="7"/>
  <c r="N42" i="7" s="1"/>
  <c r="G40" i="7"/>
  <c r="H40" i="7"/>
  <c r="N40" i="7" s="1"/>
  <c r="E19" i="7"/>
  <c r="H38" i="7"/>
  <c r="N38" i="7" s="1"/>
  <c r="I19" i="7"/>
  <c r="G38" i="7"/>
  <c r="G36" i="7"/>
  <c r="H36" i="7"/>
  <c r="N36" i="7" s="1"/>
  <c r="E23" i="7"/>
  <c r="I23" i="7"/>
  <c r="G17" i="7"/>
  <c r="G21" i="7"/>
  <c r="K21" i="7"/>
  <c r="K25" i="7"/>
  <c r="D17" i="7"/>
  <c r="H17" i="7"/>
  <c r="F19" i="7"/>
  <c r="J19" i="7"/>
  <c r="D21" i="7"/>
  <c r="H21" i="7"/>
  <c r="F23" i="7"/>
  <c r="J23" i="7"/>
  <c r="D25" i="7"/>
  <c r="H25" i="7"/>
  <c r="F27" i="7"/>
  <c r="J27" i="7"/>
  <c r="D29" i="7"/>
  <c r="H29" i="7"/>
  <c r="F31" i="7"/>
  <c r="J31" i="7"/>
  <c r="E17" i="7"/>
  <c r="I17" i="7"/>
  <c r="G19" i="7"/>
  <c r="K19" i="7"/>
  <c r="E21" i="7"/>
  <c r="I21" i="7"/>
  <c r="G23" i="7"/>
  <c r="K23" i="7"/>
  <c r="E25" i="7"/>
  <c r="I25" i="7"/>
  <c r="G27" i="7"/>
  <c r="E29" i="7"/>
  <c r="I29" i="7"/>
  <c r="G31" i="7"/>
  <c r="K31" i="7"/>
  <c r="K17" i="7"/>
  <c r="G25" i="7"/>
  <c r="G29" i="7"/>
  <c r="K29" i="7"/>
  <c r="F17" i="7"/>
  <c r="D19" i="7"/>
  <c r="F21" i="7"/>
  <c r="D23" i="7"/>
  <c r="F25" i="7"/>
  <c r="F29" i="7"/>
  <c r="C17" i="1"/>
  <c r="H17" i="1" s="1"/>
  <c r="C19" i="1"/>
  <c r="D19" i="1" s="1"/>
  <c r="C21" i="1"/>
  <c r="D21" i="1" s="1"/>
  <c r="C23" i="1"/>
  <c r="D23" i="1" s="1"/>
  <c r="C25" i="1"/>
  <c r="I25" i="1" s="1"/>
  <c r="C27" i="1"/>
  <c r="I27" i="1" s="1"/>
  <c r="C29" i="1"/>
  <c r="D29" i="1" s="1"/>
  <c r="C31" i="1"/>
  <c r="D31" i="1" s="1"/>
  <c r="L31" i="5"/>
  <c r="L29" i="5"/>
  <c r="L27" i="5"/>
  <c r="L25" i="5"/>
  <c r="L23" i="5"/>
  <c r="L21" i="5"/>
  <c r="L19" i="5"/>
  <c r="L17" i="5"/>
  <c r="L31" i="1"/>
  <c r="L29" i="1"/>
  <c r="L27" i="1"/>
  <c r="L25" i="1"/>
  <c r="L23" i="1"/>
  <c r="L21" i="1"/>
  <c r="L19" i="1"/>
  <c r="L17" i="1"/>
  <c r="H27" i="1" l="1"/>
  <c r="K27" i="1"/>
  <c r="G29" i="1"/>
  <c r="H29" i="1"/>
  <c r="K29" i="1"/>
  <c r="I29" i="1"/>
  <c r="F29" i="1"/>
  <c r="J29" i="1"/>
  <c r="F25" i="1"/>
  <c r="J25" i="1"/>
  <c r="E25" i="1"/>
  <c r="K17" i="1"/>
  <c r="D17" i="1"/>
  <c r="I17" i="1"/>
  <c r="F17" i="1"/>
  <c r="J17" i="1"/>
  <c r="G17" i="1"/>
  <c r="E17" i="1"/>
  <c r="H23" i="1"/>
  <c r="G25" i="1"/>
  <c r="K25" i="1"/>
  <c r="D25" i="1"/>
  <c r="H25" i="1"/>
  <c r="E27" i="1"/>
  <c r="J27" i="1"/>
  <c r="D27" i="1"/>
  <c r="K31" i="1"/>
  <c r="F21" i="1"/>
  <c r="J21" i="1"/>
  <c r="G21" i="1"/>
  <c r="K21" i="1"/>
  <c r="I21" i="1"/>
  <c r="H21" i="1"/>
  <c r="J19" i="1"/>
  <c r="E19" i="1"/>
  <c r="F19" i="1"/>
  <c r="H19" i="1"/>
  <c r="K19" i="1"/>
  <c r="F27" i="1"/>
  <c r="H31" i="1"/>
  <c r="J23" i="1"/>
  <c r="E23" i="1"/>
  <c r="F23" i="1"/>
  <c r="K23" i="1"/>
  <c r="I19" i="1"/>
  <c r="I23" i="1"/>
  <c r="I31" i="1"/>
  <c r="F31" i="1"/>
  <c r="J31" i="1"/>
  <c r="E31" i="1"/>
  <c r="G19" i="1"/>
  <c r="G23" i="1"/>
  <c r="G27" i="1"/>
  <c r="G31" i="1"/>
  <c r="E29" i="1"/>
  <c r="E21" i="1"/>
  <c r="C31" i="5"/>
  <c r="C29" i="5"/>
  <c r="C27" i="5"/>
  <c r="C25" i="5"/>
  <c r="C23" i="5"/>
  <c r="K23" i="5" s="1"/>
  <c r="C21" i="5"/>
  <c r="C19" i="5"/>
  <c r="C17" i="5"/>
  <c r="W38" i="5"/>
  <c r="Y26" i="5"/>
  <c r="W26" i="5"/>
  <c r="U26" i="5"/>
  <c r="S26" i="5"/>
  <c r="Y100" i="5"/>
  <c r="X100" i="5"/>
  <c r="W100" i="5"/>
  <c r="V100" i="5"/>
  <c r="U100" i="5"/>
  <c r="T100" i="5"/>
  <c r="S100" i="5"/>
  <c r="R100" i="5"/>
  <c r="AH99" i="5"/>
  <c r="Z99" i="5"/>
  <c r="AH98" i="5"/>
  <c r="Z98" i="5"/>
  <c r="AH97" i="5"/>
  <c r="Z97" i="5"/>
  <c r="AH96" i="5"/>
  <c r="Z96" i="5"/>
  <c r="AH95" i="5"/>
  <c r="Z95" i="5"/>
  <c r="AH94" i="5"/>
  <c r="Z94" i="5"/>
  <c r="Y88" i="5"/>
  <c r="X88" i="5"/>
  <c r="W88" i="5"/>
  <c r="V88" i="5"/>
  <c r="U88" i="5"/>
  <c r="T88" i="5"/>
  <c r="S88" i="5"/>
  <c r="R88" i="5"/>
  <c r="AH87" i="5"/>
  <c r="Z87" i="5"/>
  <c r="AH86" i="5"/>
  <c r="Z86" i="5"/>
  <c r="AH85" i="5"/>
  <c r="Z85" i="5"/>
  <c r="AH84" i="5"/>
  <c r="Z84" i="5"/>
  <c r="AH83" i="5"/>
  <c r="Z83" i="5"/>
  <c r="AH82" i="5"/>
  <c r="Z82" i="5"/>
  <c r="Y76" i="5"/>
  <c r="X76" i="5"/>
  <c r="W76" i="5"/>
  <c r="V76" i="5"/>
  <c r="U76" i="5"/>
  <c r="T76" i="5"/>
  <c r="S76" i="5"/>
  <c r="R76" i="5"/>
  <c r="AH75" i="5"/>
  <c r="Z75" i="5"/>
  <c r="AH74" i="5"/>
  <c r="Z74" i="5"/>
  <c r="AH73" i="5"/>
  <c r="Z73" i="5"/>
  <c r="AH72" i="5"/>
  <c r="Z72" i="5"/>
  <c r="AH71" i="5"/>
  <c r="Z71" i="5"/>
  <c r="AH70" i="5"/>
  <c r="Z70" i="5"/>
  <c r="Y64" i="5"/>
  <c r="X64" i="5"/>
  <c r="W64" i="5"/>
  <c r="V64" i="5"/>
  <c r="U64" i="5"/>
  <c r="T64" i="5"/>
  <c r="S64" i="5"/>
  <c r="R64" i="5"/>
  <c r="AH63" i="5"/>
  <c r="Z63" i="5"/>
  <c r="AH62" i="5"/>
  <c r="Z62" i="5"/>
  <c r="AH61" i="5"/>
  <c r="Z61" i="5"/>
  <c r="AH60" i="5"/>
  <c r="Z60" i="5"/>
  <c r="AH59" i="5"/>
  <c r="Z59" i="5"/>
  <c r="AH58" i="5"/>
  <c r="Z58" i="5"/>
  <c r="Y50" i="5"/>
  <c r="X50" i="5"/>
  <c r="W50" i="5"/>
  <c r="V50" i="5"/>
  <c r="U50" i="5"/>
  <c r="T50" i="5"/>
  <c r="S50" i="5"/>
  <c r="R50" i="5"/>
  <c r="AH49" i="5"/>
  <c r="Z49" i="5"/>
  <c r="AH48" i="5"/>
  <c r="Z48" i="5"/>
  <c r="AH47" i="5"/>
  <c r="Z47" i="5"/>
  <c r="AH46" i="5"/>
  <c r="Z46" i="5"/>
  <c r="AH45" i="5"/>
  <c r="Z45" i="5"/>
  <c r="AH44" i="5"/>
  <c r="Z44" i="5"/>
  <c r="Y38" i="5"/>
  <c r="X38" i="5"/>
  <c r="V38" i="5"/>
  <c r="U38" i="5"/>
  <c r="T38" i="5"/>
  <c r="S38" i="5"/>
  <c r="R38" i="5"/>
  <c r="AH37" i="5"/>
  <c r="Z37" i="5"/>
  <c r="AH36" i="5"/>
  <c r="Z36" i="5"/>
  <c r="AH35" i="5"/>
  <c r="Z35" i="5"/>
  <c r="AH34" i="5"/>
  <c r="Z34" i="5"/>
  <c r="AH33" i="5"/>
  <c r="Z33" i="5"/>
  <c r="AH32" i="5"/>
  <c r="Z32" i="5"/>
  <c r="X26" i="5"/>
  <c r="V26" i="5"/>
  <c r="T26" i="5"/>
  <c r="R26" i="5"/>
  <c r="AH25" i="5"/>
  <c r="Z25" i="5"/>
  <c r="AH24" i="5"/>
  <c r="Z24" i="5"/>
  <c r="AH23" i="5"/>
  <c r="Z23" i="5"/>
  <c r="AH22" i="5"/>
  <c r="Z22" i="5"/>
  <c r="AH21" i="5"/>
  <c r="Z21" i="5"/>
  <c r="AH20" i="5"/>
  <c r="Z20" i="5"/>
  <c r="Y14" i="5"/>
  <c r="X14" i="5"/>
  <c r="W14" i="5"/>
  <c r="V14" i="5"/>
  <c r="U14" i="5"/>
  <c r="T14" i="5"/>
  <c r="S14" i="5"/>
  <c r="R14" i="5"/>
  <c r="AH13" i="5"/>
  <c r="Z13" i="5"/>
  <c r="AH12" i="5"/>
  <c r="Z12" i="5"/>
  <c r="AH11" i="5"/>
  <c r="Z11" i="5"/>
  <c r="AH10" i="5"/>
  <c r="Z10" i="5"/>
  <c r="AH9" i="5"/>
  <c r="Z9" i="5"/>
  <c r="AH8" i="5"/>
  <c r="Z8" i="5"/>
  <c r="Y64" i="3"/>
  <c r="W64" i="3"/>
  <c r="U64" i="3"/>
  <c r="S64" i="3"/>
  <c r="W100" i="3"/>
  <c r="S100" i="3"/>
  <c r="Y76" i="3"/>
  <c r="W76" i="3"/>
  <c r="U76" i="3"/>
  <c r="S76" i="3"/>
  <c r="Z82" i="3"/>
  <c r="Y26" i="3"/>
  <c r="W26" i="3"/>
  <c r="U26" i="3"/>
  <c r="S26" i="3"/>
  <c r="Y14" i="3"/>
  <c r="W14" i="3"/>
  <c r="U14" i="3"/>
  <c r="S14" i="3"/>
  <c r="X100" i="3"/>
  <c r="V100" i="3"/>
  <c r="T100" i="3"/>
  <c r="R100" i="3"/>
  <c r="Z99" i="3"/>
  <c r="Z98" i="3"/>
  <c r="Z97" i="3"/>
  <c r="Z96" i="3"/>
  <c r="Z95" i="3"/>
  <c r="Z94" i="3"/>
  <c r="Y88" i="3"/>
  <c r="X88" i="3"/>
  <c r="W88" i="3"/>
  <c r="V88" i="3"/>
  <c r="U88" i="3"/>
  <c r="T88" i="3"/>
  <c r="S88" i="3"/>
  <c r="R88" i="3"/>
  <c r="Z87" i="3"/>
  <c r="Z86" i="3"/>
  <c r="Z85" i="3"/>
  <c r="Z84" i="3"/>
  <c r="Z83" i="3"/>
  <c r="X76" i="3"/>
  <c r="V76" i="3"/>
  <c r="T76" i="3"/>
  <c r="R76" i="3"/>
  <c r="Z75" i="3"/>
  <c r="Z74" i="3"/>
  <c r="Z73" i="3"/>
  <c r="Z72" i="3"/>
  <c r="Z71" i="3"/>
  <c r="Z70" i="3"/>
  <c r="X64" i="3"/>
  <c r="V64" i="3"/>
  <c r="T64" i="3"/>
  <c r="Z63" i="3"/>
  <c r="Z62" i="3"/>
  <c r="Z61" i="3"/>
  <c r="Z60" i="3"/>
  <c r="Z59" i="3"/>
  <c r="Z58" i="3"/>
  <c r="Y50" i="3"/>
  <c r="X50" i="3"/>
  <c r="W50" i="3"/>
  <c r="V50" i="3"/>
  <c r="U50" i="3"/>
  <c r="T50" i="3"/>
  <c r="S50" i="3"/>
  <c r="R50" i="3"/>
  <c r="Z49" i="3"/>
  <c r="Z48" i="3"/>
  <c r="Z47" i="3"/>
  <c r="Z46" i="3"/>
  <c r="Z45" i="3"/>
  <c r="Z44" i="3"/>
  <c r="Y38" i="3"/>
  <c r="X38" i="3"/>
  <c r="W38" i="3"/>
  <c r="V38" i="3"/>
  <c r="U38" i="3"/>
  <c r="T38" i="3"/>
  <c r="S38" i="3"/>
  <c r="R38" i="3"/>
  <c r="Z37" i="3"/>
  <c r="Z36" i="3"/>
  <c r="Z35" i="3"/>
  <c r="Z34" i="3"/>
  <c r="Z33" i="3"/>
  <c r="Z32" i="3"/>
  <c r="X26" i="3"/>
  <c r="V26" i="3"/>
  <c r="T26" i="3"/>
  <c r="R26" i="3"/>
  <c r="Z25" i="3"/>
  <c r="Z24" i="3"/>
  <c r="Z23" i="3"/>
  <c r="Z22" i="3"/>
  <c r="Z21" i="3"/>
  <c r="Z20" i="3"/>
  <c r="X14" i="3"/>
  <c r="V14" i="3"/>
  <c r="T14" i="3"/>
  <c r="R14" i="3"/>
  <c r="Z13" i="3"/>
  <c r="Z12" i="3"/>
  <c r="Z11" i="3"/>
  <c r="Z10" i="3"/>
  <c r="Z9" i="3"/>
  <c r="Z8" i="3"/>
  <c r="G36" i="5" l="1"/>
  <c r="G40" i="5"/>
  <c r="G50" i="5"/>
  <c r="H50" i="5"/>
  <c r="N50" i="5" s="1"/>
  <c r="D31" i="5"/>
  <c r="J31" i="5"/>
  <c r="F31" i="5"/>
  <c r="I31" i="5"/>
  <c r="E31" i="5"/>
  <c r="H31" i="5"/>
  <c r="K31" i="5"/>
  <c r="G31" i="5"/>
  <c r="G48" i="5"/>
  <c r="D29" i="5"/>
  <c r="I29" i="5"/>
  <c r="H29" i="5"/>
  <c r="K29" i="5"/>
  <c r="G29" i="5"/>
  <c r="J29" i="5"/>
  <c r="F29" i="5"/>
  <c r="E29" i="5"/>
  <c r="H48" i="5"/>
  <c r="N48" i="5" s="1"/>
  <c r="G46" i="5"/>
  <c r="H44" i="5"/>
  <c r="N44" i="5" s="1"/>
  <c r="H25" i="5"/>
  <c r="K25" i="5"/>
  <c r="G25" i="5"/>
  <c r="E25" i="5"/>
  <c r="D25" i="5"/>
  <c r="J25" i="5"/>
  <c r="F25" i="5"/>
  <c r="I25" i="5"/>
  <c r="H46" i="5"/>
  <c r="N46" i="5" s="1"/>
  <c r="J27" i="5"/>
  <c r="F27" i="5"/>
  <c r="E27" i="5"/>
  <c r="D27" i="5"/>
  <c r="H27" i="5"/>
  <c r="K27" i="5"/>
  <c r="G27" i="5"/>
  <c r="I27" i="5"/>
  <c r="G42" i="5"/>
  <c r="H42" i="5"/>
  <c r="N42" i="5" s="1"/>
  <c r="D23" i="5"/>
  <c r="J23" i="5"/>
  <c r="F23" i="5"/>
  <c r="I23" i="5"/>
  <c r="E23" i="5"/>
  <c r="H23" i="5"/>
  <c r="G23" i="5"/>
  <c r="K21" i="5"/>
  <c r="G21" i="5"/>
  <c r="D21" i="5"/>
  <c r="J21" i="5"/>
  <c r="F21" i="5"/>
  <c r="I21" i="5"/>
  <c r="E21" i="5"/>
  <c r="H21" i="5"/>
  <c r="H40" i="5"/>
  <c r="N40" i="5" s="1"/>
  <c r="H36" i="5"/>
  <c r="N36" i="5" s="1"/>
  <c r="H48" i="3"/>
  <c r="N48" i="3" s="1"/>
  <c r="H36" i="3"/>
  <c r="N36" i="3" s="1"/>
  <c r="H19" i="5"/>
  <c r="K19" i="5"/>
  <c r="D19" i="5"/>
  <c r="J19" i="5"/>
  <c r="F19" i="5"/>
  <c r="I19" i="5"/>
  <c r="E19" i="5"/>
  <c r="G19" i="5"/>
  <c r="H38" i="5"/>
  <c r="N38" i="5" s="1"/>
  <c r="G38" i="5"/>
  <c r="J17" i="5"/>
  <c r="F17" i="5"/>
  <c r="G17" i="5"/>
  <c r="I17" i="5"/>
  <c r="E17" i="5"/>
  <c r="D17" i="5"/>
  <c r="K17" i="5"/>
  <c r="H17" i="5"/>
  <c r="H42" i="3"/>
  <c r="N42" i="3" s="1"/>
  <c r="G42" i="3"/>
  <c r="G40" i="3"/>
  <c r="H40" i="3"/>
  <c r="N40" i="3" s="1"/>
  <c r="G44" i="5"/>
  <c r="G48" i="3"/>
  <c r="H44" i="3"/>
  <c r="N44" i="3" s="1"/>
  <c r="G44" i="3"/>
  <c r="R64" i="3"/>
  <c r="G36" i="3"/>
  <c r="G38" i="3"/>
  <c r="H50" i="3"/>
  <c r="N50" i="3" s="1"/>
  <c r="U100" i="3"/>
  <c r="G50" i="3" s="1"/>
  <c r="Y100" i="3"/>
  <c r="H38" i="3"/>
  <c r="N38" i="3" s="1"/>
  <c r="H46" i="3"/>
  <c r="N46" i="3" s="1"/>
  <c r="G46" i="3"/>
  <c r="R100" i="1"/>
  <c r="Y100" i="1"/>
  <c r="X100" i="1"/>
  <c r="W100" i="1"/>
  <c r="V100" i="1"/>
  <c r="U100" i="1"/>
  <c r="T100" i="1"/>
  <c r="S100" i="1"/>
  <c r="AH99" i="1"/>
  <c r="Z99" i="1"/>
  <c r="AH98" i="1"/>
  <c r="Z98" i="1"/>
  <c r="AH97" i="1"/>
  <c r="Z97" i="1"/>
  <c r="AH96" i="1"/>
  <c r="Z96" i="1"/>
  <c r="AH95" i="1"/>
  <c r="Z95" i="1"/>
  <c r="Z94" i="1"/>
  <c r="Y88" i="1"/>
  <c r="X88" i="1"/>
  <c r="W88" i="1"/>
  <c r="V88" i="1"/>
  <c r="U88" i="1"/>
  <c r="T88" i="1"/>
  <c r="S88" i="1"/>
  <c r="R88" i="1"/>
  <c r="AH87" i="1"/>
  <c r="Z87" i="1"/>
  <c r="AH86" i="1"/>
  <c r="Z86" i="1"/>
  <c r="AH85" i="1"/>
  <c r="Z85" i="1"/>
  <c r="AH84" i="1"/>
  <c r="Z84" i="1"/>
  <c r="AH83" i="1"/>
  <c r="Z83" i="1"/>
  <c r="AH82" i="1"/>
  <c r="Z82" i="1"/>
  <c r="R76" i="1"/>
  <c r="Y76" i="1"/>
  <c r="X76" i="1"/>
  <c r="W76" i="1"/>
  <c r="V76" i="1"/>
  <c r="U76" i="1"/>
  <c r="T76" i="1"/>
  <c r="S76" i="1"/>
  <c r="AH75" i="1"/>
  <c r="Z75" i="1"/>
  <c r="AH74" i="1"/>
  <c r="Z74" i="1"/>
  <c r="AH73" i="1"/>
  <c r="Z73" i="1"/>
  <c r="AH72" i="1"/>
  <c r="Z72" i="1"/>
  <c r="AH71" i="1"/>
  <c r="Z71" i="1"/>
  <c r="AH70" i="1"/>
  <c r="Z70" i="1"/>
  <c r="Y64" i="1"/>
  <c r="W64" i="1"/>
  <c r="U64" i="1"/>
  <c r="R64" i="1"/>
  <c r="X64" i="1"/>
  <c r="V64" i="1"/>
  <c r="T64" i="1"/>
  <c r="S64" i="1"/>
  <c r="AH63" i="1"/>
  <c r="Z63" i="1"/>
  <c r="AH62" i="1"/>
  <c r="Z62" i="1"/>
  <c r="AH61" i="1"/>
  <c r="Z61" i="1"/>
  <c r="AH60" i="1"/>
  <c r="Z60" i="1"/>
  <c r="AH59" i="1"/>
  <c r="Z59" i="1"/>
  <c r="Z58" i="1"/>
  <c r="Y50" i="1"/>
  <c r="X50" i="1"/>
  <c r="W50" i="1"/>
  <c r="V50" i="1"/>
  <c r="U50" i="1"/>
  <c r="T50" i="1"/>
  <c r="S50" i="1"/>
  <c r="R50" i="1"/>
  <c r="AH49" i="1"/>
  <c r="Z49" i="1"/>
  <c r="AH48" i="1"/>
  <c r="Z48" i="1"/>
  <c r="AH47" i="1"/>
  <c r="Z47" i="1"/>
  <c r="AH46" i="1"/>
  <c r="Z46" i="1"/>
  <c r="AH45" i="1"/>
  <c r="Z45" i="1"/>
  <c r="AH44" i="1"/>
  <c r="Z44" i="1"/>
  <c r="Y38" i="1"/>
  <c r="X38" i="1"/>
  <c r="W38" i="1"/>
  <c r="V38" i="1"/>
  <c r="U38" i="1"/>
  <c r="T38" i="1"/>
  <c r="S38" i="1"/>
  <c r="R38" i="1"/>
  <c r="Z37" i="1"/>
  <c r="Z36" i="1"/>
  <c r="Z35" i="1"/>
  <c r="Z34" i="1"/>
  <c r="Z33" i="1"/>
  <c r="AH37" i="1"/>
  <c r="AH36" i="1"/>
  <c r="AH35" i="1"/>
  <c r="AH34" i="1"/>
  <c r="AH33" i="1"/>
  <c r="AH32" i="1"/>
  <c r="Y26" i="1"/>
  <c r="W26" i="1"/>
  <c r="U26" i="1"/>
  <c r="X26" i="1"/>
  <c r="V26" i="1"/>
  <c r="T26" i="1"/>
  <c r="S26" i="1"/>
  <c r="R26" i="1"/>
  <c r="AH25" i="1"/>
  <c r="Z25" i="1"/>
  <c r="AH24" i="1"/>
  <c r="Z24" i="1"/>
  <c r="AH23" i="1"/>
  <c r="Z23" i="1"/>
  <c r="AH22" i="1"/>
  <c r="Z22" i="1"/>
  <c r="AH21" i="1"/>
  <c r="Z21" i="1"/>
  <c r="AH20" i="1"/>
  <c r="Z20" i="1"/>
  <c r="AH12" i="1"/>
  <c r="AH10" i="1"/>
  <c r="AH9" i="1"/>
  <c r="AH13" i="1"/>
  <c r="AH11" i="1"/>
  <c r="AH8" i="1"/>
  <c r="Y14" i="1"/>
  <c r="X14" i="1"/>
  <c r="W14" i="1"/>
  <c r="V14" i="1"/>
  <c r="U14" i="1"/>
  <c r="T14" i="1"/>
  <c r="S14" i="1"/>
  <c r="Z13" i="1"/>
  <c r="Z12" i="1"/>
  <c r="Z11" i="1"/>
  <c r="Z10" i="1"/>
  <c r="Z9" i="1"/>
  <c r="R14" i="1"/>
  <c r="Z8" i="1"/>
  <c r="Z32" i="1"/>
  <c r="H46" i="1" l="1"/>
  <c r="N46" i="1" s="1"/>
  <c r="G38" i="1"/>
  <c r="H48" i="1"/>
  <c r="N48" i="1" s="1"/>
  <c r="G44" i="1"/>
  <c r="H38" i="1"/>
  <c r="N38" i="1" s="1"/>
  <c r="G46" i="1"/>
  <c r="H50" i="1"/>
  <c r="N50" i="1" s="1"/>
  <c r="H42" i="1"/>
  <c r="N42" i="1" s="1"/>
  <c r="G40" i="1"/>
  <c r="H40" i="1"/>
  <c r="N40" i="1" s="1"/>
  <c r="G36" i="1"/>
  <c r="H36" i="1"/>
  <c r="N36" i="1" s="1"/>
  <c r="H44" i="1"/>
  <c r="N44" i="1" s="1"/>
  <c r="G50" i="1"/>
  <c r="G42" i="1"/>
  <c r="G48" i="1"/>
  <c r="AH94" i="1"/>
  <c r="AH58" i="1"/>
  <c r="L10" i="12" l="1"/>
  <c r="L11" i="12"/>
  <c r="H6" i="9"/>
  <c r="G6" i="9"/>
  <c r="H6" i="7"/>
  <c r="G6" i="7"/>
  <c r="H6" i="5"/>
  <c r="G6" i="5"/>
  <c r="H6" i="3"/>
  <c r="G6" i="3"/>
  <c r="H41" i="12" l="1"/>
  <c r="H43" i="12"/>
  <c r="H39" i="12"/>
  <c r="H49" i="12"/>
  <c r="H37" i="12"/>
  <c r="H51" i="12"/>
  <c r="H47" i="12"/>
  <c r="H45" i="12"/>
  <c r="G37" i="12"/>
  <c r="I36" i="12" s="1"/>
  <c r="D8" i="13" s="1"/>
  <c r="G43" i="12"/>
  <c r="I42" i="12" s="1"/>
  <c r="D14" i="13" s="1"/>
  <c r="G45" i="12"/>
  <c r="I44" i="12" s="1"/>
  <c r="D16" i="13" s="1"/>
  <c r="G51" i="12"/>
  <c r="I50" i="12" s="1"/>
  <c r="D22" i="13" s="1"/>
  <c r="G41" i="12"/>
  <c r="I40" i="12" s="1"/>
  <c r="D12" i="13" s="1"/>
  <c r="G47" i="12"/>
  <c r="I46" i="12" s="1"/>
  <c r="D18" i="13" s="1"/>
  <c r="G49" i="12"/>
  <c r="I48" i="12" s="1"/>
  <c r="D20" i="13" s="1"/>
  <c r="G39" i="12"/>
  <c r="I38" i="12" s="1"/>
  <c r="D10" i="13" s="1"/>
  <c r="C22" i="10"/>
  <c r="C20" i="10"/>
  <c r="C18" i="10"/>
  <c r="C16" i="10"/>
  <c r="C14" i="10"/>
  <c r="C12" i="10"/>
  <c r="B12" i="10" s="1"/>
  <c r="C10" i="10"/>
  <c r="B10" i="10" s="1"/>
  <c r="C8" i="10"/>
  <c r="K50" i="9"/>
  <c r="K51" i="9" s="1"/>
  <c r="J50" i="9"/>
  <c r="J51" i="9" s="1"/>
  <c r="F50" i="9"/>
  <c r="F51" i="9" s="1"/>
  <c r="E50" i="9"/>
  <c r="E51" i="9" s="1"/>
  <c r="D50" i="9"/>
  <c r="D51" i="9" s="1"/>
  <c r="C50" i="9"/>
  <c r="K48" i="9"/>
  <c r="K49" i="9" s="1"/>
  <c r="J48" i="9"/>
  <c r="J49" i="9" s="1"/>
  <c r="F48" i="9"/>
  <c r="F49" i="9" s="1"/>
  <c r="E48" i="9"/>
  <c r="E49" i="9" s="1"/>
  <c r="D48" i="9"/>
  <c r="D49" i="9" s="1"/>
  <c r="C48" i="9"/>
  <c r="K46" i="9"/>
  <c r="K47" i="9" s="1"/>
  <c r="J46" i="9"/>
  <c r="J47" i="9" s="1"/>
  <c r="F46" i="9"/>
  <c r="F47" i="9" s="1"/>
  <c r="E46" i="9"/>
  <c r="E47" i="9" s="1"/>
  <c r="D46" i="9"/>
  <c r="D47" i="9" s="1"/>
  <c r="C46" i="9"/>
  <c r="K44" i="9"/>
  <c r="K45" i="9" s="1"/>
  <c r="J44" i="9"/>
  <c r="J45" i="9" s="1"/>
  <c r="F44" i="9"/>
  <c r="F45" i="9" s="1"/>
  <c r="E44" i="9"/>
  <c r="E45" i="9" s="1"/>
  <c r="D44" i="9"/>
  <c r="D45" i="9" s="1"/>
  <c r="C44" i="9"/>
  <c r="D43" i="9"/>
  <c r="K42" i="9"/>
  <c r="K43" i="9" s="1"/>
  <c r="J42" i="9"/>
  <c r="J43" i="9" s="1"/>
  <c r="L42" i="9" s="1"/>
  <c r="E14" i="10" s="1"/>
  <c r="F42" i="9"/>
  <c r="F43" i="9" s="1"/>
  <c r="E42" i="9"/>
  <c r="E43" i="9" s="1"/>
  <c r="D42" i="9"/>
  <c r="C42" i="9"/>
  <c r="K40" i="9"/>
  <c r="K41" i="9" s="1"/>
  <c r="J40" i="9"/>
  <c r="J41" i="9" s="1"/>
  <c r="F40" i="9"/>
  <c r="F41" i="9" s="1"/>
  <c r="E40" i="9"/>
  <c r="E41" i="9" s="1"/>
  <c r="D40" i="9"/>
  <c r="D41" i="9" s="1"/>
  <c r="C40" i="9"/>
  <c r="K38" i="9"/>
  <c r="K39" i="9" s="1"/>
  <c r="J38" i="9"/>
  <c r="J39" i="9" s="1"/>
  <c r="F38" i="9"/>
  <c r="F39" i="9" s="1"/>
  <c r="E38" i="9"/>
  <c r="E39" i="9" s="1"/>
  <c r="D38" i="9"/>
  <c r="D39" i="9" s="1"/>
  <c r="C38" i="9"/>
  <c r="B38" i="9"/>
  <c r="B40" i="9" s="1"/>
  <c r="B42" i="9" s="1"/>
  <c r="B44" i="9" s="1"/>
  <c r="B46" i="9" s="1"/>
  <c r="B48" i="9" s="1"/>
  <c r="B50" i="9" s="1"/>
  <c r="K36" i="9"/>
  <c r="K37" i="9" s="1"/>
  <c r="J36" i="9"/>
  <c r="J37" i="9" s="1"/>
  <c r="F36" i="9"/>
  <c r="F37" i="9" s="1"/>
  <c r="E36" i="9"/>
  <c r="E37" i="9" s="1"/>
  <c r="D36" i="9"/>
  <c r="D37" i="9" s="1"/>
  <c r="C36" i="9"/>
  <c r="B19" i="9"/>
  <c r="B21" i="9" s="1"/>
  <c r="B23" i="9" s="1"/>
  <c r="B25" i="9" s="1"/>
  <c r="B27" i="9" s="1"/>
  <c r="B29" i="9" s="1"/>
  <c r="B31" i="9" s="1"/>
  <c r="L13" i="9"/>
  <c r="L12" i="9"/>
  <c r="L11" i="9"/>
  <c r="H37" i="9" s="1"/>
  <c r="L10" i="9"/>
  <c r="G41" i="9" s="1"/>
  <c r="L9" i="9"/>
  <c r="L8" i="9"/>
  <c r="B8" i="9"/>
  <c r="L7" i="9"/>
  <c r="L6" i="9"/>
  <c r="B6" i="9"/>
  <c r="B14" i="10" l="1"/>
  <c r="B16" i="10"/>
  <c r="B18" i="10" s="1"/>
  <c r="B20" i="10" s="1"/>
  <c r="B22" i="10" s="1"/>
  <c r="G43" i="9"/>
  <c r="G45" i="9"/>
  <c r="G51" i="9"/>
  <c r="I50" i="9" s="1"/>
  <c r="D22" i="10" s="1"/>
  <c r="G49" i="9"/>
  <c r="G47" i="9"/>
  <c r="H41" i="9"/>
  <c r="H43" i="9"/>
  <c r="H47" i="9"/>
  <c r="H49" i="9"/>
  <c r="H51" i="9"/>
  <c r="H45" i="9"/>
  <c r="G37" i="9"/>
  <c r="I36" i="9" s="1"/>
  <c r="D8" i="10" s="1"/>
  <c r="H39" i="9"/>
  <c r="G39" i="9"/>
  <c r="L50" i="9"/>
  <c r="E22" i="10" s="1"/>
  <c r="L48" i="9"/>
  <c r="E20" i="10" s="1"/>
  <c r="L44" i="9"/>
  <c r="E16" i="10" s="1"/>
  <c r="I46" i="9"/>
  <c r="D18" i="10" s="1"/>
  <c r="L46" i="9"/>
  <c r="E18" i="10" s="1"/>
  <c r="I44" i="9"/>
  <c r="D16" i="10" s="1"/>
  <c r="I42" i="9"/>
  <c r="D14" i="10" s="1"/>
  <c r="L40" i="9"/>
  <c r="E12" i="10" s="1"/>
  <c r="I40" i="9"/>
  <c r="D12" i="10" s="1"/>
  <c r="L38" i="9"/>
  <c r="E10" i="10" s="1"/>
  <c r="L36" i="9"/>
  <c r="E8" i="10" s="1"/>
  <c r="K50" i="7"/>
  <c r="K51" i="7" s="1"/>
  <c r="J50" i="7"/>
  <c r="J51" i="7" s="1"/>
  <c r="F50" i="7"/>
  <c r="F51" i="7" s="1"/>
  <c r="E50" i="7"/>
  <c r="E51" i="7" s="1"/>
  <c r="D50" i="7"/>
  <c r="D51" i="7" s="1"/>
  <c r="C50" i="7"/>
  <c r="K48" i="7"/>
  <c r="K49" i="7" s="1"/>
  <c r="J48" i="7"/>
  <c r="J49" i="7" s="1"/>
  <c r="F48" i="7"/>
  <c r="F49" i="7" s="1"/>
  <c r="E48" i="7"/>
  <c r="E49" i="7" s="1"/>
  <c r="D48" i="7"/>
  <c r="D49" i="7" s="1"/>
  <c r="C48" i="7"/>
  <c r="K46" i="7"/>
  <c r="K47" i="7" s="1"/>
  <c r="J46" i="7"/>
  <c r="J47" i="7" s="1"/>
  <c r="F46" i="7"/>
  <c r="F47" i="7" s="1"/>
  <c r="E46" i="7"/>
  <c r="E47" i="7" s="1"/>
  <c r="D46" i="7"/>
  <c r="D47" i="7" s="1"/>
  <c r="C46" i="7"/>
  <c r="K44" i="7"/>
  <c r="K45" i="7" s="1"/>
  <c r="J44" i="7"/>
  <c r="J45" i="7" s="1"/>
  <c r="F44" i="7"/>
  <c r="F45" i="7" s="1"/>
  <c r="E44" i="7"/>
  <c r="E45" i="7" s="1"/>
  <c r="D44" i="7"/>
  <c r="D45" i="7" s="1"/>
  <c r="C44" i="7"/>
  <c r="K42" i="7"/>
  <c r="K43" i="7" s="1"/>
  <c r="J42" i="7"/>
  <c r="J43" i="7" s="1"/>
  <c r="F42" i="7"/>
  <c r="F43" i="7" s="1"/>
  <c r="E42" i="7"/>
  <c r="E43" i="7" s="1"/>
  <c r="D42" i="7"/>
  <c r="D43" i="7" s="1"/>
  <c r="C42" i="7"/>
  <c r="K40" i="7"/>
  <c r="J40" i="7"/>
  <c r="F40" i="7"/>
  <c r="E40" i="7"/>
  <c r="D40" i="7"/>
  <c r="C40" i="7"/>
  <c r="K38" i="7"/>
  <c r="J38" i="7"/>
  <c r="F38" i="7"/>
  <c r="E38" i="7"/>
  <c r="D38" i="7"/>
  <c r="C38" i="7"/>
  <c r="K36" i="7"/>
  <c r="J36" i="7"/>
  <c r="F36" i="7"/>
  <c r="E36" i="7"/>
  <c r="D36" i="7"/>
  <c r="C36" i="7"/>
  <c r="K50" i="5"/>
  <c r="J50" i="5"/>
  <c r="F50" i="5"/>
  <c r="E50" i="5"/>
  <c r="D50" i="5"/>
  <c r="C50" i="5"/>
  <c r="K48" i="5"/>
  <c r="J48" i="5"/>
  <c r="F48" i="5"/>
  <c r="E48" i="5"/>
  <c r="D48" i="5"/>
  <c r="C48" i="5"/>
  <c r="K46" i="5"/>
  <c r="J46" i="5"/>
  <c r="F46" i="5"/>
  <c r="E46" i="5"/>
  <c r="D46" i="5"/>
  <c r="C46" i="5"/>
  <c r="K44" i="5"/>
  <c r="J44" i="5"/>
  <c r="F44" i="5"/>
  <c r="E44" i="5"/>
  <c r="D44" i="5"/>
  <c r="C44" i="5"/>
  <c r="K42" i="5"/>
  <c r="J42" i="5"/>
  <c r="F42" i="5"/>
  <c r="E42" i="5"/>
  <c r="D42" i="5"/>
  <c r="C42" i="5"/>
  <c r="K40" i="5"/>
  <c r="J40" i="5"/>
  <c r="F40" i="5"/>
  <c r="E40" i="5"/>
  <c r="D40" i="5"/>
  <c r="C40" i="5"/>
  <c r="K38" i="5"/>
  <c r="J38" i="5"/>
  <c r="F38" i="5"/>
  <c r="E38" i="5"/>
  <c r="D38" i="5"/>
  <c r="C38" i="5"/>
  <c r="K36" i="5"/>
  <c r="J36" i="5"/>
  <c r="F36" i="5"/>
  <c r="E36" i="5"/>
  <c r="D36" i="5"/>
  <c r="C36" i="5"/>
  <c r="K50" i="3"/>
  <c r="J50" i="3"/>
  <c r="F50" i="3"/>
  <c r="E50" i="3"/>
  <c r="D50" i="3"/>
  <c r="C50" i="3"/>
  <c r="K48" i="3"/>
  <c r="J48" i="3"/>
  <c r="F48" i="3"/>
  <c r="E48" i="3"/>
  <c r="D48" i="3"/>
  <c r="C48" i="3"/>
  <c r="K46" i="3"/>
  <c r="J46" i="3"/>
  <c r="F46" i="3"/>
  <c r="E46" i="3"/>
  <c r="D46" i="3"/>
  <c r="C46" i="3"/>
  <c r="K44" i="3"/>
  <c r="J44" i="3"/>
  <c r="F44" i="3"/>
  <c r="E44" i="3"/>
  <c r="D44" i="3"/>
  <c r="C44" i="3"/>
  <c r="K42" i="3"/>
  <c r="J42" i="3"/>
  <c r="F42" i="3"/>
  <c r="E42" i="3"/>
  <c r="D42" i="3"/>
  <c r="C42" i="3"/>
  <c r="K40" i="3"/>
  <c r="J40" i="3"/>
  <c r="F40" i="3"/>
  <c r="E40" i="3"/>
  <c r="D40" i="3"/>
  <c r="C40" i="3"/>
  <c r="K38" i="3"/>
  <c r="J38" i="3"/>
  <c r="F38" i="3"/>
  <c r="E38" i="3"/>
  <c r="D38" i="3"/>
  <c r="C38" i="3"/>
  <c r="K36" i="3"/>
  <c r="J36" i="3"/>
  <c r="F36" i="3"/>
  <c r="E36" i="3"/>
  <c r="D36" i="3"/>
  <c r="C36" i="3"/>
  <c r="K50" i="1"/>
  <c r="K51" i="1" s="1"/>
  <c r="J50" i="1"/>
  <c r="J51" i="1" s="1"/>
  <c r="G51" i="1"/>
  <c r="F50" i="1"/>
  <c r="F51" i="1" s="1"/>
  <c r="E50" i="1"/>
  <c r="E51" i="1" s="1"/>
  <c r="D50" i="1"/>
  <c r="D51" i="1" s="1"/>
  <c r="K48" i="1"/>
  <c r="K49" i="1" s="1"/>
  <c r="J48" i="1"/>
  <c r="J49" i="1" s="1"/>
  <c r="H49" i="1"/>
  <c r="G49" i="1"/>
  <c r="F48" i="1"/>
  <c r="F49" i="1" s="1"/>
  <c r="E48" i="1"/>
  <c r="E49" i="1" s="1"/>
  <c r="D48" i="1"/>
  <c r="D49" i="1" s="1"/>
  <c r="K46" i="1"/>
  <c r="K47" i="1" s="1"/>
  <c r="J46" i="1"/>
  <c r="J47" i="1" s="1"/>
  <c r="G47" i="1"/>
  <c r="F46" i="1"/>
  <c r="F47" i="1" s="1"/>
  <c r="E46" i="1"/>
  <c r="E47" i="1" s="1"/>
  <c r="D46" i="1"/>
  <c r="D47" i="1" s="1"/>
  <c r="K44" i="1"/>
  <c r="K45" i="1" s="1"/>
  <c r="J44" i="1"/>
  <c r="J45" i="1" s="1"/>
  <c r="G45" i="1"/>
  <c r="F44" i="1"/>
  <c r="F45" i="1" s="1"/>
  <c r="E44" i="1"/>
  <c r="E45" i="1" s="1"/>
  <c r="D44" i="1"/>
  <c r="D45" i="1" s="1"/>
  <c r="K42" i="1"/>
  <c r="K43" i="1" s="1"/>
  <c r="J42" i="1"/>
  <c r="J43" i="1" s="1"/>
  <c r="G43" i="1"/>
  <c r="F42" i="1"/>
  <c r="F43" i="1" s="1"/>
  <c r="E42" i="1"/>
  <c r="E43" i="1" s="1"/>
  <c r="D42" i="1"/>
  <c r="D43" i="1" s="1"/>
  <c r="K40" i="1"/>
  <c r="K41" i="1" s="1"/>
  <c r="J40" i="1"/>
  <c r="J41" i="1" s="1"/>
  <c r="G41" i="1"/>
  <c r="F40" i="1"/>
  <c r="F41" i="1" s="1"/>
  <c r="E40" i="1"/>
  <c r="E41" i="1" s="1"/>
  <c r="D40" i="1"/>
  <c r="D41" i="1" s="1"/>
  <c r="K38" i="1"/>
  <c r="K39" i="1" s="1"/>
  <c r="J38" i="1"/>
  <c r="J39" i="1" s="1"/>
  <c r="G39" i="1"/>
  <c r="F38" i="1"/>
  <c r="F39" i="1" s="1"/>
  <c r="E38" i="1"/>
  <c r="E39" i="1" s="1"/>
  <c r="D38" i="1"/>
  <c r="D39" i="1" s="1"/>
  <c r="E36" i="1"/>
  <c r="K36" i="1"/>
  <c r="J36" i="1"/>
  <c r="D36" i="1"/>
  <c r="D37" i="1" s="1"/>
  <c r="F36" i="1"/>
  <c r="I48" i="9" l="1"/>
  <c r="D20" i="10" s="1"/>
  <c r="I38" i="9"/>
  <c r="D10" i="10" s="1"/>
  <c r="L44" i="7"/>
  <c r="L50" i="7"/>
  <c r="L48" i="7"/>
  <c r="L46" i="7"/>
  <c r="L42" i="7"/>
  <c r="L50" i="1"/>
  <c r="I48" i="1"/>
  <c r="L46" i="1"/>
  <c r="L48" i="1"/>
  <c r="H51" i="1"/>
  <c r="I50" i="1" s="1"/>
  <c r="L42" i="1"/>
  <c r="H47" i="1"/>
  <c r="I46" i="1" s="1"/>
  <c r="L44" i="1"/>
  <c r="H45" i="1"/>
  <c r="I44" i="1" s="1"/>
  <c r="H43" i="1"/>
  <c r="I42" i="1" s="1"/>
  <c r="L40" i="1"/>
  <c r="H41" i="1"/>
  <c r="I40" i="1" s="1"/>
  <c r="L38" i="1"/>
  <c r="H39" i="1"/>
  <c r="I38" i="1" s="1"/>
  <c r="E37" i="1"/>
  <c r="B6" i="7" l="1"/>
  <c r="B8" i="7"/>
  <c r="L13" i="7"/>
  <c r="L12" i="7"/>
  <c r="L11" i="7"/>
  <c r="L10" i="7"/>
  <c r="L9" i="7"/>
  <c r="L8" i="7"/>
  <c r="L7" i="7"/>
  <c r="L6" i="7"/>
  <c r="L13" i="5"/>
  <c r="L12" i="5"/>
  <c r="L11" i="5"/>
  <c r="L10" i="5"/>
  <c r="L9" i="5"/>
  <c r="L8" i="5"/>
  <c r="L7" i="5"/>
  <c r="L6" i="5"/>
  <c r="B8" i="5"/>
  <c r="B6" i="5"/>
  <c r="L13" i="3"/>
  <c r="L12" i="3"/>
  <c r="L11" i="3"/>
  <c r="L10" i="3"/>
  <c r="L9" i="3"/>
  <c r="L8" i="3"/>
  <c r="L7" i="3"/>
  <c r="L6" i="3"/>
  <c r="B8" i="3"/>
  <c r="B6" i="3"/>
  <c r="E22" i="8"/>
  <c r="C22" i="8"/>
  <c r="B22" i="8" s="1"/>
  <c r="E20" i="8"/>
  <c r="C20" i="8"/>
  <c r="B20" i="8" s="1"/>
  <c r="E18" i="8"/>
  <c r="C18" i="8"/>
  <c r="B18" i="8" s="1"/>
  <c r="E16" i="8"/>
  <c r="C16" i="8"/>
  <c r="E14" i="8"/>
  <c r="C14" i="8"/>
  <c r="C12" i="8"/>
  <c r="C10" i="8"/>
  <c r="B10" i="8" s="1"/>
  <c r="C8" i="8"/>
  <c r="C22" i="6"/>
  <c r="C20" i="6"/>
  <c r="C18" i="6"/>
  <c r="C16" i="6"/>
  <c r="C14" i="6"/>
  <c r="C12" i="6"/>
  <c r="C10" i="6"/>
  <c r="B10" i="6" s="1"/>
  <c r="C8" i="6"/>
  <c r="C22" i="4"/>
  <c r="C20" i="4"/>
  <c r="C18" i="4"/>
  <c r="C16" i="4"/>
  <c r="C14" i="4"/>
  <c r="C12" i="4"/>
  <c r="C10" i="4"/>
  <c r="B10" i="4" s="1"/>
  <c r="C8" i="4"/>
  <c r="B38" i="7"/>
  <c r="B40" i="7" s="1"/>
  <c r="B42" i="7" s="1"/>
  <c r="B44" i="7" s="1"/>
  <c r="B46" i="7" s="1"/>
  <c r="B48" i="7" s="1"/>
  <c r="B50" i="7" s="1"/>
  <c r="B19" i="7"/>
  <c r="B21" i="7" s="1"/>
  <c r="B23" i="7" s="1"/>
  <c r="B25" i="7" s="1"/>
  <c r="B27" i="7" s="1"/>
  <c r="B29" i="7" s="1"/>
  <c r="B31" i="7" s="1"/>
  <c r="B38" i="5"/>
  <c r="B40" i="5" s="1"/>
  <c r="B42" i="5" s="1"/>
  <c r="B44" i="5" s="1"/>
  <c r="B46" i="5" s="1"/>
  <c r="B48" i="5" s="1"/>
  <c r="B50" i="5" s="1"/>
  <c r="B19" i="5"/>
  <c r="B21" i="5" s="1"/>
  <c r="B23" i="5" s="1"/>
  <c r="B25" i="5" s="1"/>
  <c r="B27" i="5" s="1"/>
  <c r="B29" i="5" s="1"/>
  <c r="B31" i="5" s="1"/>
  <c r="B19" i="3"/>
  <c r="B21" i="3" s="1"/>
  <c r="B23" i="3" s="1"/>
  <c r="B25" i="3" s="1"/>
  <c r="B27" i="3" s="1"/>
  <c r="B29" i="3" s="1"/>
  <c r="B31" i="3" s="1"/>
  <c r="B19" i="1"/>
  <c r="B21" i="1" s="1"/>
  <c r="B23" i="1" s="1"/>
  <c r="B25" i="1" s="1"/>
  <c r="B27" i="1" s="1"/>
  <c r="B29" i="1" s="1"/>
  <c r="B31" i="1" s="1"/>
  <c r="B38" i="3"/>
  <c r="B40" i="3" s="1"/>
  <c r="B42" i="3" s="1"/>
  <c r="B44" i="3" s="1"/>
  <c r="B46" i="3" s="1"/>
  <c r="B48" i="3" s="1"/>
  <c r="B50" i="3" s="1"/>
  <c r="E22" i="2"/>
  <c r="D22" i="2"/>
  <c r="C22" i="2"/>
  <c r="E20" i="2"/>
  <c r="D20" i="2"/>
  <c r="C20" i="2"/>
  <c r="E18" i="2"/>
  <c r="D18" i="2"/>
  <c r="C18" i="2"/>
  <c r="G51" i="7" l="1"/>
  <c r="I50" i="7" s="1"/>
  <c r="D22" i="8" s="1"/>
  <c r="G49" i="7"/>
  <c r="G47" i="7"/>
  <c r="I46" i="7" s="1"/>
  <c r="D18" i="8" s="1"/>
  <c r="G45" i="7"/>
  <c r="G43" i="7"/>
  <c r="I42" i="7" s="1"/>
  <c r="D14" i="8" s="1"/>
  <c r="H51" i="7"/>
  <c r="H49" i="7"/>
  <c r="H47" i="7"/>
  <c r="H45" i="7"/>
  <c r="H43" i="7"/>
  <c r="E41" i="5"/>
  <c r="E49" i="5"/>
  <c r="E43" i="5"/>
  <c r="E51" i="5"/>
  <c r="E47" i="5"/>
  <c r="E45" i="5"/>
  <c r="E41" i="7"/>
  <c r="E37" i="7"/>
  <c r="E39" i="7"/>
  <c r="F41" i="5"/>
  <c r="F45" i="5"/>
  <c r="F43" i="5"/>
  <c r="F47" i="5"/>
  <c r="F49" i="5"/>
  <c r="F51" i="5"/>
  <c r="K43" i="5"/>
  <c r="K47" i="5"/>
  <c r="K51" i="5"/>
  <c r="K41" i="5"/>
  <c r="K45" i="5"/>
  <c r="K49" i="5"/>
  <c r="F39" i="7"/>
  <c r="F37" i="7"/>
  <c r="F41" i="7"/>
  <c r="K39" i="7"/>
  <c r="K37" i="7"/>
  <c r="K41" i="7"/>
  <c r="G51" i="5"/>
  <c r="G49" i="5"/>
  <c r="G47" i="5"/>
  <c r="G45" i="5"/>
  <c r="G43" i="5"/>
  <c r="G41" i="5"/>
  <c r="G41" i="7"/>
  <c r="G39" i="7"/>
  <c r="G37" i="7"/>
  <c r="J43" i="5"/>
  <c r="J51" i="5"/>
  <c r="L50" i="5" s="1"/>
  <c r="E22" i="6" s="1"/>
  <c r="J45" i="5"/>
  <c r="J47" i="5"/>
  <c r="J41" i="5"/>
  <c r="J49" i="5"/>
  <c r="J37" i="7"/>
  <c r="J39" i="7"/>
  <c r="J41" i="7"/>
  <c r="D43" i="5"/>
  <c r="D47" i="5"/>
  <c r="D51" i="5"/>
  <c r="D41" i="5"/>
  <c r="D45" i="5"/>
  <c r="D49" i="5"/>
  <c r="H45" i="5"/>
  <c r="H51" i="5"/>
  <c r="H47" i="5"/>
  <c r="H41" i="5"/>
  <c r="H49" i="5"/>
  <c r="H43" i="5"/>
  <c r="D39" i="7"/>
  <c r="D37" i="7"/>
  <c r="D41" i="7"/>
  <c r="H37" i="7"/>
  <c r="H39" i="7"/>
  <c r="H41" i="7"/>
  <c r="B12" i="8"/>
  <c r="B14" i="8" s="1"/>
  <c r="B16" i="8" s="1"/>
  <c r="B12" i="4"/>
  <c r="B14" i="4" s="1"/>
  <c r="B16" i="4" s="1"/>
  <c r="B18" i="4" s="1"/>
  <c r="B20" i="4" s="1"/>
  <c r="B22" i="4" s="1"/>
  <c r="E37" i="5"/>
  <c r="E39" i="5"/>
  <c r="J37" i="5"/>
  <c r="J39" i="5"/>
  <c r="D45" i="3"/>
  <c r="D47" i="3"/>
  <c r="D41" i="3"/>
  <c r="D49" i="3"/>
  <c r="D43" i="3"/>
  <c r="D51" i="3"/>
  <c r="D37" i="3"/>
  <c r="D39" i="3"/>
  <c r="F39" i="5"/>
  <c r="F37" i="5"/>
  <c r="K37" i="5"/>
  <c r="K39" i="5"/>
  <c r="E37" i="3"/>
  <c r="E41" i="3"/>
  <c r="E51" i="3"/>
  <c r="E43" i="3"/>
  <c r="E47" i="3"/>
  <c r="E45" i="3"/>
  <c r="E49" i="3"/>
  <c r="E39" i="3"/>
  <c r="J47" i="3"/>
  <c r="J43" i="3"/>
  <c r="J51" i="3"/>
  <c r="J41" i="3"/>
  <c r="J37" i="3"/>
  <c r="J49" i="3"/>
  <c r="J45" i="3"/>
  <c r="J39" i="3"/>
  <c r="F39" i="3"/>
  <c r="F47" i="3"/>
  <c r="F41" i="3"/>
  <c r="F49" i="3"/>
  <c r="F43" i="3"/>
  <c r="F37" i="3"/>
  <c r="F45" i="3"/>
  <c r="F51" i="3"/>
  <c r="K43" i="3"/>
  <c r="K37" i="3"/>
  <c r="K45" i="3"/>
  <c r="K49" i="3"/>
  <c r="K39" i="3"/>
  <c r="K47" i="3"/>
  <c r="K51" i="3"/>
  <c r="K41" i="3"/>
  <c r="D37" i="5"/>
  <c r="D39" i="5"/>
  <c r="H37" i="5"/>
  <c r="H39" i="5"/>
  <c r="H49" i="3"/>
  <c r="H43" i="3"/>
  <c r="H41" i="3"/>
  <c r="H47" i="3"/>
  <c r="H45" i="3"/>
  <c r="H39" i="3"/>
  <c r="H51" i="3"/>
  <c r="H37" i="3"/>
  <c r="G49" i="3"/>
  <c r="G43" i="3"/>
  <c r="G37" i="3"/>
  <c r="G45" i="3"/>
  <c r="G39" i="3"/>
  <c r="G47" i="3"/>
  <c r="G41" i="3"/>
  <c r="G51" i="3"/>
  <c r="G39" i="5"/>
  <c r="G37" i="5"/>
  <c r="B12" i="6"/>
  <c r="B14" i="6" s="1"/>
  <c r="B16" i="6" s="1"/>
  <c r="B18" i="6" s="1"/>
  <c r="B20" i="6" s="1"/>
  <c r="B22" i="6" s="1"/>
  <c r="E16" i="2"/>
  <c r="E14" i="2"/>
  <c r="D16" i="2"/>
  <c r="D14" i="2"/>
  <c r="C16" i="2"/>
  <c r="C14" i="2"/>
  <c r="C12" i="2"/>
  <c r="C10" i="2"/>
  <c r="B10" i="2" s="1"/>
  <c r="C8" i="2"/>
  <c r="I44" i="7" l="1"/>
  <c r="D16" i="8" s="1"/>
  <c r="I48" i="7"/>
  <c r="D20" i="8" s="1"/>
  <c r="L38" i="7"/>
  <c r="E10" i="8" s="1"/>
  <c r="L36" i="7"/>
  <c r="E8" i="8" s="1"/>
  <c r="I50" i="5"/>
  <c r="D22" i="6" s="1"/>
  <c r="L48" i="5"/>
  <c r="E20" i="6" s="1"/>
  <c r="L46" i="5"/>
  <c r="E18" i="6" s="1"/>
  <c r="I40" i="7"/>
  <c r="D12" i="8" s="1"/>
  <c r="I44" i="5"/>
  <c r="D16" i="6" s="1"/>
  <c r="I40" i="5"/>
  <c r="D12" i="6" s="1"/>
  <c r="L40" i="5"/>
  <c r="E12" i="6" s="1"/>
  <c r="I48" i="5"/>
  <c r="D20" i="6" s="1"/>
  <c r="I38" i="7"/>
  <c r="D10" i="8" s="1"/>
  <c r="L40" i="7"/>
  <c r="E12" i="8" s="1"/>
  <c r="I46" i="5"/>
  <c r="D18" i="6" s="1"/>
  <c r="I36" i="7"/>
  <c r="D8" i="8" s="1"/>
  <c r="L44" i="5"/>
  <c r="E16" i="6" s="1"/>
  <c r="I42" i="5"/>
  <c r="D14" i="6" s="1"/>
  <c r="L42" i="5"/>
  <c r="E14" i="6" s="1"/>
  <c r="I50" i="3"/>
  <c r="D22" i="4" s="1"/>
  <c r="I44" i="3"/>
  <c r="D16" i="4" s="1"/>
  <c r="I36" i="5"/>
  <c r="D8" i="6" s="1"/>
  <c r="I46" i="3"/>
  <c r="D18" i="4" s="1"/>
  <c r="L38" i="3"/>
  <c r="E10" i="4" s="1"/>
  <c r="I40" i="3"/>
  <c r="D12" i="4" s="1"/>
  <c r="L44" i="3"/>
  <c r="E16" i="4" s="1"/>
  <c r="L50" i="3"/>
  <c r="E22" i="4" s="1"/>
  <c r="I42" i="3"/>
  <c r="D14" i="4" s="1"/>
  <c r="L38" i="5"/>
  <c r="E10" i="6" s="1"/>
  <c r="I38" i="5"/>
  <c r="D10" i="6" s="1"/>
  <c r="I48" i="3"/>
  <c r="D20" i="4" s="1"/>
  <c r="L48" i="3"/>
  <c r="E20" i="4" s="1"/>
  <c r="L42" i="3"/>
  <c r="E14" i="4" s="1"/>
  <c r="L36" i="5"/>
  <c r="E8" i="6" s="1"/>
  <c r="L36" i="3"/>
  <c r="E8" i="4" s="1"/>
  <c r="L46" i="3"/>
  <c r="E18" i="4" s="1"/>
  <c r="L40" i="3"/>
  <c r="E12" i="4" s="1"/>
  <c r="I38" i="3"/>
  <c r="D10" i="4" s="1"/>
  <c r="I36" i="3"/>
  <c r="D8" i="4" s="1"/>
  <c r="B12" i="2"/>
  <c r="B14" i="2" s="1"/>
  <c r="B16" i="2" s="1"/>
  <c r="B18" i="2" s="1"/>
  <c r="B20" i="2" s="1"/>
  <c r="B22" i="2" s="1"/>
  <c r="C50" i="1"/>
  <c r="C48" i="1"/>
  <c r="C46" i="1"/>
  <c r="C44" i="1"/>
  <c r="C42" i="1"/>
  <c r="C40" i="1"/>
  <c r="C38" i="1"/>
  <c r="C36" i="1"/>
  <c r="B38" i="1"/>
  <c r="B40" i="1" s="1"/>
  <c r="B42" i="1" s="1"/>
  <c r="B44" i="1" s="1"/>
  <c r="B46" i="1" s="1"/>
  <c r="B48" i="1" s="1"/>
  <c r="B50" i="1" s="1"/>
  <c r="K37" i="1"/>
  <c r="G37" i="1"/>
  <c r="F37" i="1"/>
  <c r="E12" i="2" l="1"/>
  <c r="D12" i="2"/>
  <c r="E10" i="2"/>
  <c r="D10" i="2"/>
  <c r="J37" i="1"/>
  <c r="L36" i="1" s="1"/>
  <c r="E8" i="2" s="1"/>
  <c r="H37" i="1"/>
  <c r="I36" i="1" s="1"/>
  <c r="D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1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1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1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1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1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1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1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1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1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1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1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3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3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3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3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3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3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3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3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3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3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3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5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5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5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5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5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5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5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5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5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5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5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7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7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7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7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7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7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7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7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7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7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7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9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9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9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9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9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9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9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9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9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9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9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B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B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B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B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B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B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B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B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B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B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B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sharedStrings.xml><?xml version="1.0" encoding="utf-8"?>
<sst xmlns="http://schemas.openxmlformats.org/spreadsheetml/2006/main" count="1357" uniqueCount="70">
  <si>
    <t>Liquidez</t>
  </si>
  <si>
    <t>Endeudamiento</t>
  </si>
  <si>
    <t>Patrimonio</t>
  </si>
  <si>
    <t>Resultado</t>
  </si>
  <si>
    <t>No.</t>
  </si>
  <si>
    <t>Cob. Intereses</t>
  </si>
  <si>
    <t>Liquidez (veces)</t>
  </si>
  <si>
    <t>Endeudamiento (%)</t>
  </si>
  <si>
    <t>Rentabilidad del Patrimonio (%)</t>
  </si>
  <si>
    <t>Rentabilidad del Activo (%)</t>
  </si>
  <si>
    <t>HABILITACION FINANCIERA Y CAPACIDAD ORGANIZACIONAL DE PROPUESTAS</t>
  </si>
  <si>
    <t>Fecha corte estados financieros</t>
  </si>
  <si>
    <t>RESULTADOS CAPACIDAD ORGANIZACIONAL</t>
  </si>
  <si>
    <t>Activo Total</t>
  </si>
  <si>
    <t>Pasivo Total</t>
  </si>
  <si>
    <t>Liquidez = (Activo corriente/Pasivo corriente). Endeudamiento = (Pasivo total/Activo total). Cobertura de intereses = (Utilidad operacional/Gastos de intereses). Capital de trabajo = (Activo corriente - Pasivo corriente).</t>
  </si>
  <si>
    <t>Patrimonio = (Activo total - Pasivo total). Rentabilidad del patrimonio = (Utilidad operacional/Patrimonio). Rentabilidad del activo = (Utilidad operacional/Activo total)</t>
  </si>
  <si>
    <t>Cap. Trabajo</t>
  </si>
  <si>
    <t>Rent. Activo</t>
  </si>
  <si>
    <t>(evaluador)</t>
  </si>
  <si>
    <t>Cobertura de Intereses (veces)</t>
  </si>
  <si>
    <t>Capital de Trabajo ($COP)</t>
  </si>
  <si>
    <t>Patrimonio ($COP)</t>
  </si>
  <si>
    <t>Nombre o Razón Social</t>
  </si>
  <si>
    <t>CC o NIT</t>
  </si>
  <si>
    <t>Utilidad Operac.</t>
  </si>
  <si>
    <t>Gasto Intereses</t>
  </si>
  <si>
    <t>Rent. Patrimonio</t>
  </si>
  <si>
    <t>Activo Cte.</t>
  </si>
  <si>
    <t>Pasivo Cte.</t>
  </si>
  <si>
    <t>RESULTADO DE LA EVALUACION</t>
  </si>
  <si>
    <t>Capacidad Organizacional</t>
  </si>
  <si>
    <t>RESULTADOS CAPACIDAD FINANCIERA</t>
  </si>
  <si>
    <t>Capacidad Financiera</t>
  </si>
  <si>
    <t>Proceso No.</t>
  </si>
  <si>
    <t>Objeto</t>
  </si>
  <si>
    <t>Mayor o igual a</t>
  </si>
  <si>
    <t>Menor o igual a</t>
  </si>
  <si>
    <t>Folios RUT</t>
  </si>
  <si>
    <t>Dato o valor</t>
  </si>
  <si>
    <t>Hoja 1</t>
  </si>
  <si>
    <t>Hoja 2</t>
  </si>
  <si>
    <t>Hoja 3</t>
  </si>
  <si>
    <t>Hoja 4</t>
  </si>
  <si>
    <t>Ver instrucciones</t>
  </si>
  <si>
    <t>Requisitos del Pliego de Condiciones</t>
  </si>
  <si>
    <t>Marque desde la celda B7 y hasta la celda donde aparezca información (E?), y cópielo en el oficio de respuesta, pegándolo con "pegado especial" como "imagen (metarchivo mejorado)"</t>
  </si>
  <si>
    <t>Hoja 5</t>
  </si>
  <si>
    <t>Tiempo</t>
  </si>
  <si>
    <t>Presupuesto</t>
  </si>
  <si>
    <t>% de Participación</t>
  </si>
  <si>
    <t>TOTAL GENERAL</t>
  </si>
  <si>
    <t>%</t>
  </si>
  <si>
    <t>Nombre o Razón Social              -         Folios</t>
  </si>
  <si>
    <t>INFORMACION CONTABLE A LA FECHA DE CORTE ($COP) - DE ACUERDO AL  PORCENTAJE DE PARTICIPACIÓN</t>
  </si>
  <si>
    <t>INFORMACION CONTABLE A LA FECHA DE CORTE ($COP) -  DE ACUERDO AL  PORCENTAJE DE PARTICIPACIÓN</t>
  </si>
  <si>
    <t>INFORMACION CONTABLE A LA FECHA DE CORTE ($COP)  - DE ACUERDO AL  PORCENTAJE DE PARTICIPACIÓN</t>
  </si>
  <si>
    <t>**La evaluación Financiera de Estructuras plurales, son calculadas de acuerdo a las partidas financieras de cada uno de los integrantes, de manera proporcional a su porcentaje de Participación, salvo para el Capital de Trabajo y Patrimonio, donde el cálculo se realiza de acuerdo a la sumatoria de los indicadores correspondientes.</t>
  </si>
  <si>
    <t>Hoja 6</t>
  </si>
  <si>
    <t>UAE AERONAUTICA CIVIL</t>
  </si>
  <si>
    <t>DIRECCIÓN FINANCIERA</t>
  </si>
  <si>
    <t>ALEXANDRA KATHERINE GALVIS</t>
  </si>
  <si>
    <t>Directora Financiera</t>
  </si>
  <si>
    <t>ADRIANO ESTEBAN ROSERO GRIJALBA</t>
  </si>
  <si>
    <t>Evaluador Financiero</t>
  </si>
  <si>
    <t>.</t>
  </si>
  <si>
    <t>23000927-H1</t>
  </si>
  <si>
    <t>33400C0284 ADQUIRIR BOLSA DE BATERIAS PARA LOS SISTEMAS DE LOS AEROPUERTOS DE LA REGIONAL OCCIDENTE</t>
  </si>
  <si>
    <t>2 MESES</t>
  </si>
  <si>
    <t>ANDRES FERNANDO MUÑOZ 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</si>
</sst>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#,##0;[Red]\-&quot;$&quot;#,##0"/>
    <numFmt numFmtId="165" formatCode="&quot;$&quot;#,##0.00;[Red]\-&quot;$&quot;#,##0.00"/>
    <numFmt numFmtId="166" formatCode="0.0%"/>
    <numFmt numFmtId="167" formatCode="[$-C0A]d\-mmm\-yy;@"/>
    <numFmt numFmtId="168" formatCode="0.0"/>
    <numFmt numFmtId="169" formatCode="#,##0_ ;[Red]\-#,##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9">
    <xf numFmtId="0" fontId="0" fillId="0" borderId="0" xfId="0"/>
    <xf numFmtId="0" fontId="2" fillId="0" borderId="0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3" borderId="8" xfId="0" applyNumberFormat="1" applyFont="1" applyFill="1" applyBorder="1" applyAlignment="1" applyProtection="1">
      <alignment horizontal="center" vertical="top"/>
      <protection locked="0"/>
    </xf>
    <xf numFmtId="164" fontId="2" fillId="3" borderId="8" xfId="0" applyNumberFormat="1" applyFont="1" applyFill="1" applyBorder="1" applyAlignment="1" applyProtection="1">
      <alignment horizontal="center" vertical="top"/>
      <protection locked="0"/>
    </xf>
    <xf numFmtId="0" fontId="7" fillId="0" borderId="0" xfId="0" applyFont="1" applyBorder="1"/>
    <xf numFmtId="167" fontId="2" fillId="3" borderId="8" xfId="0" applyNumberFormat="1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38" fontId="2" fillId="4" borderId="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66" fontId="2" fillId="0" borderId="2" xfId="1" applyNumberFormat="1" applyFont="1" applyFill="1" applyBorder="1" applyAlignment="1">
      <alignment horizontal="center"/>
    </xf>
    <xf numFmtId="40" fontId="2" fillId="0" borderId="2" xfId="0" applyNumberFormat="1" applyFont="1" applyFill="1" applyBorder="1" applyAlignment="1">
      <alignment horizontal="center"/>
    </xf>
    <xf numFmtId="164" fontId="2" fillId="0" borderId="2" xfId="0" applyNumberFormat="1" applyFont="1" applyFill="1" applyBorder="1" applyAlignment="1">
      <alignment horizontal="center"/>
    </xf>
    <xf numFmtId="40" fontId="2" fillId="0" borderId="11" xfId="0" applyNumberFormat="1" applyFont="1" applyFill="1" applyBorder="1" applyAlignment="1">
      <alignment horizontal="center"/>
    </xf>
    <xf numFmtId="40" fontId="2" fillId="0" borderId="3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8" fontId="2" fillId="3" borderId="8" xfId="0" applyNumberFormat="1" applyFont="1" applyFill="1" applyBorder="1" applyAlignment="1" applyProtection="1">
      <alignment horizontal="center" vertical="top"/>
      <protection locked="0"/>
    </xf>
    <xf numFmtId="166" fontId="2" fillId="3" borderId="11" xfId="0" applyNumberFormat="1" applyFont="1" applyFill="1" applyBorder="1" applyAlignment="1" applyProtection="1">
      <alignment horizontal="center" vertical="top"/>
      <protection locked="0"/>
    </xf>
    <xf numFmtId="166" fontId="2" fillId="3" borderId="8" xfId="0" applyNumberFormat="1" applyFont="1" applyFill="1" applyBorder="1" applyAlignment="1" applyProtection="1">
      <alignment horizontal="center" vertical="top"/>
      <protection locked="0"/>
    </xf>
    <xf numFmtId="0" fontId="2" fillId="4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3" borderId="1" xfId="0" applyNumberFormat="1" applyFont="1" applyFill="1" applyBorder="1" applyAlignment="1" applyProtection="1">
      <alignment vertical="top"/>
      <protection locked="0"/>
    </xf>
    <xf numFmtId="0" fontId="2" fillId="4" borderId="1" xfId="0" applyFont="1" applyFill="1" applyBorder="1" applyAlignment="1">
      <alignment horizontal="center" vertical="center"/>
    </xf>
    <xf numFmtId="169" fontId="2" fillId="3" borderId="1" xfId="0" applyNumberFormat="1" applyFont="1" applyFill="1" applyBorder="1" applyAlignment="1" applyProtection="1">
      <alignment horizontal="center" vertical="top"/>
      <protection locked="0"/>
    </xf>
    <xf numFmtId="0" fontId="2" fillId="4" borderId="1" xfId="0" applyFont="1" applyFill="1" applyBorder="1" applyAlignment="1">
      <alignment horizontal="center"/>
    </xf>
    <xf numFmtId="9" fontId="2" fillId="0" borderId="0" xfId="0" applyNumberFormat="1" applyFont="1" applyBorder="1" applyAlignment="1">
      <alignment horizontal="center"/>
    </xf>
    <xf numFmtId="38" fontId="2" fillId="0" borderId="0" xfId="0" applyNumberFormat="1" applyFont="1" applyBorder="1"/>
    <xf numFmtId="9" fontId="10" fillId="0" borderId="0" xfId="0" applyNumberFormat="1" applyFont="1" applyBorder="1" applyAlignment="1">
      <alignment horizontal="center"/>
    </xf>
    <xf numFmtId="0" fontId="2" fillId="5" borderId="0" xfId="0" applyFont="1" applyFill="1" applyBorder="1" applyAlignment="1"/>
    <xf numFmtId="0" fontId="2" fillId="5" borderId="0" xfId="0" applyFont="1" applyFill="1" applyBorder="1"/>
    <xf numFmtId="0" fontId="10" fillId="5" borderId="0" xfId="0" applyFont="1" applyFill="1" applyBorder="1"/>
    <xf numFmtId="0" fontId="10" fillId="4" borderId="0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68" fontId="2" fillId="3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/>
    <xf numFmtId="9" fontId="10" fillId="4" borderId="1" xfId="0" applyNumberFormat="1" applyFont="1" applyFill="1" applyBorder="1" applyAlignment="1">
      <alignment horizontal="center"/>
    </xf>
    <xf numFmtId="38" fontId="10" fillId="4" borderId="1" xfId="0" applyNumberFormat="1" applyFont="1" applyFill="1" applyBorder="1"/>
    <xf numFmtId="0" fontId="10" fillId="4" borderId="13" xfId="0" applyFont="1" applyFill="1" applyBorder="1"/>
    <xf numFmtId="0" fontId="10" fillId="4" borderId="1" xfId="0" applyFont="1" applyFill="1" applyBorder="1" applyAlignment="1">
      <alignment horizontal="center" vertical="center"/>
    </xf>
    <xf numFmtId="9" fontId="11" fillId="4" borderId="1" xfId="0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/>
    </xf>
    <xf numFmtId="166" fontId="2" fillId="0" borderId="1" xfId="1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9" fontId="2" fillId="5" borderId="0" xfId="0" applyNumberFormat="1" applyFont="1" applyFill="1" applyBorder="1" applyAlignment="1">
      <alignment horizontal="center"/>
    </xf>
    <xf numFmtId="38" fontId="2" fillId="5" borderId="0" xfId="0" applyNumberFormat="1" applyFont="1" applyFill="1" applyBorder="1"/>
    <xf numFmtId="9" fontId="10" fillId="5" borderId="0" xfId="0" applyNumberFormat="1" applyFont="1" applyFill="1" applyBorder="1" applyAlignment="1">
      <alignment horizontal="center"/>
    </xf>
    <xf numFmtId="10" fontId="2" fillId="5" borderId="0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top" wrapText="1"/>
    </xf>
    <xf numFmtId="40" fontId="2" fillId="5" borderId="0" xfId="0" applyNumberFormat="1" applyFont="1" applyFill="1" applyBorder="1" applyAlignment="1">
      <alignment horizontal="center"/>
    </xf>
    <xf numFmtId="166" fontId="2" fillId="5" borderId="0" xfId="1" applyNumberFormat="1" applyFont="1" applyFill="1" applyBorder="1" applyAlignment="1">
      <alignment horizontal="center"/>
    </xf>
    <xf numFmtId="164" fontId="2" fillId="5" borderId="0" xfId="0" applyNumberFormat="1" applyFont="1" applyFill="1" applyBorder="1" applyAlignment="1">
      <alignment horizontal="center"/>
    </xf>
    <xf numFmtId="0" fontId="10" fillId="3" borderId="0" xfId="0" applyFont="1" applyFill="1" applyBorder="1"/>
    <xf numFmtId="0" fontId="9" fillId="3" borderId="1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38" fontId="2" fillId="0" borderId="0" xfId="0" applyNumberFormat="1" applyFont="1" applyFill="1" applyBorder="1"/>
    <xf numFmtId="0" fontId="2" fillId="0" borderId="0" xfId="0" applyFont="1" applyFill="1" applyBorder="1"/>
    <xf numFmtId="164" fontId="2" fillId="5" borderId="2" xfId="0" applyNumberFormat="1" applyFont="1" applyFill="1" applyBorder="1" applyAlignment="1">
      <alignment horizontal="center"/>
    </xf>
    <xf numFmtId="166" fontId="2" fillId="5" borderId="2" xfId="1" applyNumberFormat="1" applyFont="1" applyFill="1" applyBorder="1" applyAlignment="1">
      <alignment horizontal="center"/>
    </xf>
    <xf numFmtId="40" fontId="2" fillId="5" borderId="3" xfId="0" applyNumberFormat="1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49" fontId="10" fillId="3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40" fontId="2" fillId="5" borderId="2" xfId="0" applyNumberFormat="1" applyFont="1" applyFill="1" applyBorder="1" applyAlignment="1">
      <alignment horizontal="center"/>
    </xf>
    <xf numFmtId="17" fontId="10" fillId="3" borderId="0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165" fontId="2" fillId="3" borderId="8" xfId="0" applyNumberFormat="1" applyFont="1" applyFill="1" applyBorder="1" applyAlignment="1" applyProtection="1">
      <alignment horizontal="center" vertical="top"/>
      <protection locked="0"/>
    </xf>
    <xf numFmtId="3" fontId="9" fillId="3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/>
    <xf numFmtId="0" fontId="2" fillId="4" borderId="13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38" fontId="9" fillId="3" borderId="1" xfId="0" applyNumberFormat="1" applyFont="1" applyFill="1" applyBorder="1" applyAlignment="1" applyProtection="1">
      <alignment horizontal="right" vertical="center"/>
    </xf>
    <xf numFmtId="38" fontId="9" fillId="3" borderId="3" xfId="0" applyNumberFormat="1" applyFont="1" applyFill="1" applyBorder="1" applyAlignment="1" applyProtection="1">
      <alignment horizontal="right" vertical="center"/>
    </xf>
    <xf numFmtId="0" fontId="2" fillId="3" borderId="2" xfId="0" applyFont="1" applyFill="1" applyBorder="1" applyAlignment="1" applyProtection="1">
      <alignment horizontal="left" vertical="center" wrapText="1"/>
    </xf>
    <xf numFmtId="0" fontId="2" fillId="3" borderId="3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/>
    </xf>
    <xf numFmtId="0" fontId="2" fillId="0" borderId="10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38" fontId="9" fillId="3" borderId="2" xfId="0" applyNumberFormat="1" applyFont="1" applyFill="1" applyBorder="1" applyAlignment="1" applyProtection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2" fillId="3" borderId="4" xfId="0" applyNumberFormat="1" applyFont="1" applyFill="1" applyBorder="1" applyAlignment="1" applyProtection="1">
      <alignment horizontal="center"/>
      <protection locked="0"/>
    </xf>
    <xf numFmtId="49" fontId="2" fillId="3" borderId="8" xfId="0" applyNumberFormat="1" applyFont="1" applyFill="1" applyBorder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left" vertical="center"/>
    </xf>
    <xf numFmtId="0" fontId="2" fillId="3" borderId="3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38" fontId="2" fillId="5" borderId="2" xfId="0" applyNumberFormat="1" applyFont="1" applyFill="1" applyBorder="1" applyAlignment="1">
      <alignment horizontal="center" vertical="center" wrapText="1"/>
    </xf>
    <xf numFmtId="38" fontId="2" fillId="5" borderId="3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2" fillId="3" borderId="4" xfId="0" applyFont="1" applyFill="1" applyBorder="1" applyAlignment="1" applyProtection="1">
      <alignment horizontal="left" vertical="top" wrapText="1"/>
      <protection locked="0"/>
    </xf>
    <xf numFmtId="0" fontId="2" fillId="3" borderId="0" xfId="0" applyFont="1" applyFill="1" applyBorder="1" applyAlignment="1" applyProtection="1">
      <alignment horizontal="left" vertical="top" wrapText="1"/>
      <protection locked="0"/>
    </xf>
    <xf numFmtId="0" fontId="2" fillId="3" borderId="8" xfId="0" applyFont="1" applyFill="1" applyBorder="1" applyAlignment="1" applyProtection="1">
      <alignment horizontal="left" vertical="top" wrapText="1"/>
      <protection locked="0"/>
    </xf>
    <xf numFmtId="0" fontId="2" fillId="3" borderId="9" xfId="0" applyFont="1" applyFill="1" applyBorder="1" applyAlignment="1" applyProtection="1">
      <alignment horizontal="left" vertical="top" wrapText="1"/>
      <protection locked="0"/>
    </xf>
    <xf numFmtId="0" fontId="2" fillId="3" borderId="10" xfId="0" applyFont="1" applyFill="1" applyBorder="1" applyAlignment="1" applyProtection="1">
      <alignment horizontal="left" vertical="top" wrapText="1"/>
      <protection locked="0"/>
    </xf>
    <xf numFmtId="0" fontId="2" fillId="3" borderId="11" xfId="0" applyFont="1" applyFill="1" applyBorder="1" applyAlignment="1" applyProtection="1">
      <alignment horizontal="left" vertical="top" wrapText="1"/>
      <protection locked="0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 vertical="center"/>
    </xf>
    <xf numFmtId="38" fontId="2" fillId="0" borderId="2" xfId="0" applyNumberFormat="1" applyFont="1" applyFill="1" applyBorder="1" applyAlignment="1">
      <alignment horizontal="center" vertical="center" wrapText="1"/>
    </xf>
    <xf numFmtId="38" fontId="2" fillId="0" borderId="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1:AI110"/>
  <sheetViews>
    <sheetView showGridLines="0" tabSelected="1" zoomScaleNormal="100" workbookViewId="0">
      <selection activeCell="A34" sqref="A34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7" width="14.7109375" style="1" customWidth="1"/>
    <col min="8" max="8" width="15.7109375" style="1" customWidth="1"/>
    <col min="9" max="12" width="14.7109375" style="1" customWidth="1"/>
    <col min="13" max="13" width="1.7109375" style="1" customWidth="1"/>
    <col min="14" max="14" width="15.7109375" style="1" customWidth="1"/>
    <col min="15" max="15" width="1.7109375" style="1" customWidth="1"/>
    <col min="16" max="16" width="41.42578125" style="1" bestFit="1" customWidth="1"/>
    <col min="17" max="17" width="15.28515625" style="1" customWidth="1"/>
    <col min="18" max="18" width="11.140625" style="28" bestFit="1" customWidth="1"/>
    <col min="19" max="21" width="17.7109375" style="1" customWidth="1"/>
    <col min="22" max="23" width="15.140625" style="1" customWidth="1"/>
    <col min="24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07" t="s">
        <v>59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2:34" ht="15" x14ac:dyDescent="0.25">
      <c r="B2" s="108" t="s">
        <v>60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</row>
    <row r="3" spans="2:34" x14ac:dyDescent="0.2">
      <c r="B3" s="85" t="s">
        <v>10</v>
      </c>
      <c r="C3" s="85"/>
      <c r="D3" s="85"/>
      <c r="E3" s="85"/>
      <c r="F3" s="85"/>
      <c r="G3" s="85"/>
      <c r="H3" s="85"/>
      <c r="I3" s="85"/>
      <c r="J3" s="85"/>
      <c r="K3" s="85"/>
      <c r="L3" s="85"/>
    </row>
    <row r="4" spans="2:34" x14ac:dyDescent="0.2">
      <c r="B4" s="83" t="s">
        <v>44</v>
      </c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2:34" ht="12.75" customHeight="1" x14ac:dyDescent="0.2">
      <c r="B5" s="95" t="s">
        <v>34</v>
      </c>
      <c r="C5" s="97"/>
      <c r="D5" s="127"/>
      <c r="E5" s="85"/>
      <c r="F5" s="128"/>
      <c r="G5" s="25" t="s">
        <v>49</v>
      </c>
      <c r="H5" s="25" t="s">
        <v>48</v>
      </c>
      <c r="I5" s="95" t="s">
        <v>45</v>
      </c>
      <c r="J5" s="96"/>
      <c r="K5" s="96"/>
      <c r="L5" s="8" t="s">
        <v>39</v>
      </c>
      <c r="P5" s="35"/>
      <c r="Q5" s="31"/>
    </row>
    <row r="6" spans="2:34" x14ac:dyDescent="0.2">
      <c r="B6" s="109" t="s">
        <v>66</v>
      </c>
      <c r="C6" s="110"/>
      <c r="D6" s="129"/>
      <c r="E6" s="130"/>
      <c r="F6" s="131"/>
      <c r="G6" s="24">
        <v>320000000</v>
      </c>
      <c r="H6" s="26" t="s">
        <v>68</v>
      </c>
      <c r="I6" s="86" t="s">
        <v>11</v>
      </c>
      <c r="J6" s="87"/>
      <c r="K6" s="87"/>
      <c r="L6" s="7">
        <v>44926</v>
      </c>
      <c r="O6" s="59">
        <v>1</v>
      </c>
      <c r="P6" s="34" t="s">
        <v>53</v>
      </c>
      <c r="Q6" s="69"/>
      <c r="AA6" s="80" t="s">
        <v>32</v>
      </c>
      <c r="AB6" s="81"/>
      <c r="AC6" s="81"/>
      <c r="AD6" s="81"/>
      <c r="AE6" s="82"/>
      <c r="AF6" s="80" t="s">
        <v>12</v>
      </c>
      <c r="AG6" s="82"/>
    </row>
    <row r="7" spans="2:34" ht="25.5" x14ac:dyDescent="0.2">
      <c r="B7" s="98" t="s">
        <v>35</v>
      </c>
      <c r="C7" s="99"/>
      <c r="D7" s="99"/>
      <c r="E7" s="99"/>
      <c r="F7" s="99"/>
      <c r="G7" s="99"/>
      <c r="H7" s="100"/>
      <c r="I7" s="92" t="s">
        <v>6</v>
      </c>
      <c r="J7" s="92"/>
      <c r="K7" s="36" t="s">
        <v>36</v>
      </c>
      <c r="L7" s="37">
        <v>1.5</v>
      </c>
      <c r="P7" s="54" t="s">
        <v>69</v>
      </c>
      <c r="Q7" s="45" t="s">
        <v>24</v>
      </c>
      <c r="R7" s="75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27" t="s">
        <v>0</v>
      </c>
      <c r="AB7" s="27" t="s">
        <v>1</v>
      </c>
      <c r="AC7" s="27" t="s">
        <v>5</v>
      </c>
      <c r="AD7" s="27" t="s">
        <v>17</v>
      </c>
      <c r="AE7" s="27" t="s">
        <v>2</v>
      </c>
      <c r="AF7" s="10" t="s">
        <v>27</v>
      </c>
      <c r="AG7" s="10" t="s">
        <v>18</v>
      </c>
    </row>
    <row r="8" spans="2:34" ht="12.75" customHeight="1" x14ac:dyDescent="0.2">
      <c r="B8" s="121" t="s">
        <v>67</v>
      </c>
      <c r="C8" s="122"/>
      <c r="D8" s="122"/>
      <c r="E8" s="122"/>
      <c r="F8" s="122"/>
      <c r="G8" s="122"/>
      <c r="H8" s="123"/>
      <c r="I8" s="93" t="s">
        <v>7</v>
      </c>
      <c r="J8" s="93"/>
      <c r="K8" s="11" t="s">
        <v>37</v>
      </c>
      <c r="L8" s="4">
        <v>0.7</v>
      </c>
      <c r="O8" s="1">
        <v>1</v>
      </c>
      <c r="P8" s="41" t="s">
        <v>65</v>
      </c>
      <c r="Q8" s="78">
        <v>1130672304</v>
      </c>
      <c r="R8" s="39">
        <v>1</v>
      </c>
      <c r="S8" s="40">
        <v>286924310</v>
      </c>
      <c r="T8" s="40">
        <v>525939160</v>
      </c>
      <c r="U8" s="40">
        <v>15000000</v>
      </c>
      <c r="V8" s="40">
        <v>15000000</v>
      </c>
      <c r="W8" s="40">
        <v>510939160</v>
      </c>
      <c r="X8" s="40">
        <v>222641515</v>
      </c>
      <c r="Y8" s="40">
        <v>0</v>
      </c>
      <c r="Z8" s="29">
        <f>(V8+W8)-T8</f>
        <v>0</v>
      </c>
      <c r="AA8" s="47">
        <f>IF($P8&lt;&gt;"",+IF(U8&gt;0,+ROUNDDOWN(S8/U8,2),"INDETERMINADO"),"")</f>
        <v>19.12</v>
      </c>
      <c r="AB8" s="48">
        <f>IF($P8&lt;&gt;"",+IF(T8&gt;0,+ROUNDDOWN(V8/T8,2),"INDETERMINADO"),"")</f>
        <v>0.02</v>
      </c>
      <c r="AC8" s="47" t="str">
        <f>IF($P8&lt;&gt;"",+IF(Y8&gt;0,+ROUNDDOWN(X8/Y8,2),"INDETERMINADO"),"")</f>
        <v>INDETERMINADO</v>
      </c>
      <c r="AD8" s="49">
        <f>IF($P8&lt;&gt;"",+(S8-U8),"")</f>
        <v>271924310</v>
      </c>
      <c r="AE8" s="49">
        <f>IF($P8&lt;&gt;"",+(T8-V8),"")</f>
        <v>510939160</v>
      </c>
      <c r="AF8" s="48">
        <f>IF($P8&lt;&gt;"",+IF(W8&gt;0,+ROUNDDOWN(X8/W8,2),"INDETERMINADO"),"")</f>
        <v>0.43</v>
      </c>
      <c r="AG8" s="48">
        <f>IF($P8&lt;&gt;"",+IF(T8&gt;0,+ROUNDDOWN(X8/T8,2),"INDETERMINADO"),"")</f>
        <v>0.42</v>
      </c>
      <c r="AH8" s="29">
        <f>AE8-W8</f>
        <v>0</v>
      </c>
    </row>
    <row r="9" spans="2:34" x14ac:dyDescent="0.2">
      <c r="B9" s="121"/>
      <c r="C9" s="122"/>
      <c r="D9" s="122"/>
      <c r="E9" s="122"/>
      <c r="F9" s="122"/>
      <c r="G9" s="122"/>
      <c r="H9" s="123"/>
      <c r="I9" s="93" t="s">
        <v>20</v>
      </c>
      <c r="J9" s="93"/>
      <c r="K9" s="11" t="s">
        <v>36</v>
      </c>
      <c r="L9" s="19"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D13" si="4">IF($P9&lt;&gt;"",+(S9-U9),"")</f>
        <v/>
      </c>
      <c r="AE9" s="49" t="str">
        <f t="shared" ref="AE9:AE13" si="5">IF($P9&lt;&gt;"",+(T9-V9),"")</f>
        <v/>
      </c>
      <c r="AF9" s="48" t="str">
        <f t="shared" ref="AF9:AF13" si="6">IF($P9&lt;&gt;"",+IF(W9&gt;0,+ROUNDDOWN(X9/W9,2),"INDETERMINADO"),"")</f>
        <v/>
      </c>
      <c r="AG9" s="48" t="str">
        <f t="shared" ref="AG9:AG13" si="7">IF($P9&lt;&gt;"",+IF(T9&gt;0,+ROUNDDOWN(X9/T9,2),"INDETERMINADO"),"")</f>
        <v/>
      </c>
      <c r="AH9" s="29" t="e">
        <f t="shared" ref="AH9:AH13" si="8">AE9-W9</f>
        <v>#VALUE!</v>
      </c>
    </row>
    <row r="10" spans="2:34" x14ac:dyDescent="0.2">
      <c r="B10" s="121"/>
      <c r="C10" s="122"/>
      <c r="D10" s="122"/>
      <c r="E10" s="122"/>
      <c r="F10" s="122"/>
      <c r="G10" s="122"/>
      <c r="H10" s="123"/>
      <c r="I10" s="93" t="s">
        <v>21</v>
      </c>
      <c r="J10" s="93"/>
      <c r="K10" s="11" t="s">
        <v>36</v>
      </c>
      <c r="L10" s="77">
        <v>240000000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5"/>
        <v/>
      </c>
      <c r="AF10" s="48" t="str">
        <f t="shared" si="6"/>
        <v/>
      </c>
      <c r="AG10" s="48" t="str">
        <f t="shared" si="7"/>
        <v/>
      </c>
      <c r="AH10" s="29" t="e">
        <f t="shared" si="8"/>
        <v>#VALUE!</v>
      </c>
    </row>
    <row r="11" spans="2:34" x14ac:dyDescent="0.2">
      <c r="B11" s="121"/>
      <c r="C11" s="122"/>
      <c r="D11" s="122"/>
      <c r="E11" s="122"/>
      <c r="F11" s="122"/>
      <c r="G11" s="122"/>
      <c r="H11" s="123"/>
      <c r="I11" s="93" t="s">
        <v>22</v>
      </c>
      <c r="J11" s="93"/>
      <c r="K11" s="11" t="s">
        <v>36</v>
      </c>
      <c r="L11" s="5">
        <v>80000000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5"/>
        <v/>
      </c>
      <c r="AF11" s="48" t="str">
        <f t="shared" si="6"/>
        <v/>
      </c>
      <c r="AG11" s="48" t="str">
        <f t="shared" si="7"/>
        <v/>
      </c>
      <c r="AH11" s="29" t="e">
        <f t="shared" si="8"/>
        <v>#VALUE!</v>
      </c>
    </row>
    <row r="12" spans="2:34" x14ac:dyDescent="0.2">
      <c r="B12" s="121"/>
      <c r="C12" s="122"/>
      <c r="D12" s="122"/>
      <c r="E12" s="122"/>
      <c r="F12" s="122"/>
      <c r="G12" s="122"/>
      <c r="H12" s="123"/>
      <c r="I12" s="93" t="s">
        <v>8</v>
      </c>
      <c r="J12" s="93"/>
      <c r="K12" s="11" t="s">
        <v>36</v>
      </c>
      <c r="L12" s="21"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5"/>
        <v/>
      </c>
      <c r="AF12" s="48" t="str">
        <f t="shared" si="6"/>
        <v/>
      </c>
      <c r="AG12" s="48" t="str">
        <f t="shared" si="7"/>
        <v/>
      </c>
      <c r="AH12" s="29" t="e">
        <f t="shared" si="8"/>
        <v>#VALUE!</v>
      </c>
    </row>
    <row r="13" spans="2:34" x14ac:dyDescent="0.2">
      <c r="B13" s="124"/>
      <c r="C13" s="125"/>
      <c r="D13" s="125"/>
      <c r="E13" s="125"/>
      <c r="F13" s="125"/>
      <c r="G13" s="125"/>
      <c r="H13" s="126"/>
      <c r="I13" s="94" t="s">
        <v>9</v>
      </c>
      <c r="J13" s="94"/>
      <c r="K13" s="12" t="s">
        <v>36</v>
      </c>
      <c r="L13" s="20"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5"/>
        <v/>
      </c>
      <c r="AF13" s="48" t="str">
        <f t="shared" si="6"/>
        <v/>
      </c>
      <c r="AG13" s="48" t="str">
        <f t="shared" si="7"/>
        <v/>
      </c>
      <c r="AH13" s="29" t="e">
        <f t="shared" si="8"/>
        <v>#VALUE!</v>
      </c>
    </row>
    <row r="14" spans="2:34" x14ac:dyDescent="0.2">
      <c r="B14" s="84"/>
      <c r="C14" s="84"/>
      <c r="D14" s="84"/>
      <c r="E14" s="84"/>
      <c r="F14" s="84"/>
      <c r="G14" s="84"/>
      <c r="H14" s="84"/>
      <c r="I14" s="85"/>
      <c r="J14" s="85"/>
      <c r="K14" s="85"/>
      <c r="L14" s="85"/>
      <c r="P14" s="44" t="s">
        <v>51</v>
      </c>
      <c r="Q14" s="61"/>
      <c r="R14" s="42">
        <f>SUM(R8:R13)</f>
        <v>1</v>
      </c>
      <c r="S14" s="43">
        <f>SUM(S8:S13)</f>
        <v>286924310</v>
      </c>
      <c r="T14" s="43">
        <f t="shared" ref="T14:Y14" si="9">SUM(T8:T13)</f>
        <v>525939160</v>
      </c>
      <c r="U14" s="43">
        <f t="shared" si="9"/>
        <v>15000000</v>
      </c>
      <c r="V14" s="43">
        <f t="shared" si="9"/>
        <v>15000000</v>
      </c>
      <c r="W14" s="43">
        <f t="shared" si="9"/>
        <v>510939160</v>
      </c>
      <c r="X14" s="43">
        <f t="shared" si="9"/>
        <v>222641515</v>
      </c>
      <c r="Y14" s="43">
        <f t="shared" si="9"/>
        <v>0</v>
      </c>
    </row>
    <row r="15" spans="2:34" x14ac:dyDescent="0.2">
      <c r="B15" s="85" t="s">
        <v>54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Q15" s="38"/>
    </row>
    <row r="16" spans="2:34" x14ac:dyDescent="0.2">
      <c r="B16" s="9" t="s">
        <v>4</v>
      </c>
      <c r="C16" s="9" t="s">
        <v>23</v>
      </c>
      <c r="D16" s="9" t="s">
        <v>24</v>
      </c>
      <c r="E16" s="9" t="s">
        <v>28</v>
      </c>
      <c r="F16" s="9" t="s">
        <v>13</v>
      </c>
      <c r="G16" s="9" t="s">
        <v>29</v>
      </c>
      <c r="H16" s="9" t="s">
        <v>14</v>
      </c>
      <c r="I16" s="9" t="s">
        <v>2</v>
      </c>
      <c r="J16" s="9" t="s">
        <v>25</v>
      </c>
      <c r="K16" s="9" t="s">
        <v>26</v>
      </c>
      <c r="L16" s="9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101">
        <v>1</v>
      </c>
      <c r="C17" s="90" t="str">
        <f>IF(P7&lt;&gt;"",+P7,"")</f>
        <v>ANDRES FERNANDO MUÑOZ LOPEZ</v>
      </c>
      <c r="D17" s="102" t="str">
        <f>+IF($C$17&lt;&gt;"",+CONCATENATE(Q8," ",Q9," ",Q10," ",Q11," ",Q12," ",Q13," "),"")</f>
        <v xml:space="preserve">1130672304      </v>
      </c>
      <c r="E17" s="88">
        <f>IF($C$17&lt;&gt;"",+(S8*$R$8)+(S9*$R$9)+(S10*$R$10)+(S11*$R$11)+(S12*$R$12)+(S13*$R$13),"")</f>
        <v>286924310</v>
      </c>
      <c r="F17" s="88">
        <f t="shared" ref="F17:K17" si="10">IF($C$17&lt;&gt;"",+(T8*$R$8)+(T9*$R$9)+(T10*$R$10)+(T11*$R$11)+(T12*$R$12)+(T13*$R$13),"")</f>
        <v>525939160</v>
      </c>
      <c r="G17" s="88">
        <f t="shared" si="10"/>
        <v>15000000</v>
      </c>
      <c r="H17" s="88">
        <f t="shared" si="10"/>
        <v>15000000</v>
      </c>
      <c r="I17" s="88">
        <f t="shared" si="10"/>
        <v>510939160</v>
      </c>
      <c r="J17" s="88">
        <f t="shared" si="10"/>
        <v>222641515</v>
      </c>
      <c r="K17" s="88">
        <f t="shared" si="10"/>
        <v>0</v>
      </c>
      <c r="L17" s="102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ht="12.75" customHeight="1" x14ac:dyDescent="0.2">
      <c r="B18" s="101"/>
      <c r="C18" s="91"/>
      <c r="D18" s="102"/>
      <c r="E18" s="89"/>
      <c r="F18" s="89"/>
      <c r="G18" s="89"/>
      <c r="H18" s="89"/>
      <c r="I18" s="89"/>
      <c r="J18" s="89"/>
      <c r="K18" s="89"/>
      <c r="L18" s="102"/>
      <c r="O18" s="59">
        <v>2</v>
      </c>
      <c r="P18" s="34" t="s">
        <v>53</v>
      </c>
      <c r="Q18" s="68"/>
      <c r="AA18" s="80" t="s">
        <v>32</v>
      </c>
      <c r="AB18" s="81"/>
      <c r="AC18" s="81"/>
      <c r="AD18" s="81"/>
      <c r="AE18" s="82"/>
      <c r="AF18" s="80" t="s">
        <v>12</v>
      </c>
      <c r="AG18" s="82"/>
    </row>
    <row r="19" spans="2:34" ht="12.75" customHeight="1" x14ac:dyDescent="0.2">
      <c r="B19" s="101">
        <f>+B17+1</f>
        <v>2</v>
      </c>
      <c r="C19" s="111" t="str">
        <f>IF(P19&lt;&gt;"",+P19,"")</f>
        <v/>
      </c>
      <c r="D19" s="102" t="str">
        <f>+IF($C$19&lt;&gt;"",+CONCATENATE(Q20," ",Q21," ",Q22," ",Q23," ",Q24," ",Q25," "),"")</f>
        <v/>
      </c>
      <c r="E19" s="88" t="str">
        <f>IF($C$19&lt;&gt;"",+(S20*$R$20)+(S21*$R$21)+(S22*$R$22)+(S23*$R$23)+(S24*$R$24)+(S25*$R$25),"")</f>
        <v/>
      </c>
      <c r="F19" s="88" t="str">
        <f t="shared" ref="F19:K19" si="11">IF($C$19&lt;&gt;"",+(T20*$R$20)+(T21*$R$21)+(T22*$R$22)+(T23*$R$23)+(T24*$R$24)+(T25*$R$25),"")</f>
        <v/>
      </c>
      <c r="G19" s="88" t="str">
        <f t="shared" si="11"/>
        <v/>
      </c>
      <c r="H19" s="88" t="str">
        <f t="shared" si="11"/>
        <v/>
      </c>
      <c r="I19" s="88" t="str">
        <f t="shared" si="11"/>
        <v/>
      </c>
      <c r="J19" s="88" t="str">
        <f t="shared" si="11"/>
        <v/>
      </c>
      <c r="K19" s="88" t="str">
        <f t="shared" si="11"/>
        <v/>
      </c>
      <c r="L19" s="102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27" t="s">
        <v>0</v>
      </c>
      <c r="AB19" s="27" t="s">
        <v>1</v>
      </c>
      <c r="AC19" s="27" t="s">
        <v>5</v>
      </c>
      <c r="AD19" s="27" t="s">
        <v>17</v>
      </c>
      <c r="AE19" s="27" t="s">
        <v>2</v>
      </c>
      <c r="AF19" s="10" t="s">
        <v>27</v>
      </c>
      <c r="AG19" s="10" t="s">
        <v>18</v>
      </c>
    </row>
    <row r="20" spans="2:34" ht="12.75" customHeight="1" x14ac:dyDescent="0.2">
      <c r="B20" s="101"/>
      <c r="C20" s="112"/>
      <c r="D20" s="102"/>
      <c r="E20" s="89"/>
      <c r="F20" s="89"/>
      <c r="G20" s="89"/>
      <c r="H20" s="89"/>
      <c r="I20" s="89"/>
      <c r="J20" s="89"/>
      <c r="K20" s="89"/>
      <c r="L20" s="102"/>
      <c r="O20" s="1">
        <v>1</v>
      </c>
      <c r="P20" s="41"/>
      <c r="Q20" s="78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ht="12.75" customHeight="1" x14ac:dyDescent="0.2">
      <c r="B21" s="101">
        <f t="shared" ref="B21" si="12">+B19+1</f>
        <v>3</v>
      </c>
      <c r="C21" s="90" t="str">
        <f>IF(P31&lt;&gt;"",+P31,"")</f>
        <v/>
      </c>
      <c r="D21" s="102" t="str">
        <f>+IF($C$21&lt;&gt;"",+CONCATENATE(Q32," ",Q33," ",Q34," ",Q35," ",Q36," ",Q37," "),"")</f>
        <v/>
      </c>
      <c r="E21" s="88" t="str">
        <f>IF($C$21&lt;&gt;"",+(S32*$R$32)+(S33*$R$33)+(S34*$R$34)+(S35*$R$35)+(S36*$R$36)+(S37*$R$37),"")</f>
        <v/>
      </c>
      <c r="F21" s="88" t="str">
        <f t="shared" ref="F21:K21" si="13">IF($C$21&lt;&gt;"",+(T32*$R$32)+(T33*$R$33)+(T34*$R$34)+(T35*$R$35)+(T36*$R$36)+(T37*$R$37),"")</f>
        <v/>
      </c>
      <c r="G21" s="88" t="str">
        <f t="shared" si="13"/>
        <v/>
      </c>
      <c r="H21" s="88" t="str">
        <f t="shared" si="13"/>
        <v/>
      </c>
      <c r="I21" s="88" t="str">
        <f t="shared" si="13"/>
        <v/>
      </c>
      <c r="J21" s="88" t="str">
        <f t="shared" si="13"/>
        <v/>
      </c>
      <c r="K21" s="88" t="str">
        <f t="shared" si="13"/>
        <v/>
      </c>
      <c r="L21" s="102" t="str">
        <f>+IF(Q30&lt;&gt;"",+Q30,"")</f>
        <v/>
      </c>
      <c r="O21" s="1">
        <v>2</v>
      </c>
      <c r="P21" s="41"/>
      <c r="Q21" s="78"/>
      <c r="R21" s="39"/>
      <c r="S21" s="40"/>
      <c r="T21" s="40"/>
      <c r="U21" s="40"/>
      <c r="V21" s="40"/>
      <c r="W21" s="40"/>
      <c r="X21" s="40"/>
      <c r="Y21" s="40"/>
      <c r="Z21" s="29">
        <f t="shared" ref="Z21:Z25" si="14">(V21+W21)-T21</f>
        <v>0</v>
      </c>
      <c r="AA21" s="47" t="str">
        <f t="shared" ref="AA21:AA25" si="15">IF($P21&lt;&gt;"",+IF(U21&gt;0,+ROUNDDOWN(S21/U21,2),"INDETERMINADO"),"")</f>
        <v/>
      </c>
      <c r="AB21" s="48" t="str">
        <f t="shared" ref="AB21:AB25" si="16">IF($P21&lt;&gt;"",+IF(T21&gt;0,+ROUNDDOWN(V21/T21,2),"INDETERMINADO"),"")</f>
        <v/>
      </c>
      <c r="AC21" s="47" t="str">
        <f t="shared" ref="AC21:AC25" si="17">IF($P21&lt;&gt;"",+IF(Y21&gt;0,+ROUNDDOWN(X21/Y21,2),"INDETERMINADO"),"")</f>
        <v/>
      </c>
      <c r="AD21" s="49" t="str">
        <f t="shared" ref="AD21:AD25" si="18">IF($P21&lt;&gt;"",+(S21-U21),"")</f>
        <v/>
      </c>
      <c r="AE21" s="49" t="str">
        <f t="shared" ref="AE21:AE25" si="19">IF($P21&lt;&gt;"",+(T21-V21),"")</f>
        <v/>
      </c>
      <c r="AF21" s="48" t="str">
        <f t="shared" ref="AF21:AF25" si="20">IF($P21&lt;&gt;"",+IF(W21&gt;0,+ROUNDDOWN(X21/W21,2),"INDETERMINADO"),"")</f>
        <v/>
      </c>
      <c r="AG21" s="48" t="str">
        <f t="shared" ref="AG21:AG25" si="21">IF($P21&lt;&gt;"",+IF(T21&gt;0,+ROUNDDOWN(X21/T21,2),"INDETERMINADO"),"")</f>
        <v/>
      </c>
      <c r="AH21" s="29" t="e">
        <f t="shared" ref="AH21:AH25" si="22">AE21-W21</f>
        <v>#VALUE!</v>
      </c>
    </row>
    <row r="22" spans="2:34" x14ac:dyDescent="0.2">
      <c r="B22" s="101"/>
      <c r="C22" s="91"/>
      <c r="D22" s="102"/>
      <c r="E22" s="89"/>
      <c r="F22" s="89"/>
      <c r="G22" s="89"/>
      <c r="H22" s="89"/>
      <c r="I22" s="89"/>
      <c r="J22" s="89"/>
      <c r="K22" s="89"/>
      <c r="L22" s="102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4"/>
        <v>0</v>
      </c>
      <c r="AA22" s="47" t="str">
        <f t="shared" si="15"/>
        <v/>
      </c>
      <c r="AB22" s="48" t="str">
        <f t="shared" si="16"/>
        <v/>
      </c>
      <c r="AC22" s="47" t="str">
        <f t="shared" si="17"/>
        <v/>
      </c>
      <c r="AD22" s="49" t="str">
        <f t="shared" si="18"/>
        <v/>
      </c>
      <c r="AE22" s="49" t="str">
        <f t="shared" si="19"/>
        <v/>
      </c>
      <c r="AF22" s="48" t="str">
        <f t="shared" si="20"/>
        <v/>
      </c>
      <c r="AG22" s="48" t="str">
        <f t="shared" si="21"/>
        <v/>
      </c>
      <c r="AH22" s="29" t="e">
        <f t="shared" si="22"/>
        <v>#VALUE!</v>
      </c>
    </row>
    <row r="23" spans="2:34" x14ac:dyDescent="0.2">
      <c r="B23" s="101">
        <f t="shared" ref="B23" si="23">+B21+1</f>
        <v>4</v>
      </c>
      <c r="C23" s="90" t="str">
        <f>IF(P43&lt;&gt;"",+P43,"")</f>
        <v/>
      </c>
      <c r="D23" s="102" t="str">
        <f>IF($C$23&lt;&gt;"",+CONCATENATE(Q44," ",Q45," ",Q46," ",Q47," ",Q48," ",Q49," "),"")</f>
        <v/>
      </c>
      <c r="E23" s="88" t="str">
        <f>IF($C$23&lt;&gt;"",+(S44*$R$44)+(S45*$R$45)+(S46*$R$46)+(S47*$R$47)+(S48*$R$48)+(S49*$R$49),"")</f>
        <v/>
      </c>
      <c r="F23" s="88" t="str">
        <f t="shared" ref="F23:K23" si="24">IF($C$23&lt;&gt;"",+(T44*$R$44)+(T45*$R$45)+(T46*$R$46)+(T47*$R$47)+(T48*$R$48)+(T49*$R$49),"")</f>
        <v/>
      </c>
      <c r="G23" s="88" t="str">
        <f t="shared" si="24"/>
        <v/>
      </c>
      <c r="H23" s="88" t="str">
        <f t="shared" si="24"/>
        <v/>
      </c>
      <c r="I23" s="88" t="str">
        <f t="shared" si="24"/>
        <v/>
      </c>
      <c r="J23" s="88" t="str">
        <f t="shared" si="24"/>
        <v/>
      </c>
      <c r="K23" s="88" t="str">
        <f t="shared" si="24"/>
        <v/>
      </c>
      <c r="L23" s="102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4"/>
        <v>0</v>
      </c>
      <c r="AA23" s="47" t="str">
        <f t="shared" si="15"/>
        <v/>
      </c>
      <c r="AB23" s="48" t="str">
        <f t="shared" si="16"/>
        <v/>
      </c>
      <c r="AC23" s="47" t="str">
        <f t="shared" si="17"/>
        <v/>
      </c>
      <c r="AD23" s="49" t="str">
        <f t="shared" si="18"/>
        <v/>
      </c>
      <c r="AE23" s="49" t="str">
        <f t="shared" si="19"/>
        <v/>
      </c>
      <c r="AF23" s="48" t="str">
        <f t="shared" si="20"/>
        <v/>
      </c>
      <c r="AG23" s="48" t="str">
        <f t="shared" si="21"/>
        <v/>
      </c>
      <c r="AH23" s="29" t="e">
        <f t="shared" si="22"/>
        <v>#VALUE!</v>
      </c>
    </row>
    <row r="24" spans="2:34" x14ac:dyDescent="0.2">
      <c r="B24" s="101"/>
      <c r="C24" s="91"/>
      <c r="D24" s="102"/>
      <c r="E24" s="89"/>
      <c r="F24" s="89"/>
      <c r="G24" s="89"/>
      <c r="H24" s="89"/>
      <c r="I24" s="89"/>
      <c r="J24" s="89"/>
      <c r="K24" s="89"/>
      <c r="L24" s="102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4"/>
        <v>0</v>
      </c>
      <c r="AA24" s="47" t="str">
        <f t="shared" si="15"/>
        <v/>
      </c>
      <c r="AB24" s="48" t="str">
        <f t="shared" si="16"/>
        <v/>
      </c>
      <c r="AC24" s="47" t="str">
        <f t="shared" si="17"/>
        <v/>
      </c>
      <c r="AD24" s="49" t="str">
        <f t="shared" si="18"/>
        <v/>
      </c>
      <c r="AE24" s="49" t="str">
        <f t="shared" si="19"/>
        <v/>
      </c>
      <c r="AF24" s="48" t="str">
        <f t="shared" si="20"/>
        <v/>
      </c>
      <c r="AG24" s="48" t="str">
        <f t="shared" si="21"/>
        <v/>
      </c>
      <c r="AH24" s="29" t="e">
        <f t="shared" si="22"/>
        <v>#VALUE!</v>
      </c>
    </row>
    <row r="25" spans="2:34" x14ac:dyDescent="0.2">
      <c r="B25" s="101">
        <f t="shared" ref="B25" si="25">+B23+1</f>
        <v>5</v>
      </c>
      <c r="C25" s="90" t="str">
        <f>IF(P57&lt;&gt;"",+P57,"")</f>
        <v/>
      </c>
      <c r="D25" s="102" t="str">
        <f>IF($C$25&lt;&gt;"",+CONCATENATE(Q58," ",Q59," ",Q60," ",Q61," ",Q62," ",Q63," "),"")</f>
        <v/>
      </c>
      <c r="E25" s="88" t="str">
        <f>IF($C$25&lt;&gt;"",+(S58*$R$58)+(S59*$R$59)+(S60*$R$60)+(S61*$R$61)+(S62*$R$62)+(S63*$R$63),"")</f>
        <v/>
      </c>
      <c r="F25" s="88" t="str">
        <f t="shared" ref="F25:K25" si="26">IF($C$25&lt;&gt;"",+(T58*$R$58)+(T59*$R$59)+(T60*$R$60)+(T61*$R$61)+(T62*$R$62)+(T63*$R$63),"")</f>
        <v/>
      </c>
      <c r="G25" s="88" t="str">
        <f t="shared" si="26"/>
        <v/>
      </c>
      <c r="H25" s="88" t="str">
        <f t="shared" si="26"/>
        <v/>
      </c>
      <c r="I25" s="88" t="str">
        <f t="shared" si="26"/>
        <v/>
      </c>
      <c r="J25" s="88" t="str">
        <f t="shared" si="26"/>
        <v/>
      </c>
      <c r="K25" s="88" t="str">
        <f t="shared" si="26"/>
        <v/>
      </c>
      <c r="L25" s="102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4"/>
        <v>0</v>
      </c>
      <c r="AA25" s="47" t="str">
        <f t="shared" si="15"/>
        <v/>
      </c>
      <c r="AB25" s="48" t="str">
        <f t="shared" si="16"/>
        <v/>
      </c>
      <c r="AC25" s="47" t="str">
        <f t="shared" si="17"/>
        <v/>
      </c>
      <c r="AD25" s="49" t="str">
        <f t="shared" si="18"/>
        <v/>
      </c>
      <c r="AE25" s="49" t="str">
        <f t="shared" si="19"/>
        <v/>
      </c>
      <c r="AF25" s="48" t="str">
        <f t="shared" si="20"/>
        <v/>
      </c>
      <c r="AG25" s="48" t="str">
        <f t="shared" si="21"/>
        <v/>
      </c>
      <c r="AH25" s="29" t="e">
        <f t="shared" si="22"/>
        <v>#VALUE!</v>
      </c>
    </row>
    <row r="26" spans="2:34" x14ac:dyDescent="0.2">
      <c r="B26" s="101"/>
      <c r="C26" s="91"/>
      <c r="D26" s="102"/>
      <c r="E26" s="89"/>
      <c r="F26" s="89"/>
      <c r="G26" s="89"/>
      <c r="H26" s="89"/>
      <c r="I26" s="89"/>
      <c r="J26" s="89"/>
      <c r="K26" s="89"/>
      <c r="L26" s="102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" si="27">SUM(T20:T25)</f>
        <v>0</v>
      </c>
      <c r="U26" s="43">
        <f t="shared" ref="U26" si="28">SUM(U20:U25)</f>
        <v>0</v>
      </c>
      <c r="V26" s="43">
        <f t="shared" ref="V26" si="29">SUM(V20:V25)</f>
        <v>0</v>
      </c>
      <c r="W26" s="43">
        <f t="shared" ref="W26" si="30">SUM(W20:W25)</f>
        <v>0</v>
      </c>
      <c r="X26" s="43">
        <f t="shared" ref="X26" si="31">SUM(X20:X25)</f>
        <v>0</v>
      </c>
      <c r="Y26" s="43">
        <f t="shared" ref="Y26" si="32">SUM(Y20:Y25)</f>
        <v>0</v>
      </c>
    </row>
    <row r="27" spans="2:34" ht="18.75" customHeight="1" x14ac:dyDescent="0.2">
      <c r="B27" s="101">
        <f t="shared" ref="B27" si="33">+B25+1</f>
        <v>6</v>
      </c>
      <c r="C27" s="90" t="str">
        <f>IF(P69&lt;&gt;"",+P69,"")</f>
        <v/>
      </c>
      <c r="D27" s="102" t="str">
        <f>IF($C$27&lt;&gt;"",+CONCATENATE(Q70," ",Q71," ",Q72," ",Q73," ",Q74," ",Q75," "),"")</f>
        <v/>
      </c>
      <c r="E27" s="88" t="str">
        <f>IF($C$27&lt;&gt;"",+(S70*$R$70)+(S71*$R$71)+(S72*$R$72)+(S73*$R$73)+(S74*$R$74)+(S75*$R$75),"")</f>
        <v/>
      </c>
      <c r="F27" s="88" t="str">
        <f t="shared" ref="F27:K27" si="34">IF($C$27&lt;&gt;"",+(T70*$R$70)+(T71*$R$71)+(T72*$R$72)+(T73*$R$73)+(T74*$R$74)+(T75*$R$75),"")</f>
        <v/>
      </c>
      <c r="G27" s="88" t="str">
        <f t="shared" si="34"/>
        <v/>
      </c>
      <c r="H27" s="88" t="str">
        <f t="shared" si="34"/>
        <v/>
      </c>
      <c r="I27" s="88" t="str">
        <f t="shared" si="34"/>
        <v/>
      </c>
      <c r="J27" s="88" t="str">
        <f t="shared" si="34"/>
        <v/>
      </c>
      <c r="K27" s="88" t="str">
        <f t="shared" si="34"/>
        <v/>
      </c>
      <c r="L27" s="102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ht="18.75" customHeight="1" x14ac:dyDescent="0.2">
      <c r="B28" s="101"/>
      <c r="C28" s="91"/>
      <c r="D28" s="102"/>
      <c r="E28" s="89"/>
      <c r="F28" s="89"/>
      <c r="G28" s="89"/>
      <c r="H28" s="89"/>
      <c r="I28" s="89"/>
      <c r="J28" s="89"/>
      <c r="K28" s="89"/>
      <c r="L28" s="102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101">
        <f t="shared" ref="B29" si="35">+B27+1</f>
        <v>7</v>
      </c>
      <c r="C29" s="90" t="str">
        <f>IF(P81&lt;&gt;"",+P81,"")</f>
        <v/>
      </c>
      <c r="D29" s="102" t="str">
        <f>IF($C$29&lt;&gt;"",+CONCATENATE(Q82," ",Q83," ",Q84," ",Q85," ",Q86," ",Q87," "),"")</f>
        <v/>
      </c>
      <c r="E29" s="88" t="str">
        <f>IF($C$29&lt;&gt;"",+(S82*$R$82)+(S83*$R$83)+(S84*$R$84)+(S85*$R$85)+(S86*$R$86)+(S87*$R$87),"")</f>
        <v/>
      </c>
      <c r="F29" s="88" t="str">
        <f t="shared" ref="F29:K29" si="36">IF($C$29&lt;&gt;"",+(T82*$R$82)+(T83*$R$83)+(T84*$R$84)+(T85*$R$85)+(T86*$R$86)+(T87*$R$87),"")</f>
        <v/>
      </c>
      <c r="G29" s="88" t="str">
        <f t="shared" si="36"/>
        <v/>
      </c>
      <c r="H29" s="88" t="str">
        <f t="shared" si="36"/>
        <v/>
      </c>
      <c r="I29" s="88" t="str">
        <f t="shared" si="36"/>
        <v/>
      </c>
      <c r="J29" s="88" t="str">
        <f t="shared" si="36"/>
        <v/>
      </c>
      <c r="K29" s="88" t="str">
        <f t="shared" si="36"/>
        <v/>
      </c>
      <c r="L29" s="102" t="str">
        <f>+IF(Q80&lt;&gt;"",+Q80,"")</f>
        <v/>
      </c>
      <c r="Q29" s="38"/>
      <c r="R29" s="30"/>
    </row>
    <row r="30" spans="2:34" x14ac:dyDescent="0.2">
      <c r="B30" s="101"/>
      <c r="C30" s="91"/>
      <c r="D30" s="102"/>
      <c r="E30" s="89"/>
      <c r="F30" s="89"/>
      <c r="G30" s="89"/>
      <c r="H30" s="89"/>
      <c r="I30" s="89"/>
      <c r="J30" s="89"/>
      <c r="K30" s="89"/>
      <c r="L30" s="102"/>
      <c r="O30" s="59">
        <v>3</v>
      </c>
      <c r="P30" s="34" t="s">
        <v>53</v>
      </c>
      <c r="Q30" s="69"/>
      <c r="Z30" s="32"/>
      <c r="AA30" s="80" t="s">
        <v>32</v>
      </c>
      <c r="AB30" s="81"/>
      <c r="AC30" s="81"/>
      <c r="AD30" s="81"/>
      <c r="AE30" s="82"/>
      <c r="AF30" s="80" t="s">
        <v>12</v>
      </c>
      <c r="AG30" s="82"/>
    </row>
    <row r="31" spans="2:34" x14ac:dyDescent="0.2">
      <c r="B31" s="101">
        <f t="shared" ref="B31" si="37">+B29+1</f>
        <v>8</v>
      </c>
      <c r="C31" s="90" t="str">
        <f>IF(P93&lt;&gt;"",+P93,"")</f>
        <v/>
      </c>
      <c r="D31" s="102" t="str">
        <f>IF($C$31&lt;&gt;"",+CONCATENATE(Q94," ",Q95," ",Q96," ",Q97," ",Q98," ",Q99," "),"")</f>
        <v/>
      </c>
      <c r="E31" s="103" t="str">
        <f>IF($C$31&lt;&gt;"",+(S94*$R$94)+(S95*$R$95)+(S96*$R$96)+(S97*$R$97)+(S98*$R$98)+(S99*$R$99),"")</f>
        <v/>
      </c>
      <c r="F31" s="103" t="str">
        <f t="shared" ref="F31:K31" si="38">IF($C$31&lt;&gt;"",+(T94*$R$94)+(T95*$R$95)+(T96*$R$96)+(T97*$R$97)+(T98*$R$98)+(T99*$R$99),"")</f>
        <v/>
      </c>
      <c r="G31" s="103" t="str">
        <f t="shared" si="38"/>
        <v/>
      </c>
      <c r="H31" s="103" t="str">
        <f t="shared" si="38"/>
        <v/>
      </c>
      <c r="I31" s="103" t="str">
        <f t="shared" si="38"/>
        <v/>
      </c>
      <c r="J31" s="103" t="str">
        <f t="shared" si="38"/>
        <v/>
      </c>
      <c r="K31" s="103" t="str">
        <f t="shared" si="38"/>
        <v/>
      </c>
      <c r="L31" s="102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27" t="s">
        <v>0</v>
      </c>
      <c r="AB31" s="27" t="s">
        <v>1</v>
      </c>
      <c r="AC31" s="27" t="s">
        <v>5</v>
      </c>
      <c r="AD31" s="27" t="s">
        <v>17</v>
      </c>
      <c r="AE31" s="27" t="s">
        <v>2</v>
      </c>
      <c r="AF31" s="10" t="s">
        <v>27</v>
      </c>
      <c r="AG31" s="10" t="s">
        <v>18</v>
      </c>
    </row>
    <row r="32" spans="2:34" x14ac:dyDescent="0.2">
      <c r="B32" s="101"/>
      <c r="C32" s="91"/>
      <c r="D32" s="102"/>
      <c r="E32" s="89"/>
      <c r="F32" s="89"/>
      <c r="G32" s="89"/>
      <c r="H32" s="89"/>
      <c r="I32" s="89"/>
      <c r="J32" s="89"/>
      <c r="K32" s="89"/>
      <c r="L32" s="102"/>
      <c r="O32" s="1">
        <v>1</v>
      </c>
      <c r="P32" s="41"/>
      <c r="Q32" s="78"/>
      <c r="R32" s="39"/>
      <c r="S32" s="40"/>
      <c r="T32" s="40"/>
      <c r="U32" s="40"/>
      <c r="V32" s="40"/>
      <c r="W32" s="40"/>
      <c r="X32" s="40"/>
      <c r="Y32" s="40"/>
      <c r="Z32" s="29">
        <f t="shared" ref="Z32:Z37" si="39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40">AE32-W32</f>
        <v>#VALUE!</v>
      </c>
    </row>
    <row r="33" spans="2:34" x14ac:dyDescent="0.2"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9"/>
        <v>0</v>
      </c>
      <c r="AA33" s="47" t="str">
        <f t="shared" ref="AA33:AA37" si="41">IF($P33&lt;&gt;"",+IF(U33&gt;0,+ROUNDDOWN(S33/U33,2),"INDETERMINADO"),"")</f>
        <v/>
      </c>
      <c r="AB33" s="48" t="str">
        <f t="shared" ref="AB33:AB37" si="42">IF($P33&lt;&gt;"",+IF(T33&gt;0,+ROUNDDOWN(V33/T33,2),"INDETERMINADO"),"")</f>
        <v/>
      </c>
      <c r="AC33" s="47" t="str">
        <f t="shared" ref="AC33:AC37" si="43">IF($P33&lt;&gt;"",+IF(Y33&gt;0,+ROUNDDOWN(X33/Y33,2),"INDETERMINADO"),"")</f>
        <v/>
      </c>
      <c r="AD33" s="49" t="str">
        <f t="shared" ref="AD33:AD37" si="44">IF($P33&lt;&gt;"",+(S33-U33),"")</f>
        <v/>
      </c>
      <c r="AE33" s="49" t="str">
        <f t="shared" ref="AE33:AE37" si="45">IF($P33&lt;&gt;"",+(T33-V33),"")</f>
        <v/>
      </c>
      <c r="AF33" s="48" t="str">
        <f t="shared" ref="AF33:AF37" si="46">IF($P33&lt;&gt;"",+IF(W33&gt;0,+ROUNDDOWN(X33/W33,2),"INDETERMINADO"),"")</f>
        <v/>
      </c>
      <c r="AG33" s="48" t="str">
        <f t="shared" ref="AG33:AG37" si="47">IF($P33&lt;&gt;"",+IF(T33&gt;0,+ROUNDDOWN(X33/T33,2),"INDETERMINADO"),"")</f>
        <v/>
      </c>
      <c r="AH33" s="29" t="e">
        <f t="shared" si="40"/>
        <v>#VALUE!</v>
      </c>
    </row>
    <row r="34" spans="2:34" x14ac:dyDescent="0.2">
      <c r="B34" s="104" t="s">
        <v>4</v>
      </c>
      <c r="C34" s="104" t="s">
        <v>23</v>
      </c>
      <c r="D34" s="105" t="s">
        <v>32</v>
      </c>
      <c r="E34" s="105"/>
      <c r="F34" s="105"/>
      <c r="G34" s="105"/>
      <c r="H34" s="105"/>
      <c r="I34" s="105"/>
      <c r="J34" s="105" t="s">
        <v>12</v>
      </c>
      <c r="K34" s="105"/>
      <c r="L34" s="105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9"/>
        <v>0</v>
      </c>
      <c r="AA34" s="47" t="str">
        <f t="shared" si="41"/>
        <v/>
      </c>
      <c r="AB34" s="48" t="str">
        <f t="shared" si="42"/>
        <v/>
      </c>
      <c r="AC34" s="47" t="str">
        <f t="shared" si="43"/>
        <v/>
      </c>
      <c r="AD34" s="49" t="str">
        <f t="shared" si="44"/>
        <v/>
      </c>
      <c r="AE34" s="49" t="str">
        <f t="shared" si="45"/>
        <v/>
      </c>
      <c r="AF34" s="48" t="str">
        <f t="shared" si="46"/>
        <v/>
      </c>
      <c r="AG34" s="48" t="str">
        <f t="shared" si="47"/>
        <v/>
      </c>
      <c r="AH34" s="29" t="e">
        <f t="shared" si="40"/>
        <v>#VALUE!</v>
      </c>
    </row>
    <row r="35" spans="2:34" x14ac:dyDescent="0.2">
      <c r="B35" s="104"/>
      <c r="C35" s="104"/>
      <c r="D35" s="9" t="s">
        <v>0</v>
      </c>
      <c r="E35" s="9" t="s">
        <v>1</v>
      </c>
      <c r="F35" s="9" t="s">
        <v>5</v>
      </c>
      <c r="G35" s="9" t="s">
        <v>17</v>
      </c>
      <c r="H35" s="9" t="s">
        <v>2</v>
      </c>
      <c r="I35" s="9" t="s">
        <v>3</v>
      </c>
      <c r="J35" s="10" t="s">
        <v>27</v>
      </c>
      <c r="K35" s="10" t="s">
        <v>18</v>
      </c>
      <c r="L35" s="9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9"/>
        <v>0</v>
      </c>
      <c r="AA35" s="47" t="str">
        <f t="shared" si="41"/>
        <v/>
      </c>
      <c r="AB35" s="48" t="str">
        <f t="shared" si="42"/>
        <v/>
      </c>
      <c r="AC35" s="47" t="str">
        <f t="shared" si="43"/>
        <v/>
      </c>
      <c r="AD35" s="49" t="str">
        <f t="shared" si="44"/>
        <v/>
      </c>
      <c r="AE35" s="49" t="str">
        <f t="shared" si="45"/>
        <v/>
      </c>
      <c r="AF35" s="48" t="str">
        <f t="shared" si="46"/>
        <v/>
      </c>
      <c r="AG35" s="48" t="str">
        <f t="shared" si="47"/>
        <v/>
      </c>
      <c r="AH35" s="29" t="e">
        <f t="shared" si="40"/>
        <v>#VALUE!</v>
      </c>
    </row>
    <row r="36" spans="2:34" x14ac:dyDescent="0.2">
      <c r="B36" s="113">
        <v>1</v>
      </c>
      <c r="C36" s="114" t="str">
        <f>+IF(C17&lt;&gt;"",+C17,"")</f>
        <v>ANDRES FERNANDO MUÑOZ LOPEZ</v>
      </c>
      <c r="D36" s="14">
        <f>+IF(C17&lt;&gt;"",+IF(G17&gt;0,+ROUNDDOWN(+E17/G17,2),"Indeterminado"),"")</f>
        <v>19.12</v>
      </c>
      <c r="E36" s="13">
        <f>+IF(C17&lt;&gt;"",+IF(F17&gt;0,+ROUNDDOWN(+H17/F17,2),"Indeterminado"),"")</f>
        <v>0.02</v>
      </c>
      <c r="F36" s="14" t="str">
        <f>+IF(C17&lt;&gt;"",+IF(K17&gt;0,+ROUNDDOWN(+J17/K17,2),"Indeterminado"),"")</f>
        <v>Indeterminado</v>
      </c>
      <c r="G36" s="65">
        <f>+IF(C17&lt;&gt;"",+S14-U14,"")</f>
        <v>271924310</v>
      </c>
      <c r="H36" s="65">
        <f>+IF(C17&lt;&gt;"",+T14-V14,"")</f>
        <v>510939160</v>
      </c>
      <c r="I36" s="118" t="str">
        <f>++IF(C17&lt;&gt;"",+IF(D37="Cumple",+IF(E37="Cumple",+IF(F37="Cumple",+IF(G37="Cumple",+IF(H37="Cumple","CUMPLE","NO CUMPLE"),"NO CUMPLE"),"NO CUMPLE"),"NO CUMPLE"),"NO CUMPLE"),"")</f>
        <v>CUMPLE</v>
      </c>
      <c r="J36" s="66">
        <f>+IF(C17&lt;&gt;"",+IF(I17&gt;0,+ROUNDDOWN(+J17/I17,2),"Indeterminado"),"")</f>
        <v>0.43</v>
      </c>
      <c r="K36" s="66">
        <f>+IF(C17&lt;&gt;"",+IF(F17&gt;0,+ROUNDDOWN(+J17/F17,2),"Indeterminado"),"")</f>
        <v>0.42</v>
      </c>
      <c r="L36" s="118" t="str">
        <f>+IF(C17&lt;&gt;"",+IF(J37="Cumple",+IF(K37="Cumple","CUMPLE","NO CUMPLE"),"NO CUMPLE"),"")</f>
        <v>CUMPLE</v>
      </c>
      <c r="M36" s="32"/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9"/>
        <v>0</v>
      </c>
      <c r="AA36" s="47" t="str">
        <f t="shared" si="41"/>
        <v/>
      </c>
      <c r="AB36" s="48" t="str">
        <f t="shared" si="42"/>
        <v/>
      </c>
      <c r="AC36" s="47" t="str">
        <f t="shared" si="43"/>
        <v/>
      </c>
      <c r="AD36" s="49" t="str">
        <f t="shared" si="44"/>
        <v/>
      </c>
      <c r="AE36" s="49" t="str">
        <f t="shared" si="45"/>
        <v/>
      </c>
      <c r="AF36" s="48" t="str">
        <f t="shared" si="46"/>
        <v/>
      </c>
      <c r="AG36" s="48" t="str">
        <f t="shared" si="47"/>
        <v/>
      </c>
      <c r="AH36" s="29" t="e">
        <f t="shared" si="40"/>
        <v>#VALUE!</v>
      </c>
    </row>
    <row r="37" spans="2:34" x14ac:dyDescent="0.2">
      <c r="B37" s="113"/>
      <c r="C37" s="114"/>
      <c r="D37" s="16" t="str">
        <f>+IF(C17&lt;&gt;"",+IF(D36&gt;=$L$7,"Cumple","NO CUMPLE"),"")</f>
        <v>Cumple</v>
      </c>
      <c r="E37" s="17" t="str">
        <f>+IF(C17&lt;&gt;"",+IF(E36&lt;=$L$8,"Cumple","NO CUMPLE"),"")</f>
        <v>Cumple</v>
      </c>
      <c r="F37" s="17" t="str">
        <f>+IF(C17&lt;&gt;"",+IF(F36&gt;=$L$9,"Cumple", "NO CUMPLE"),"")</f>
        <v>Cumple</v>
      </c>
      <c r="G37" s="67" t="str">
        <f>+IF(C17&lt;&gt;"",+IF(G36&gt;=$L$10,"Cumple", "NO CUMPLE"),"")</f>
        <v>Cumple</v>
      </c>
      <c r="H37" s="67" t="str">
        <f>+IF(C17&lt;&gt;"",+IF(H36&gt;=$L$11,"Cumple", "NO CUMPLE"),"")</f>
        <v>Cumple</v>
      </c>
      <c r="I37" s="119"/>
      <c r="J37" s="67" t="str">
        <f>+IF(C17&lt;&gt;"",+IF(J36&gt;=$L$12,"Cumple", "NO CUMPLE"),"")</f>
        <v>Cumple</v>
      </c>
      <c r="K37" s="67" t="str">
        <f>+IF(C17&lt;&gt;"",+IF(K36&gt;=$L$13,"Cumple", "NO CUMPLE"),"")</f>
        <v>Cumple</v>
      </c>
      <c r="L37" s="119"/>
      <c r="M37" s="32"/>
      <c r="N37" s="32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9"/>
        <v>0</v>
      </c>
      <c r="AA37" s="47" t="str">
        <f t="shared" si="41"/>
        <v/>
      </c>
      <c r="AB37" s="48" t="str">
        <f t="shared" si="42"/>
        <v/>
      </c>
      <c r="AC37" s="47" t="str">
        <f t="shared" si="43"/>
        <v/>
      </c>
      <c r="AD37" s="49" t="str">
        <f t="shared" si="44"/>
        <v/>
      </c>
      <c r="AE37" s="49" t="str">
        <f t="shared" si="45"/>
        <v/>
      </c>
      <c r="AF37" s="48" t="str">
        <f t="shared" si="46"/>
        <v/>
      </c>
      <c r="AG37" s="48" t="str">
        <f t="shared" si="47"/>
        <v/>
      </c>
      <c r="AH37" s="29" t="e">
        <f t="shared" si="40"/>
        <v>#VALUE!</v>
      </c>
    </row>
    <row r="38" spans="2:34" x14ac:dyDescent="0.2">
      <c r="B38" s="113">
        <f>+B36+1</f>
        <v>2</v>
      </c>
      <c r="C38" s="114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14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18" t="str">
        <f>++IF(C19&lt;&gt;"",+IF(D39="Cumple",+IF(E39="Cumple",+IF(F39="Cumple",+IF(G39="Cumple",+IF(H39="Cumple","CUMPLE","NO CUMPLE"),"NO CUMPLE"),"NO CUMPLE"),"NO CUMPLE"),"NO CUMPLE"),"")</f>
        <v/>
      </c>
      <c r="J38" s="66" t="str">
        <f>+IF(C19&lt;&gt;"",+IF(I19&gt;0,+ROUNDDOWN(+J19/I19,2),"Indeterminado"),"")</f>
        <v/>
      </c>
      <c r="K38" s="66" t="str">
        <f>+IF(C19&lt;&gt;"",+IF(F19&gt;0,+ROUNDDOWN(+J19/F19,2),"Indeterminado"),"")</f>
        <v/>
      </c>
      <c r="L38" s="118" t="str">
        <f>+IF(C19&lt;&gt;"",+IF(J39="Cumple",+IF(K39="Cumple","CUMPLE","NO CUMPLE"),"NO CUMPLE"),"")</f>
        <v/>
      </c>
      <c r="M38" s="32"/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" si="48">SUM(T32:T37)</f>
        <v>0</v>
      </c>
      <c r="U38" s="43">
        <f t="shared" ref="U38" si="49">SUM(U32:U37)</f>
        <v>0</v>
      </c>
      <c r="V38" s="43">
        <f t="shared" ref="V38" si="50">SUM(V32:V37)</f>
        <v>0</v>
      </c>
      <c r="W38" s="43">
        <f t="shared" ref="W38" si="51">SUM(W32:W37)</f>
        <v>0</v>
      </c>
      <c r="X38" s="43">
        <f t="shared" ref="X38" si="52">SUM(X32:X37)</f>
        <v>0</v>
      </c>
      <c r="Y38" s="43">
        <f t="shared" ref="Y38" si="53">SUM(Y32:Y37)</f>
        <v>0</v>
      </c>
    </row>
    <row r="39" spans="2:34" x14ac:dyDescent="0.2">
      <c r="B39" s="113"/>
      <c r="C39" s="114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17" t="str">
        <f>+IF(C19&lt;&gt;"",+IF(F38&gt;=$L$9,"Cumple", "NO CUMPLE"),"")</f>
        <v/>
      </c>
      <c r="G39" s="67" t="str">
        <f>+IF(C19&lt;&gt;"",+IF(G38&gt;=$L$10,"Cumple", "NO CUMPLE"),"")</f>
        <v/>
      </c>
      <c r="H39" s="67" t="str">
        <f>+IF(C19&lt;&gt;"",+IF(H38&gt;=$L$11,"Cumple", "NO CUMPLE"),"")</f>
        <v/>
      </c>
      <c r="I39" s="119"/>
      <c r="J39" s="67" t="str">
        <f>+IF(C19&lt;&gt;"",+IF(J38&gt;=$L$12,"Cumple", "NO CUMPLE"),"")</f>
        <v/>
      </c>
      <c r="K39" s="67" t="str">
        <f>+IF(C19&lt;&gt;"",+IF(K38&gt;=$L$13,"Cumple", "NO CUMPLE"),"")</f>
        <v/>
      </c>
      <c r="L39" s="119"/>
      <c r="M39" s="32"/>
      <c r="N39" s="32"/>
      <c r="Q39" s="38"/>
      <c r="S39" s="29"/>
      <c r="U39" s="29"/>
    </row>
    <row r="40" spans="2:34" x14ac:dyDescent="0.2">
      <c r="B40" s="113">
        <f>+B38+1</f>
        <v>3</v>
      </c>
      <c r="C40" s="114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14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18" t="str">
        <f>++IF(C21&lt;&gt;"",+IF(D41="Cumple",+IF(E41="Cumple",+IF(F41="Cumple",+IF(G41="Cumple",+IF(H41="Cumple","CUMPLE","NO CUMPLE"),"NO CUMPLE"),"NO CUMPLE"),"NO CUMPLE"),"NO CUMPLE"),"")</f>
        <v/>
      </c>
      <c r="J40" s="66" t="str">
        <f>+IF(C21&lt;&gt;"",+IF(I21&gt;0,+ROUNDDOWN(+J21/I21,2),"Indeterminado"),"")</f>
        <v/>
      </c>
      <c r="K40" s="66" t="str">
        <f>+IF(C21&lt;&gt;"",+IF(F21&gt;0,+ROUNDDOWN(+J21/F21,2),"Indeterminado"),"")</f>
        <v/>
      </c>
      <c r="L40" s="118" t="str">
        <f>+IF(C21&lt;&gt;"",+IF(J41="Cumple",+IF(K41="Cumple","CUMPLE","NO CUMPLE"),"NO CUMPLE"),"")</f>
        <v/>
      </c>
      <c r="M40" s="32"/>
      <c r="N40" s="32" t="str">
        <f>+IF($C$21&lt;&gt;"",+IF(H40&lt;&gt;W38,"Error en registro de datos",""),"")</f>
        <v/>
      </c>
      <c r="Q40" s="38"/>
      <c r="S40" s="63"/>
      <c r="T40" s="64"/>
      <c r="U40" s="64"/>
      <c r="V40" s="64"/>
      <c r="W40" s="64"/>
    </row>
    <row r="41" spans="2:34" x14ac:dyDescent="0.2">
      <c r="B41" s="113"/>
      <c r="C41" s="114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17" t="str">
        <f>+IF(C21&lt;&gt;"",+IF(F40&gt;=$L$9,"Cumple", "NO CUMPLE"),"")</f>
        <v/>
      </c>
      <c r="G41" s="67" t="str">
        <f>+IF(C21&lt;&gt;"",+IF(G40&gt;=$L$10,"Cumple", "NO CUMPLE"),"")</f>
        <v/>
      </c>
      <c r="H41" s="67" t="str">
        <f>+IF(C21&lt;&gt;"",+IF(H40&gt;=$L$11,"Cumple", "NO CUMPLE"),"")</f>
        <v/>
      </c>
      <c r="I41" s="119"/>
      <c r="J41" s="67" t="str">
        <f>+IF(C21&lt;&gt;"",+IF(J40&gt;=$L$12,"Cumple", "NO CUMPLE"),"")</f>
        <v/>
      </c>
      <c r="K41" s="67" t="str">
        <f>+IF(C21&lt;&gt;"",+IF(K40&gt;=$L$13,"Cumple", "NO CUMPLE"),"")</f>
        <v/>
      </c>
      <c r="L41" s="119"/>
      <c r="M41" s="32"/>
      <c r="N41" s="32"/>
      <c r="Q41" s="38"/>
      <c r="S41" s="64"/>
      <c r="T41" s="64"/>
      <c r="U41" s="63"/>
      <c r="V41" s="64"/>
      <c r="W41" s="64"/>
    </row>
    <row r="42" spans="2:34" x14ac:dyDescent="0.2">
      <c r="B42" s="113">
        <f>+B40+1</f>
        <v>4</v>
      </c>
      <c r="C42" s="114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14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18" t="str">
        <f>++IF(C23&lt;&gt;"",+IF(D43="Cumple",+IF(E43="Cumple",+IF(F43="Cumple",+IF(G43="Cumple",+IF(H43="Cumple","CUMPLE","NO CUMPLE"),"NO CUMPLE"),"NO CUMPLE"),"NO CUMPLE"),"NO CUMPLE"),"")</f>
        <v/>
      </c>
      <c r="J42" s="66" t="str">
        <f>+IF(C23&lt;&gt;"",+IF(I23&gt;0,+ROUNDDOWN(+J23/I23,2),"Indeterminado"),"")</f>
        <v/>
      </c>
      <c r="K42" s="66" t="str">
        <f>+IF(C23&lt;&gt;"",+IF(F23&gt;0,+ROUNDDOWN(+J23/F23,2),"Indeterminado"),"")</f>
        <v/>
      </c>
      <c r="L42" s="118" t="str">
        <f>+IF(C23&lt;&gt;"",+IF(J43="Cumple",+IF(K43="Cumple","CUMPLE","NO CUMPLE"),"NO CUMPLE"),"")</f>
        <v/>
      </c>
      <c r="M42" s="32"/>
      <c r="N42" s="32" t="str">
        <f>+IF($C$23&lt;&gt;"",+IF(H42&lt;&gt;W50,"Error en registro de datos",""),"")</f>
        <v/>
      </c>
      <c r="P42" s="34" t="s">
        <v>53</v>
      </c>
      <c r="Q42" s="68"/>
      <c r="Z42" s="32"/>
      <c r="AA42" s="80" t="s">
        <v>32</v>
      </c>
      <c r="AB42" s="81"/>
      <c r="AC42" s="81"/>
      <c r="AD42" s="81"/>
      <c r="AE42" s="82"/>
      <c r="AF42" s="80" t="s">
        <v>12</v>
      </c>
      <c r="AG42" s="82"/>
    </row>
    <row r="43" spans="2:34" x14ac:dyDescent="0.2">
      <c r="B43" s="113"/>
      <c r="C43" s="114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17" t="str">
        <f>+IF(C23&lt;&gt;"",+IF(F42&gt;=$L$9,"Cumple", "NO CUMPLE"),"")</f>
        <v/>
      </c>
      <c r="G43" s="67" t="str">
        <f>+IF(C23&lt;&gt;"",+IF(G42&gt;=$L$10,"Cumple", "NO CUMPLE"),"")</f>
        <v/>
      </c>
      <c r="H43" s="67" t="str">
        <f>+IF(C23&lt;&gt;"",+IF(H42&gt;=$L$11,"Cumple", "NO CUMPLE"),"")</f>
        <v/>
      </c>
      <c r="I43" s="119"/>
      <c r="J43" s="67" t="str">
        <f>+IF(C23&lt;&gt;"",+IF(J42&gt;=$L$12,"Cumple", "NO CUMPLE"),"")</f>
        <v/>
      </c>
      <c r="K43" s="67" t="str">
        <f>+IF(C23&lt;&gt;"",+IF(K42&gt;=$L$13,"Cumple", "NO CUMPLE"),"")</f>
        <v/>
      </c>
      <c r="L43" s="119"/>
      <c r="M43" s="32"/>
      <c r="N43" s="32"/>
      <c r="O43" s="59">
        <v>4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27" t="s">
        <v>0</v>
      </c>
      <c r="AB43" s="27" t="s">
        <v>1</v>
      </c>
      <c r="AC43" s="27" t="s">
        <v>5</v>
      </c>
      <c r="AD43" s="27" t="s">
        <v>17</v>
      </c>
      <c r="AE43" s="27" t="s">
        <v>2</v>
      </c>
      <c r="AF43" s="10" t="s">
        <v>27</v>
      </c>
      <c r="AG43" s="10" t="s">
        <v>18</v>
      </c>
    </row>
    <row r="44" spans="2:34" x14ac:dyDescent="0.2">
      <c r="B44" s="113">
        <f>+B42+1</f>
        <v>5</v>
      </c>
      <c r="C44" s="114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14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18" t="str">
        <f>++IF(C25&lt;&gt;"",+IF(D45="Cumple",+IF(E45="Cumple",+IF(F45="Cumple",+IF(G45="Cumple",+IF(H45="Cumple","CUMPLE","NO CUMPLE"),"NO CUMPLE"),"NO CUMPLE"),"NO CUMPLE"),"NO CUMPLE"),"")</f>
        <v/>
      </c>
      <c r="J44" s="66" t="str">
        <f>+IF(C25&lt;&gt;"",+IF(I25&gt;0,+ROUNDDOWN(+J25/I25,2),"Indeterminado"),"")</f>
        <v/>
      </c>
      <c r="K44" s="66" t="str">
        <f>+IF(C25&lt;&gt;"",+IF(F25&gt;0,+ROUNDDOWN(+J25/F25,2),"Indeterminado"),"")</f>
        <v/>
      </c>
      <c r="L44" s="118" t="str">
        <f>+IF(C25&lt;&gt;"",+IF(J45="Cumple",+IF(K45="Cumple","CUMPLE","NO CUMPLE"),"NO CUMPLE"),"")</f>
        <v/>
      </c>
      <c r="M44" s="32"/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54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55">AE44-W44</f>
        <v>#VALUE!</v>
      </c>
    </row>
    <row r="45" spans="2:34" x14ac:dyDescent="0.2">
      <c r="B45" s="113"/>
      <c r="C45" s="114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17" t="str">
        <f>+IF(C25&lt;&gt;"",+IF(F44&gt;=$L$9,"Cumple", "NO CUMPLE"),"")</f>
        <v/>
      </c>
      <c r="G45" s="67" t="str">
        <f>+IF(C25&lt;&gt;"",+IF(G44&gt;=$L$10,"Cumple", "NO CUMPLE"),"")</f>
        <v/>
      </c>
      <c r="H45" s="67" t="str">
        <f>+IF(C25&lt;&gt;"",+IF(H44&gt;=$L$11,"Cumple", "NO CUMPLE"),"")</f>
        <v/>
      </c>
      <c r="I45" s="119"/>
      <c r="J45" s="67" t="str">
        <f>+IF(C25&lt;&gt;"",+IF(J44&gt;=$L$12,"Cumple", "NO CUMPLE"),"")</f>
        <v/>
      </c>
      <c r="K45" s="67" t="str">
        <f>+IF(C25&lt;&gt;"",+IF(K44&gt;=$L$13,"Cumple", "NO CUMPLE"),"")</f>
        <v/>
      </c>
      <c r="L45" s="119"/>
      <c r="M45" s="32"/>
      <c r="N45" s="32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54"/>
        <v>0</v>
      </c>
      <c r="AA45" s="47" t="str">
        <f t="shared" ref="AA45:AA49" si="56">IF($P45&lt;&gt;"",+IF(U45&gt;0,+ROUNDDOWN(S45/U45,2),"INDETERMINADO"),"")</f>
        <v/>
      </c>
      <c r="AB45" s="48" t="str">
        <f t="shared" ref="AB45:AB49" si="57">IF($P45&lt;&gt;"",+IF(T45&gt;0,+ROUNDDOWN(V45/T45,2),"INDETERMINADO"),"")</f>
        <v/>
      </c>
      <c r="AC45" s="47" t="str">
        <f t="shared" ref="AC45:AC49" si="58">IF($P45&lt;&gt;"",+IF(Y45&gt;0,+ROUNDDOWN(X45/Y45,2),"INDETERMINADO"),"")</f>
        <v/>
      </c>
      <c r="AD45" s="49" t="str">
        <f t="shared" ref="AD45:AD49" si="59">IF($P45&lt;&gt;"",+(S45-U45),"")</f>
        <v/>
      </c>
      <c r="AE45" s="49" t="str">
        <f t="shared" ref="AE45:AE49" si="60">IF($P45&lt;&gt;"",+(T45-V45),"")</f>
        <v/>
      </c>
      <c r="AF45" s="48" t="str">
        <f t="shared" ref="AF45:AF49" si="61">IF($P45&lt;&gt;"",+IF(W45&gt;0,+ROUNDDOWN(X45/W45,2),"INDETERMINADO"),"")</f>
        <v/>
      </c>
      <c r="AG45" s="48" t="str">
        <f t="shared" ref="AG45:AG49" si="62">IF($P45&lt;&gt;"",+IF(T45&gt;0,+ROUNDDOWN(X45/T45,2),"INDETERMINADO"),"")</f>
        <v/>
      </c>
      <c r="AH45" s="29" t="e">
        <f t="shared" si="55"/>
        <v>#VALUE!</v>
      </c>
    </row>
    <row r="46" spans="2:34" x14ac:dyDescent="0.2">
      <c r="B46" s="113">
        <f t="shared" ref="B46" si="63">+B44+1</f>
        <v>6</v>
      </c>
      <c r="C46" s="114" t="str">
        <f t="shared" ref="C46" si="64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14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18" t="str">
        <f>++IF(C27&lt;&gt;"",+IF(D47="Cumple",+IF(E47="Cumple",+IF(F47="Cumple",+IF(G47="Cumple",+IF(H47="Cumple","CUMPLE","NO CUMPLE"),"NO CUMPLE"),"NO CUMPLE"),"NO CUMPLE"),"NO CUMPLE"),"")</f>
        <v/>
      </c>
      <c r="J46" s="66" t="str">
        <f>+IF(C27&lt;&gt;"",+IF(I27&gt;0,+ROUNDDOWN(+J27/I27,2),"Indeterminado"),"")</f>
        <v/>
      </c>
      <c r="K46" s="66" t="str">
        <f>+IF(C27&lt;&gt;"",+IF(F27&gt;0,+ROUNDDOWN(+J27/F27,2),"Indeterminado"),"")</f>
        <v/>
      </c>
      <c r="L46" s="118" t="str">
        <f>+IF(C27&lt;&gt;"",+IF(J47="Cumple",+IF(K47="Cumple","CUMPLE","NO CUMPLE"),"NO CUMPLE"),"")</f>
        <v/>
      </c>
      <c r="M46" s="32"/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54"/>
        <v>0</v>
      </c>
      <c r="AA46" s="47" t="str">
        <f t="shared" si="56"/>
        <v/>
      </c>
      <c r="AB46" s="48" t="str">
        <f t="shared" si="57"/>
        <v/>
      </c>
      <c r="AC46" s="47" t="str">
        <f t="shared" si="58"/>
        <v/>
      </c>
      <c r="AD46" s="49" t="str">
        <f t="shared" si="59"/>
        <v/>
      </c>
      <c r="AE46" s="49" t="str">
        <f t="shared" si="60"/>
        <v/>
      </c>
      <c r="AF46" s="48" t="str">
        <f t="shared" si="61"/>
        <v/>
      </c>
      <c r="AG46" s="48" t="str">
        <f t="shared" si="62"/>
        <v/>
      </c>
      <c r="AH46" s="29" t="e">
        <f t="shared" si="55"/>
        <v>#VALUE!</v>
      </c>
    </row>
    <row r="47" spans="2:34" x14ac:dyDescent="0.2">
      <c r="B47" s="113"/>
      <c r="C47" s="114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17" t="str">
        <f>+IF(C27&lt;&gt;"",+IF(F46&gt;=$L$9,"Cumple", "NO CUMPLE"),"")</f>
        <v/>
      </c>
      <c r="G47" s="67" t="str">
        <f>+IF(C27&lt;&gt;"",+IF(G46&gt;=$L$10,"Cumple", "NO CUMPLE"),"")</f>
        <v/>
      </c>
      <c r="H47" s="67" t="str">
        <f>+IF(C27&lt;&gt;"",+IF(H46&gt;=$L$11,"Cumple", "NO CUMPLE"),"")</f>
        <v/>
      </c>
      <c r="I47" s="119"/>
      <c r="J47" s="67" t="str">
        <f>+IF(C27&lt;&gt;"",+IF(J46&gt;=$L$12,"Cumple", "NO CUMPLE"),"")</f>
        <v/>
      </c>
      <c r="K47" s="67" t="str">
        <f>+IF(C27&lt;&gt;"",+IF(K46&gt;=$L$13,"Cumple", "NO CUMPLE"),"")</f>
        <v/>
      </c>
      <c r="L47" s="119"/>
      <c r="M47" s="32"/>
      <c r="N47" s="32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54"/>
        <v>0</v>
      </c>
      <c r="AA47" s="47" t="str">
        <f t="shared" si="56"/>
        <v/>
      </c>
      <c r="AB47" s="48" t="str">
        <f t="shared" si="57"/>
        <v/>
      </c>
      <c r="AC47" s="47" t="str">
        <f t="shared" si="58"/>
        <v/>
      </c>
      <c r="AD47" s="49" t="str">
        <f t="shared" si="59"/>
        <v/>
      </c>
      <c r="AE47" s="49" t="str">
        <f t="shared" si="60"/>
        <v/>
      </c>
      <c r="AF47" s="48" t="str">
        <f t="shared" si="61"/>
        <v/>
      </c>
      <c r="AG47" s="48" t="str">
        <f t="shared" si="62"/>
        <v/>
      </c>
      <c r="AH47" s="29" t="e">
        <f t="shared" si="55"/>
        <v>#VALUE!</v>
      </c>
    </row>
    <row r="48" spans="2:34" x14ac:dyDescent="0.2">
      <c r="B48" s="113">
        <f t="shared" ref="B48" si="65">+B46+1</f>
        <v>7</v>
      </c>
      <c r="C48" s="114" t="str">
        <f t="shared" ref="C48" si="66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14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18" t="str">
        <f>++IF(C29&lt;&gt;"",+IF(D49="Cumple",+IF(E49="Cumple",+IF(F49="Cumple",+IF(G49="Cumple",+IF(H49="Cumple","CUMPLE","NO CUMPLE"),"NO CUMPLE"),"NO CUMPLE"),"NO CUMPLE"),"NO CUMPLE"),"")</f>
        <v/>
      </c>
      <c r="J48" s="66" t="str">
        <f>+IF(C29&lt;&gt;"",+IF(I29&gt;0,+ROUNDDOWN(+J29/I29,2),"Indeterminado"),"")</f>
        <v/>
      </c>
      <c r="K48" s="66" t="str">
        <f>+IF(C29&lt;&gt;"",+IF(F29&gt;0,+ROUNDDOWN(+J29/F29,2),"Indeterminado"),"")</f>
        <v/>
      </c>
      <c r="L48" s="118" t="str">
        <f>+IF(C29&lt;&gt;"",+IF(J49="Cumple",+IF(K49="Cumple","CUMPLE","NO CUMPLE"),"NO CUMPLE"),"")</f>
        <v/>
      </c>
      <c r="M48" s="32"/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54"/>
        <v>0</v>
      </c>
      <c r="AA48" s="47" t="str">
        <f t="shared" si="56"/>
        <v/>
      </c>
      <c r="AB48" s="48" t="str">
        <f t="shared" si="57"/>
        <v/>
      </c>
      <c r="AC48" s="47" t="str">
        <f t="shared" si="58"/>
        <v/>
      </c>
      <c r="AD48" s="49" t="str">
        <f t="shared" si="59"/>
        <v/>
      </c>
      <c r="AE48" s="49" t="str">
        <f t="shared" si="60"/>
        <v/>
      </c>
      <c r="AF48" s="48" t="str">
        <f t="shared" si="61"/>
        <v/>
      </c>
      <c r="AG48" s="48" t="str">
        <f t="shared" si="62"/>
        <v/>
      </c>
      <c r="AH48" s="29" t="e">
        <f t="shared" si="55"/>
        <v>#VALUE!</v>
      </c>
    </row>
    <row r="49" spans="2:34" x14ac:dyDescent="0.2">
      <c r="B49" s="113"/>
      <c r="C49" s="114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17" t="str">
        <f>+IF(C29&lt;&gt;"",+IF(F48&gt;=$L$9,"Cumple", "NO CUMPLE"),"")</f>
        <v/>
      </c>
      <c r="G49" s="67" t="str">
        <f>+IF(C29&lt;&gt;"",+IF(G48&gt;=$L$10,"Cumple", "NO CUMPLE"),"")</f>
        <v/>
      </c>
      <c r="H49" s="67" t="str">
        <f>+IF(C29&lt;&gt;"",+IF(H48&gt;=$L$11,"Cumple", "NO CUMPLE"),"")</f>
        <v/>
      </c>
      <c r="I49" s="119"/>
      <c r="J49" s="67" t="str">
        <f>+IF(C29&lt;&gt;"",+IF(J48&gt;=$L$12,"Cumple", "NO CUMPLE"),"")</f>
        <v/>
      </c>
      <c r="K49" s="67" t="str">
        <f>+IF(C29&lt;&gt;"",+IF(K48&gt;=$L$13,"Cumple", "NO CUMPLE"),"")</f>
        <v/>
      </c>
      <c r="L49" s="119"/>
      <c r="M49" s="32"/>
      <c r="N49" s="32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54"/>
        <v>0</v>
      </c>
      <c r="AA49" s="47" t="str">
        <f t="shared" si="56"/>
        <v/>
      </c>
      <c r="AB49" s="48" t="str">
        <f t="shared" si="57"/>
        <v/>
      </c>
      <c r="AC49" s="47" t="str">
        <f t="shared" si="58"/>
        <v/>
      </c>
      <c r="AD49" s="49" t="str">
        <f t="shared" si="59"/>
        <v/>
      </c>
      <c r="AE49" s="49" t="str">
        <f t="shared" si="60"/>
        <v/>
      </c>
      <c r="AF49" s="48" t="str">
        <f t="shared" si="61"/>
        <v/>
      </c>
      <c r="AG49" s="48" t="str">
        <f t="shared" si="62"/>
        <v/>
      </c>
      <c r="AH49" s="29" t="e">
        <f t="shared" si="55"/>
        <v>#VALUE!</v>
      </c>
    </row>
    <row r="50" spans="2:34" x14ac:dyDescent="0.2">
      <c r="B50" s="113">
        <f t="shared" ref="B50" si="67">+B48+1</f>
        <v>8</v>
      </c>
      <c r="C50" s="114" t="str">
        <f t="shared" ref="C50" si="68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14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18" t="str">
        <f>++IF(C31&lt;&gt;"",+IF(D51="Cumple",+IF(E51="Cumple",+IF(F51="Cumple",+IF(G51="Cumple",+IF(H51="Cumple","CUMPLE","NO CUMPLE"),"NO CUMPLE"),"NO CUMPLE"),"NO CUMPLE"),"NO CUMPLE"),"")</f>
        <v/>
      </c>
      <c r="J50" s="66" t="str">
        <f>+IF(C31&lt;&gt;"",+IF(I31&gt;0,+ROUNDDOWN(+J31/I31,2),"Indeterminado"),"")</f>
        <v/>
      </c>
      <c r="K50" s="66" t="str">
        <f>+IF(C31&lt;&gt;"",+IF(F31&gt;0,+ROUNDDOWN(+J31/F31,2),"Indeterminado"),"")</f>
        <v/>
      </c>
      <c r="L50" s="118" t="str">
        <f>+IF(C31&lt;&gt;"",+IF(J51="Cumple",+IF(K51="Cumple","CUMPLE","NO CUMPLE"),"NO CUMPLE"),"")</f>
        <v/>
      </c>
      <c r="M50" s="32"/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" si="69">SUM(T44:T49)</f>
        <v>0</v>
      </c>
      <c r="U50" s="43">
        <f t="shared" ref="U50" si="70">SUM(U44:U49)</f>
        <v>0</v>
      </c>
      <c r="V50" s="43">
        <f t="shared" ref="V50" si="71">SUM(V44:V49)</f>
        <v>0</v>
      </c>
      <c r="W50" s="43">
        <f t="shared" ref="W50" si="72">SUM(W44:W49)</f>
        <v>0</v>
      </c>
      <c r="X50" s="43">
        <f t="shared" ref="X50" si="73">SUM(X44:X49)</f>
        <v>0</v>
      </c>
      <c r="Y50" s="43">
        <f t="shared" ref="Y50" si="74">SUM(Y44:Y49)</f>
        <v>0</v>
      </c>
    </row>
    <row r="51" spans="2:34" x14ac:dyDescent="0.2">
      <c r="B51" s="113"/>
      <c r="C51" s="114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67" t="str">
        <f>+IF(C31&lt;&gt;"",+IF(G50&gt;=$L$10,"Cumple", "NO CUMPLE"),"")</f>
        <v/>
      </c>
      <c r="H51" s="67" t="str">
        <f>+IF(C31&lt;&gt;"",+IF(H50&gt;=$L$11,"Cumple", "NO CUMPLE"),"")</f>
        <v/>
      </c>
      <c r="I51" s="119"/>
      <c r="J51" s="67" t="str">
        <f>+IF(C31&lt;&gt;"",+IF(J50&gt;=$L$12,"Cumple", "NO CUMPLE"),"")</f>
        <v/>
      </c>
      <c r="K51" s="67" t="str">
        <f>+IF(C31&lt;&gt;"",+IF(K50&gt;=$L$13,"Cumple", "NO CUMPLE"),"")</f>
        <v/>
      </c>
      <c r="L51" s="119"/>
      <c r="M51" s="32"/>
      <c r="N51" s="32"/>
      <c r="Q51" s="38"/>
    </row>
    <row r="52" spans="2:34" x14ac:dyDescent="0.2">
      <c r="B52" s="115" t="s">
        <v>15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16" t="s">
        <v>16</v>
      </c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20" t="s">
        <v>57</v>
      </c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P56" s="34" t="s">
        <v>53</v>
      </c>
      <c r="Q56" s="68"/>
      <c r="Z56" s="32"/>
      <c r="AA56" s="80" t="s">
        <v>32</v>
      </c>
      <c r="AB56" s="81"/>
      <c r="AC56" s="81"/>
      <c r="AD56" s="81"/>
      <c r="AE56" s="82"/>
      <c r="AF56" s="80" t="s">
        <v>12</v>
      </c>
      <c r="AG56" s="82"/>
    </row>
    <row r="57" spans="2:34" x14ac:dyDescent="0.2"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O57" s="59">
        <v>5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27" t="s">
        <v>0</v>
      </c>
      <c r="AB57" s="27" t="s">
        <v>1</v>
      </c>
      <c r="AC57" s="27" t="s">
        <v>5</v>
      </c>
      <c r="AD57" s="27" t="s">
        <v>17</v>
      </c>
      <c r="AE57" s="27" t="s">
        <v>2</v>
      </c>
      <c r="AF57" s="10" t="s">
        <v>27</v>
      </c>
      <c r="AG57" s="10" t="s">
        <v>18</v>
      </c>
    </row>
    <row r="58" spans="2:34" x14ac:dyDescent="0.2"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75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76">AE58-W58</f>
        <v>#VALUE!</v>
      </c>
    </row>
    <row r="59" spans="2:34" x14ac:dyDescent="0.2">
      <c r="B59" s="84" t="s">
        <v>63</v>
      </c>
      <c r="C59" s="84"/>
      <c r="D59" s="84"/>
      <c r="F59" s="85"/>
      <c r="G59" s="85"/>
      <c r="H59" s="85"/>
      <c r="I59" s="79"/>
      <c r="J59" s="79"/>
      <c r="K59" s="79"/>
      <c r="L59" s="79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75"/>
        <v>0</v>
      </c>
      <c r="AA59" s="47" t="str">
        <f t="shared" ref="AA59:AA63" si="77">IF($P59&lt;&gt;"",+IF(U59&gt;0,+ROUNDDOWN(S59/U59,2),"INDETERMINADO"),"")</f>
        <v/>
      </c>
      <c r="AB59" s="48" t="str">
        <f t="shared" ref="AB59:AB63" si="78">IF($P59&lt;&gt;"",+IF(T59&gt;0,+ROUNDDOWN(V59/T59,2),"INDETERMINADO"),"")</f>
        <v/>
      </c>
      <c r="AC59" s="47" t="str">
        <f t="shared" ref="AC59:AC63" si="79">IF($P59&lt;&gt;"",+IF(Y59&gt;0,+ROUNDDOWN(X59/Y59,2),"INDETERMINADO"),"")</f>
        <v/>
      </c>
      <c r="AD59" s="49" t="str">
        <f t="shared" ref="AD59:AD63" si="80">IF($P59&lt;&gt;"",+(S59-U59),"")</f>
        <v/>
      </c>
      <c r="AE59" s="49" t="str">
        <f t="shared" ref="AE59:AE63" si="81">IF($P59&lt;&gt;"",+(T59-V59),"")</f>
        <v/>
      </c>
      <c r="AF59" s="48" t="str">
        <f t="shared" ref="AF59:AF63" si="82">IF($P59&lt;&gt;"",+IF(W59&gt;0,+ROUNDDOWN(X59/W59,2),"INDETERMINADO"),"")</f>
        <v/>
      </c>
      <c r="AG59" s="48" t="str">
        <f t="shared" ref="AG59:AG63" si="83">IF($P59&lt;&gt;"",+IF(T59&gt;0,+ROUNDDOWN(X59/T59,2),"INDETERMINADO"),"")</f>
        <v/>
      </c>
      <c r="AH59" s="29" t="e">
        <f t="shared" si="76"/>
        <v>#VALUE!</v>
      </c>
    </row>
    <row r="60" spans="2:34" x14ac:dyDescent="0.2">
      <c r="B60" s="85" t="s">
        <v>64</v>
      </c>
      <c r="C60" s="85"/>
      <c r="D60" s="85"/>
      <c r="E60" s="79"/>
      <c r="F60" s="85"/>
      <c r="G60" s="85"/>
      <c r="H60" s="85"/>
      <c r="I60" s="79"/>
      <c r="J60" s="79"/>
      <c r="K60" s="79"/>
      <c r="L60" s="79" t="s">
        <v>40</v>
      </c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75"/>
        <v>0</v>
      </c>
      <c r="AA60" s="47" t="str">
        <f t="shared" si="77"/>
        <v/>
      </c>
      <c r="AB60" s="48" t="str">
        <f t="shared" si="78"/>
        <v/>
      </c>
      <c r="AC60" s="47" t="str">
        <f t="shared" si="79"/>
        <v/>
      </c>
      <c r="AD60" s="49" t="str">
        <f t="shared" si="80"/>
        <v/>
      </c>
      <c r="AE60" s="49" t="str">
        <f t="shared" si="81"/>
        <v/>
      </c>
      <c r="AF60" s="48" t="str">
        <f t="shared" si="82"/>
        <v/>
      </c>
      <c r="AG60" s="48" t="str">
        <f t="shared" si="83"/>
        <v/>
      </c>
      <c r="AH60" s="29" t="e">
        <f t="shared" si="76"/>
        <v>#VALUE!</v>
      </c>
    </row>
    <row r="61" spans="2:34" x14ac:dyDescent="0.2">
      <c r="B61" s="117" t="s">
        <v>19</v>
      </c>
      <c r="C61" s="117"/>
      <c r="D61" s="117"/>
      <c r="E61" s="79"/>
      <c r="F61" s="117"/>
      <c r="G61" s="117"/>
      <c r="H61" s="117"/>
      <c r="I61" s="79"/>
      <c r="J61" s="79"/>
      <c r="K61" s="79"/>
      <c r="L61" s="79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75"/>
        <v>0</v>
      </c>
      <c r="AA61" s="47" t="str">
        <f t="shared" si="77"/>
        <v/>
      </c>
      <c r="AB61" s="48" t="str">
        <f t="shared" si="78"/>
        <v/>
      </c>
      <c r="AC61" s="47" t="str">
        <f t="shared" si="79"/>
        <v/>
      </c>
      <c r="AD61" s="49" t="str">
        <f t="shared" si="80"/>
        <v/>
      </c>
      <c r="AE61" s="49" t="str">
        <f t="shared" si="81"/>
        <v/>
      </c>
      <c r="AF61" s="48" t="str">
        <f t="shared" si="82"/>
        <v/>
      </c>
      <c r="AG61" s="48" t="str">
        <f t="shared" si="83"/>
        <v/>
      </c>
      <c r="AH61" s="29" t="e">
        <f t="shared" si="76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75"/>
        <v>0</v>
      </c>
      <c r="AA62" s="47" t="str">
        <f t="shared" si="77"/>
        <v/>
      </c>
      <c r="AB62" s="48" t="str">
        <f t="shared" si="78"/>
        <v/>
      </c>
      <c r="AC62" s="47" t="str">
        <f t="shared" si="79"/>
        <v/>
      </c>
      <c r="AD62" s="49" t="str">
        <f t="shared" si="80"/>
        <v/>
      </c>
      <c r="AE62" s="49" t="str">
        <f t="shared" si="81"/>
        <v/>
      </c>
      <c r="AF62" s="48" t="str">
        <f t="shared" si="82"/>
        <v/>
      </c>
      <c r="AG62" s="48" t="str">
        <f t="shared" si="83"/>
        <v/>
      </c>
      <c r="AH62" s="29" t="e">
        <f t="shared" si="76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75"/>
        <v>0</v>
      </c>
      <c r="AA63" s="47" t="str">
        <f t="shared" si="77"/>
        <v/>
      </c>
      <c r="AB63" s="48" t="str">
        <f t="shared" si="78"/>
        <v/>
      </c>
      <c r="AC63" s="47" t="str">
        <f t="shared" si="79"/>
        <v/>
      </c>
      <c r="AD63" s="49" t="str">
        <f t="shared" si="80"/>
        <v/>
      </c>
      <c r="AE63" s="49" t="str">
        <f t="shared" si="81"/>
        <v/>
      </c>
      <c r="AF63" s="48" t="str">
        <f t="shared" si="82"/>
        <v/>
      </c>
      <c r="AG63" s="48" t="str">
        <f t="shared" si="83"/>
        <v/>
      </c>
      <c r="AH63" s="29" t="e">
        <f t="shared" si="76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" si="84">SUM(T58:T63)</f>
        <v>0</v>
      </c>
      <c r="U64" s="43">
        <f t="shared" ref="U64" si="85">SUM(U58:U63)</f>
        <v>0</v>
      </c>
      <c r="V64" s="43">
        <f t="shared" ref="V64" si="86">SUM(V58:V63)</f>
        <v>0</v>
      </c>
      <c r="W64" s="43">
        <f t="shared" ref="W64" si="87">SUM(W58:W63)</f>
        <v>0</v>
      </c>
      <c r="X64" s="43">
        <f t="shared" ref="X64" si="88">SUM(X58:X63)</f>
        <v>0</v>
      </c>
      <c r="Y64" s="43">
        <f t="shared" ref="Y64" si="89">SUM(Y58:Y63)</f>
        <v>0</v>
      </c>
    </row>
    <row r="65" spans="15:34" x14ac:dyDescent="0.2">
      <c r="Q65" s="38"/>
    </row>
    <row r="66" spans="15:34" x14ac:dyDescent="0.2">
      <c r="Q66" s="38"/>
    </row>
    <row r="67" spans="15:34" x14ac:dyDescent="0.2">
      <c r="Q67" s="38"/>
    </row>
    <row r="68" spans="15:34" x14ac:dyDescent="0.2">
      <c r="P68" s="34" t="s">
        <v>53</v>
      </c>
      <c r="Q68" s="68"/>
      <c r="Z68" s="32"/>
      <c r="AA68" s="80" t="s">
        <v>32</v>
      </c>
      <c r="AB68" s="81"/>
      <c r="AC68" s="81"/>
      <c r="AD68" s="81"/>
      <c r="AE68" s="82"/>
      <c r="AF68" s="80" t="s">
        <v>12</v>
      </c>
      <c r="AG68" s="82"/>
    </row>
    <row r="69" spans="15:34" x14ac:dyDescent="0.2">
      <c r="O69" s="59">
        <v>6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27" t="s">
        <v>0</v>
      </c>
      <c r="AB69" s="27" t="s">
        <v>1</v>
      </c>
      <c r="AC69" s="27" t="s">
        <v>5</v>
      </c>
      <c r="AD69" s="27" t="s">
        <v>17</v>
      </c>
      <c r="AE69" s="27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90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91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90"/>
        <v>0</v>
      </c>
      <c r="AA71" s="47" t="str">
        <f t="shared" ref="AA71:AA75" si="92">IF($P71&lt;&gt;"",+IF(U71&gt;0,+ROUNDDOWN(S71/U71,2),"INDETERMINADO"),"")</f>
        <v/>
      </c>
      <c r="AB71" s="48" t="str">
        <f t="shared" ref="AB71:AB75" si="93">IF($P71&lt;&gt;"",+IF(T71&gt;0,+ROUNDDOWN(V71/T71,2),"INDETERMINADO"),"")</f>
        <v/>
      </c>
      <c r="AC71" s="47" t="str">
        <f t="shared" ref="AC71:AC75" si="94">IF($P71&lt;&gt;"",+IF(Y71&gt;0,+ROUNDDOWN(X71/Y71,2),"INDETERMINADO"),"")</f>
        <v/>
      </c>
      <c r="AD71" s="49" t="str">
        <f t="shared" ref="AD71:AD75" si="95">IF($P71&lt;&gt;"",+(S71-U71),"")</f>
        <v/>
      </c>
      <c r="AE71" s="49" t="str">
        <f t="shared" ref="AE71:AE75" si="96">IF($P71&lt;&gt;"",+(T71-V71),"")</f>
        <v/>
      </c>
      <c r="AF71" s="48" t="str">
        <f t="shared" ref="AF71:AF75" si="97">IF($P71&lt;&gt;"",+IF(W71&gt;0,+ROUNDDOWN(X71/W71,2),"INDETERMINADO"),"")</f>
        <v/>
      </c>
      <c r="AG71" s="48" t="str">
        <f t="shared" ref="AG71:AG75" si="98">IF($P71&lt;&gt;"",+IF(T71&gt;0,+ROUNDDOWN(X71/T71,2),"INDETERMINADO"),"")</f>
        <v/>
      </c>
      <c r="AH71" s="29" t="e">
        <f t="shared" si="91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90"/>
        <v>0</v>
      </c>
      <c r="AA72" s="47" t="str">
        <f t="shared" si="92"/>
        <v/>
      </c>
      <c r="AB72" s="48" t="str">
        <f t="shared" si="93"/>
        <v/>
      </c>
      <c r="AC72" s="47" t="str">
        <f t="shared" si="94"/>
        <v/>
      </c>
      <c r="AD72" s="49" t="str">
        <f t="shared" si="95"/>
        <v/>
      </c>
      <c r="AE72" s="49" t="str">
        <f t="shared" si="96"/>
        <v/>
      </c>
      <c r="AF72" s="48" t="str">
        <f t="shared" si="97"/>
        <v/>
      </c>
      <c r="AG72" s="48" t="str">
        <f t="shared" si="98"/>
        <v/>
      </c>
      <c r="AH72" s="29" t="e">
        <f t="shared" si="91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90"/>
        <v>0</v>
      </c>
      <c r="AA73" s="47" t="str">
        <f t="shared" si="92"/>
        <v/>
      </c>
      <c r="AB73" s="48" t="str">
        <f t="shared" si="93"/>
        <v/>
      </c>
      <c r="AC73" s="47" t="str">
        <f t="shared" si="94"/>
        <v/>
      </c>
      <c r="AD73" s="49" t="str">
        <f t="shared" si="95"/>
        <v/>
      </c>
      <c r="AE73" s="49" t="str">
        <f t="shared" si="96"/>
        <v/>
      </c>
      <c r="AF73" s="48" t="str">
        <f t="shared" si="97"/>
        <v/>
      </c>
      <c r="AG73" s="48" t="str">
        <f t="shared" si="98"/>
        <v/>
      </c>
      <c r="AH73" s="29" t="e">
        <f t="shared" si="91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90"/>
        <v>0</v>
      </c>
      <c r="AA74" s="47" t="str">
        <f t="shared" si="92"/>
        <v/>
      </c>
      <c r="AB74" s="48" t="str">
        <f t="shared" si="93"/>
        <v/>
      </c>
      <c r="AC74" s="47" t="str">
        <f t="shared" si="94"/>
        <v/>
      </c>
      <c r="AD74" s="49" t="str">
        <f t="shared" si="95"/>
        <v/>
      </c>
      <c r="AE74" s="49" t="str">
        <f t="shared" si="96"/>
        <v/>
      </c>
      <c r="AF74" s="48" t="str">
        <f t="shared" si="97"/>
        <v/>
      </c>
      <c r="AG74" s="48" t="str">
        <f t="shared" si="98"/>
        <v/>
      </c>
      <c r="AH74" s="29" t="e">
        <f t="shared" si="91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90"/>
        <v>0</v>
      </c>
      <c r="AA75" s="47" t="str">
        <f t="shared" si="92"/>
        <v/>
      </c>
      <c r="AB75" s="48" t="str">
        <f t="shared" si="93"/>
        <v/>
      </c>
      <c r="AC75" s="47" t="str">
        <f t="shared" si="94"/>
        <v/>
      </c>
      <c r="AD75" s="49" t="str">
        <f t="shared" si="95"/>
        <v/>
      </c>
      <c r="AE75" s="49" t="str">
        <f t="shared" si="96"/>
        <v/>
      </c>
      <c r="AF75" s="48" t="str">
        <f t="shared" si="97"/>
        <v/>
      </c>
      <c r="AG75" s="48" t="str">
        <f t="shared" si="98"/>
        <v/>
      </c>
      <c r="AH75" s="29" t="e">
        <f t="shared" si="91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" si="99">SUM(T70:T75)</f>
        <v>0</v>
      </c>
      <c r="U76" s="43">
        <f t="shared" ref="U76" si="100">SUM(U70:U75)</f>
        <v>0</v>
      </c>
      <c r="V76" s="43">
        <f t="shared" ref="V76" si="101">SUM(V70:V75)</f>
        <v>0</v>
      </c>
      <c r="W76" s="43">
        <f t="shared" ref="W76" si="102">SUM(W70:W75)</f>
        <v>0</v>
      </c>
      <c r="X76" s="43">
        <f t="shared" ref="X76" si="103">SUM(X70:X75)</f>
        <v>0</v>
      </c>
      <c r="Y76" s="43">
        <f t="shared" ref="Y76" si="104">SUM(Y70:Y75)</f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9"/>
      <c r="Z80" s="32"/>
      <c r="AA80" s="80" t="s">
        <v>32</v>
      </c>
      <c r="AB80" s="81"/>
      <c r="AC80" s="81"/>
      <c r="AD80" s="81"/>
      <c r="AE80" s="82"/>
      <c r="AF80" s="80" t="s">
        <v>12</v>
      </c>
      <c r="AG80" s="82"/>
    </row>
    <row r="81" spans="15:34" x14ac:dyDescent="0.2">
      <c r="O81" s="59">
        <v>7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27" t="s">
        <v>0</v>
      </c>
      <c r="AB81" s="27" t="s">
        <v>1</v>
      </c>
      <c r="AC81" s="27" t="s">
        <v>5</v>
      </c>
      <c r="AD81" s="27" t="s">
        <v>17</v>
      </c>
      <c r="AE81" s="27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105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106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105"/>
        <v>0</v>
      </c>
      <c r="AA83" s="47" t="str">
        <f t="shared" ref="AA83:AA87" si="107">IF($P83&lt;&gt;"",+IF(U83&gt;0,+ROUNDDOWN(S83/U83,2),"INDETERMINADO"),"")</f>
        <v/>
      </c>
      <c r="AB83" s="48" t="str">
        <f t="shared" ref="AB83:AB87" si="108">IF($P83&lt;&gt;"",+IF(T83&gt;0,+ROUNDDOWN(V83/T83,2),"INDETERMINADO"),"")</f>
        <v/>
      </c>
      <c r="AC83" s="47" t="str">
        <f t="shared" ref="AC83:AC87" si="109">IF($P83&lt;&gt;"",+IF(Y83&gt;0,+ROUNDDOWN(X83/Y83,2),"INDETERMINADO"),"")</f>
        <v/>
      </c>
      <c r="AD83" s="49" t="str">
        <f t="shared" ref="AD83:AD87" si="110">IF($P83&lt;&gt;"",+(S83-U83),"")</f>
        <v/>
      </c>
      <c r="AE83" s="49" t="str">
        <f t="shared" ref="AE83:AE87" si="111">IF($P83&lt;&gt;"",+(T83-V83),"")</f>
        <v/>
      </c>
      <c r="AF83" s="48" t="str">
        <f t="shared" ref="AF83:AF87" si="112">IF($P83&lt;&gt;"",+IF(W83&gt;0,+ROUNDDOWN(X83/W83,2),"INDETERMINADO"),"")</f>
        <v/>
      </c>
      <c r="AG83" s="48" t="str">
        <f t="shared" ref="AG83:AG87" si="113">IF($P83&lt;&gt;"",+IF(T83&gt;0,+ROUNDDOWN(X83/T83,2),"INDETERMINADO"),"")</f>
        <v/>
      </c>
      <c r="AH83" s="29" t="e">
        <f t="shared" si="106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105"/>
        <v>0</v>
      </c>
      <c r="AA84" s="47" t="str">
        <f t="shared" si="107"/>
        <v/>
      </c>
      <c r="AB84" s="48" t="str">
        <f t="shared" si="108"/>
        <v/>
      </c>
      <c r="AC84" s="47" t="str">
        <f t="shared" si="109"/>
        <v/>
      </c>
      <c r="AD84" s="49" t="str">
        <f t="shared" si="110"/>
        <v/>
      </c>
      <c r="AE84" s="49" t="str">
        <f t="shared" si="111"/>
        <v/>
      </c>
      <c r="AF84" s="48" t="str">
        <f t="shared" si="112"/>
        <v/>
      </c>
      <c r="AG84" s="48" t="str">
        <f t="shared" si="113"/>
        <v/>
      </c>
      <c r="AH84" s="29" t="e">
        <f t="shared" si="106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105"/>
        <v>0</v>
      </c>
      <c r="AA85" s="47" t="str">
        <f t="shared" si="107"/>
        <v/>
      </c>
      <c r="AB85" s="48" t="str">
        <f t="shared" si="108"/>
        <v/>
      </c>
      <c r="AC85" s="47" t="str">
        <f t="shared" si="109"/>
        <v/>
      </c>
      <c r="AD85" s="49" t="str">
        <f t="shared" si="110"/>
        <v/>
      </c>
      <c r="AE85" s="49" t="str">
        <f t="shared" si="111"/>
        <v/>
      </c>
      <c r="AF85" s="48" t="str">
        <f t="shared" si="112"/>
        <v/>
      </c>
      <c r="AG85" s="48" t="str">
        <f t="shared" si="113"/>
        <v/>
      </c>
      <c r="AH85" s="29" t="e">
        <f t="shared" si="106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105"/>
        <v>0</v>
      </c>
      <c r="AA86" s="47" t="str">
        <f t="shared" si="107"/>
        <v/>
      </c>
      <c r="AB86" s="48" t="str">
        <f t="shared" si="108"/>
        <v/>
      </c>
      <c r="AC86" s="47" t="str">
        <f t="shared" si="109"/>
        <v/>
      </c>
      <c r="AD86" s="49" t="str">
        <f t="shared" si="110"/>
        <v/>
      </c>
      <c r="AE86" s="49" t="str">
        <f t="shared" si="111"/>
        <v/>
      </c>
      <c r="AF86" s="48" t="str">
        <f t="shared" si="112"/>
        <v/>
      </c>
      <c r="AG86" s="48" t="str">
        <f t="shared" si="113"/>
        <v/>
      </c>
      <c r="AH86" s="29" t="e">
        <f t="shared" si="106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105"/>
        <v>0</v>
      </c>
      <c r="AA87" s="47" t="str">
        <f t="shared" si="107"/>
        <v/>
      </c>
      <c r="AB87" s="48" t="str">
        <f t="shared" si="108"/>
        <v/>
      </c>
      <c r="AC87" s="47" t="str">
        <f t="shared" si="109"/>
        <v/>
      </c>
      <c r="AD87" s="49" t="str">
        <f t="shared" si="110"/>
        <v/>
      </c>
      <c r="AE87" s="49" t="str">
        <f t="shared" si="111"/>
        <v/>
      </c>
      <c r="AF87" s="48" t="str">
        <f t="shared" si="112"/>
        <v/>
      </c>
      <c r="AG87" s="48" t="str">
        <f t="shared" si="113"/>
        <v/>
      </c>
      <c r="AH87" s="29" t="e">
        <f t="shared" si="106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" si="114">SUM(T82:T87)</f>
        <v>0</v>
      </c>
      <c r="U88" s="43">
        <f t="shared" ref="U88" si="115">SUM(U82:U87)</f>
        <v>0</v>
      </c>
      <c r="V88" s="43">
        <f t="shared" ref="V88" si="116">SUM(V82:V87)</f>
        <v>0</v>
      </c>
      <c r="W88" s="43">
        <f t="shared" ref="W88" si="117">SUM(W82:W87)</f>
        <v>0</v>
      </c>
      <c r="X88" s="43">
        <f t="shared" ref="X88" si="118">SUM(X82:X87)</f>
        <v>0</v>
      </c>
      <c r="Y88" s="43">
        <f t="shared" ref="Y88" si="119">SUM(Y82:Y87)</f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8"/>
      <c r="Z92" s="32"/>
      <c r="AA92" s="80" t="s">
        <v>32</v>
      </c>
      <c r="AB92" s="81"/>
      <c r="AC92" s="81"/>
      <c r="AD92" s="81"/>
      <c r="AE92" s="82"/>
      <c r="AF92" s="80" t="s">
        <v>12</v>
      </c>
      <c r="AG92" s="82"/>
    </row>
    <row r="93" spans="15:34" x14ac:dyDescent="0.2">
      <c r="O93" s="59">
        <v>8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27" t="s">
        <v>0</v>
      </c>
      <c r="AB93" s="27" t="s">
        <v>1</v>
      </c>
      <c r="AC93" s="27" t="s">
        <v>5</v>
      </c>
      <c r="AD93" s="27" t="s">
        <v>17</v>
      </c>
      <c r="AE93" s="27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120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121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120"/>
        <v>0</v>
      </c>
      <c r="AA95" s="47" t="str">
        <f t="shared" ref="AA95:AA99" si="122">IF($P95&lt;&gt;"",+IF(U95&gt;0,+ROUNDDOWN(S95/U95,2),"INDETERMINADO"),"")</f>
        <v/>
      </c>
      <c r="AB95" s="48" t="str">
        <f t="shared" ref="AB95:AB99" si="123">IF($P95&lt;&gt;"",+IF(T95&gt;0,+ROUNDDOWN(V95/T95,2),"INDETERMINADO"),"")</f>
        <v/>
      </c>
      <c r="AC95" s="47" t="str">
        <f t="shared" ref="AC95:AC99" si="124">IF($P95&lt;&gt;"",+IF(Y95&gt;0,+ROUNDDOWN(X95/Y95,2),"INDETERMINADO"),"")</f>
        <v/>
      </c>
      <c r="AD95" s="49" t="str">
        <f t="shared" ref="AD95:AD99" si="125">IF($P95&lt;&gt;"",+(S95-U95),"")</f>
        <v/>
      </c>
      <c r="AE95" s="49" t="str">
        <f t="shared" ref="AE95:AE99" si="126">IF($P95&lt;&gt;"",+(T95-V95),"")</f>
        <v/>
      </c>
      <c r="AF95" s="48" t="str">
        <f t="shared" ref="AF95:AF99" si="127">IF($P95&lt;&gt;"",+IF(W95&gt;0,+ROUNDDOWN(X95/W95,2),"INDETERMINADO"),"")</f>
        <v/>
      </c>
      <c r="AG95" s="48" t="str">
        <f t="shared" ref="AG95:AG99" si="128">IF($P95&lt;&gt;"",+IF(T95&gt;0,+ROUNDDOWN(X95/T95,2),"INDETERMINADO"),"")</f>
        <v/>
      </c>
      <c r="AH95" s="29" t="e">
        <f t="shared" si="121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120"/>
        <v>0</v>
      </c>
      <c r="AA96" s="47" t="str">
        <f t="shared" si="122"/>
        <v/>
      </c>
      <c r="AB96" s="48" t="str">
        <f t="shared" si="123"/>
        <v/>
      </c>
      <c r="AC96" s="47" t="str">
        <f t="shared" si="124"/>
        <v/>
      </c>
      <c r="AD96" s="49" t="str">
        <f t="shared" si="125"/>
        <v/>
      </c>
      <c r="AE96" s="49" t="str">
        <f t="shared" si="126"/>
        <v/>
      </c>
      <c r="AF96" s="48" t="str">
        <f t="shared" si="127"/>
        <v/>
      </c>
      <c r="AG96" s="48" t="str">
        <f t="shared" si="128"/>
        <v/>
      </c>
      <c r="AH96" s="29" t="e">
        <f t="shared" si="121"/>
        <v>#VALUE!</v>
      </c>
    </row>
    <row r="97" spans="15:35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120"/>
        <v>0</v>
      </c>
      <c r="AA97" s="47" t="str">
        <f t="shared" si="122"/>
        <v/>
      </c>
      <c r="AB97" s="48" t="str">
        <f t="shared" si="123"/>
        <v/>
      </c>
      <c r="AC97" s="47" t="str">
        <f t="shared" si="124"/>
        <v/>
      </c>
      <c r="AD97" s="49" t="str">
        <f t="shared" si="125"/>
        <v/>
      </c>
      <c r="AE97" s="49" t="str">
        <f t="shared" si="126"/>
        <v/>
      </c>
      <c r="AF97" s="48" t="str">
        <f t="shared" si="127"/>
        <v/>
      </c>
      <c r="AG97" s="48" t="str">
        <f t="shared" si="128"/>
        <v/>
      </c>
      <c r="AH97" s="29" t="e">
        <f t="shared" si="121"/>
        <v>#VALUE!</v>
      </c>
    </row>
    <row r="98" spans="15:35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120"/>
        <v>0</v>
      </c>
      <c r="AA98" s="47" t="str">
        <f t="shared" si="122"/>
        <v/>
      </c>
      <c r="AB98" s="48" t="str">
        <f t="shared" si="123"/>
        <v/>
      </c>
      <c r="AC98" s="47" t="str">
        <f t="shared" si="124"/>
        <v/>
      </c>
      <c r="AD98" s="49" t="str">
        <f t="shared" si="125"/>
        <v/>
      </c>
      <c r="AE98" s="49" t="str">
        <f t="shared" si="126"/>
        <v/>
      </c>
      <c r="AF98" s="48" t="str">
        <f t="shared" si="127"/>
        <v/>
      </c>
      <c r="AG98" s="48" t="str">
        <f t="shared" si="128"/>
        <v/>
      </c>
      <c r="AH98" s="29" t="e">
        <f t="shared" si="121"/>
        <v>#VALUE!</v>
      </c>
    </row>
    <row r="99" spans="15:35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120"/>
        <v>0</v>
      </c>
      <c r="AA99" s="47" t="str">
        <f t="shared" si="122"/>
        <v/>
      </c>
      <c r="AB99" s="48" t="str">
        <f t="shared" si="123"/>
        <v/>
      </c>
      <c r="AC99" s="47" t="str">
        <f t="shared" si="124"/>
        <v/>
      </c>
      <c r="AD99" s="49" t="str">
        <f t="shared" si="125"/>
        <v/>
      </c>
      <c r="AE99" s="49" t="str">
        <f t="shared" si="126"/>
        <v/>
      </c>
      <c r="AF99" s="48" t="str">
        <f t="shared" si="127"/>
        <v/>
      </c>
      <c r="AG99" s="48" t="str">
        <f t="shared" si="128"/>
        <v/>
      </c>
      <c r="AH99" s="29" t="e">
        <f t="shared" si="121"/>
        <v>#VALUE!</v>
      </c>
    </row>
    <row r="100" spans="15:35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" si="129">SUM(T94:T99)</f>
        <v>0</v>
      </c>
      <c r="U100" s="43">
        <f t="shared" ref="U100" si="130">SUM(U94:U99)</f>
        <v>0</v>
      </c>
      <c r="V100" s="43">
        <f t="shared" ref="V100" si="131">SUM(V94:V99)</f>
        <v>0</v>
      </c>
      <c r="W100" s="43">
        <f t="shared" ref="W100" si="132">SUM(W94:W99)</f>
        <v>0</v>
      </c>
      <c r="X100" s="43">
        <f t="shared" ref="X100" si="133">SUM(X94:X99)</f>
        <v>0</v>
      </c>
      <c r="Y100" s="43">
        <f t="shared" ref="Y100" si="134">SUM(Y94:Y99)</f>
        <v>0</v>
      </c>
    </row>
    <row r="101" spans="15:35" x14ac:dyDescent="0.2">
      <c r="P101" s="32"/>
      <c r="Q101" s="32"/>
      <c r="R101" s="50"/>
      <c r="S101" s="51"/>
      <c r="T101" s="51"/>
      <c r="U101" s="51"/>
      <c r="V101" s="51"/>
      <c r="W101" s="51"/>
      <c r="X101" s="51"/>
      <c r="Y101" s="51"/>
      <c r="Z101" s="51"/>
      <c r="AA101" s="56"/>
      <c r="AB101" s="57"/>
      <c r="AC101" s="56"/>
      <c r="AD101" s="58"/>
      <c r="AE101" s="58"/>
      <c r="AF101" s="57"/>
      <c r="AG101" s="57"/>
      <c r="AH101" s="32"/>
    </row>
    <row r="102" spans="15:35" x14ac:dyDescent="0.2">
      <c r="P102" s="32"/>
      <c r="Q102" s="32"/>
      <c r="R102" s="50"/>
      <c r="S102" s="51"/>
      <c r="T102" s="51"/>
      <c r="U102" s="51"/>
      <c r="V102" s="51"/>
      <c r="W102" s="51"/>
      <c r="X102" s="51"/>
      <c r="Y102" s="51"/>
      <c r="Z102" s="51"/>
      <c r="AA102" s="56"/>
      <c r="AB102" s="57"/>
      <c r="AC102" s="56"/>
      <c r="AD102" s="58"/>
      <c r="AE102" s="58"/>
      <c r="AF102" s="57"/>
      <c r="AG102" s="57"/>
      <c r="AH102" s="32"/>
    </row>
    <row r="103" spans="15:35" x14ac:dyDescent="0.2">
      <c r="P103" s="32"/>
      <c r="Q103" s="32"/>
      <c r="R103" s="50"/>
      <c r="S103" s="51"/>
      <c r="T103" s="51"/>
      <c r="U103" s="51"/>
      <c r="V103" s="51"/>
      <c r="W103" s="51"/>
      <c r="X103" s="51"/>
      <c r="Y103" s="51"/>
      <c r="Z103" s="51"/>
      <c r="AA103" s="56"/>
      <c r="AB103" s="57"/>
      <c r="AC103" s="56"/>
      <c r="AD103" s="58"/>
      <c r="AE103" s="58"/>
      <c r="AF103" s="57"/>
      <c r="AG103" s="57"/>
      <c r="AH103" s="32"/>
    </row>
    <row r="104" spans="15:35" x14ac:dyDescent="0.2">
      <c r="P104" s="32"/>
      <c r="Q104" s="32"/>
      <c r="R104" s="50"/>
      <c r="S104" s="51"/>
      <c r="T104" s="51"/>
      <c r="U104" s="51"/>
      <c r="V104" s="51"/>
      <c r="W104" s="51"/>
      <c r="X104" s="51"/>
      <c r="Y104" s="51"/>
      <c r="Z104" s="51"/>
      <c r="AA104" s="56"/>
      <c r="AB104" s="57"/>
      <c r="AC104" s="56"/>
      <c r="AD104" s="58"/>
      <c r="AE104" s="58"/>
      <c r="AF104" s="57"/>
      <c r="AG104" s="57"/>
      <c r="AH104" s="32"/>
    </row>
    <row r="105" spans="15:35" x14ac:dyDescent="0.2">
      <c r="P105" s="32"/>
      <c r="Q105" s="32"/>
      <c r="R105" s="50"/>
      <c r="S105" s="51"/>
      <c r="T105" s="51"/>
      <c r="U105" s="51"/>
      <c r="V105" s="51"/>
      <c r="W105" s="51"/>
      <c r="X105" s="51"/>
      <c r="Y105" s="51"/>
      <c r="Z105" s="51"/>
      <c r="AA105" s="56"/>
      <c r="AB105" s="57"/>
      <c r="AC105" s="56"/>
      <c r="AD105" s="58"/>
      <c r="AE105" s="58"/>
      <c r="AF105" s="57"/>
      <c r="AG105" s="57"/>
      <c r="AH105" s="32"/>
    </row>
    <row r="106" spans="15:35" x14ac:dyDescent="0.2">
      <c r="P106" s="32"/>
      <c r="Q106" s="32"/>
      <c r="R106" s="50"/>
      <c r="S106" s="51"/>
      <c r="T106" s="51"/>
      <c r="U106" s="51"/>
      <c r="V106" s="51"/>
      <c r="W106" s="51"/>
      <c r="X106" s="51"/>
      <c r="Y106" s="51"/>
      <c r="Z106" s="51"/>
      <c r="AA106" s="56"/>
      <c r="AB106" s="57"/>
      <c r="AC106" s="56"/>
      <c r="AD106" s="58"/>
      <c r="AE106" s="58"/>
      <c r="AF106" s="57"/>
      <c r="AG106" s="57"/>
      <c r="AH106" s="32"/>
      <c r="AI106" s="32"/>
    </row>
    <row r="107" spans="15:35" x14ac:dyDescent="0.2">
      <c r="P107" s="32"/>
      <c r="Q107" s="32"/>
      <c r="R107" s="5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</row>
    <row r="108" spans="15:35" x14ac:dyDescent="0.2">
      <c r="P108" s="33"/>
      <c r="Q108" s="32"/>
      <c r="R108" s="50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</row>
    <row r="109" spans="15:35" x14ac:dyDescent="0.2">
      <c r="P109" s="32"/>
      <c r="Q109" s="32"/>
      <c r="R109" s="50"/>
      <c r="S109" s="51"/>
      <c r="T109" s="51"/>
      <c r="U109" s="51"/>
      <c r="V109" s="51"/>
      <c r="W109" s="51"/>
      <c r="X109" s="51"/>
      <c r="Y109" s="51"/>
      <c r="Z109" s="51"/>
      <c r="AA109" s="56"/>
      <c r="AB109" s="57"/>
      <c r="AC109" s="56"/>
      <c r="AD109" s="58"/>
      <c r="AE109" s="58"/>
      <c r="AF109" s="57"/>
      <c r="AG109" s="57"/>
      <c r="AH109" s="32"/>
      <c r="AI109" s="32"/>
    </row>
    <row r="110" spans="15:35" x14ac:dyDescent="0.2">
      <c r="P110" s="32"/>
      <c r="Q110" s="32"/>
      <c r="R110" s="50"/>
      <c r="S110" s="51"/>
      <c r="T110" s="51"/>
      <c r="U110" s="51"/>
      <c r="V110" s="51"/>
      <c r="W110" s="51"/>
      <c r="X110" s="51"/>
      <c r="Y110" s="51"/>
      <c r="Z110" s="51"/>
      <c r="AA110" s="56"/>
      <c r="AB110" s="57"/>
      <c r="AC110" s="56"/>
      <c r="AD110" s="58"/>
      <c r="AE110" s="58"/>
      <c r="AF110" s="57"/>
      <c r="AG110" s="57"/>
      <c r="AH110" s="32"/>
      <c r="AI110" s="32"/>
    </row>
  </sheetData>
  <mergeCells count="171">
    <mergeCell ref="AA56:AE56"/>
    <mergeCell ref="AF56:AG56"/>
    <mergeCell ref="AA68:AE68"/>
    <mergeCell ref="AF68:AG68"/>
    <mergeCell ref="AA80:AE80"/>
    <mergeCell ref="AF80:AG80"/>
    <mergeCell ref="AA92:AE92"/>
    <mergeCell ref="AF92:AG92"/>
    <mergeCell ref="AA30:AE30"/>
    <mergeCell ref="AF30:AG30"/>
    <mergeCell ref="AA42:AE42"/>
    <mergeCell ref="AF42:AG42"/>
    <mergeCell ref="K23:K24"/>
    <mergeCell ref="G23:G24"/>
    <mergeCell ref="H23:H24"/>
    <mergeCell ref="K25:K26"/>
    <mergeCell ref="K27:K28"/>
    <mergeCell ref="G31:G32"/>
    <mergeCell ref="H31:H32"/>
    <mergeCell ref="C25:C26"/>
    <mergeCell ref="E25:E26"/>
    <mergeCell ref="F25:F26"/>
    <mergeCell ref="E23:E24"/>
    <mergeCell ref="F23:F24"/>
    <mergeCell ref="C27:C28"/>
    <mergeCell ref="D27:D28"/>
    <mergeCell ref="E27:E28"/>
    <mergeCell ref="G25:G26"/>
    <mergeCell ref="H25:H26"/>
    <mergeCell ref="B8:H13"/>
    <mergeCell ref="D5:F6"/>
    <mergeCell ref="G29:G30"/>
    <mergeCell ref="H29:H30"/>
    <mergeCell ref="I29:I30"/>
    <mergeCell ref="J29:J30"/>
    <mergeCell ref="I23:I24"/>
    <mergeCell ref="F27:F28"/>
    <mergeCell ref="C29:C30"/>
    <mergeCell ref="D29:D30"/>
    <mergeCell ref="E29:E30"/>
    <mergeCell ref="F29:F30"/>
    <mergeCell ref="J23:J24"/>
    <mergeCell ref="D25:D26"/>
    <mergeCell ref="C21:C22"/>
    <mergeCell ref="B27:B28"/>
    <mergeCell ref="I25:I26"/>
    <mergeCell ref="J25:J26"/>
    <mergeCell ref="I46:I47"/>
    <mergeCell ref="L46:L47"/>
    <mergeCell ref="L36:L37"/>
    <mergeCell ref="L38:L39"/>
    <mergeCell ref="L40:L41"/>
    <mergeCell ref="L42:L43"/>
    <mergeCell ref="B44:B45"/>
    <mergeCell ref="I44:I45"/>
    <mergeCell ref="L44:L45"/>
    <mergeCell ref="C44:C45"/>
    <mergeCell ref="I36:I37"/>
    <mergeCell ref="I38:I39"/>
    <mergeCell ref="B40:B41"/>
    <mergeCell ref="B42:B43"/>
    <mergeCell ref="C36:C37"/>
    <mergeCell ref="B36:B37"/>
    <mergeCell ref="C38:C39"/>
    <mergeCell ref="C40:C41"/>
    <mergeCell ref="C42:C43"/>
    <mergeCell ref="I40:I41"/>
    <mergeCell ref="I42:I43"/>
    <mergeCell ref="B38:B39"/>
    <mergeCell ref="B46:B47"/>
    <mergeCell ref="C46:C47"/>
    <mergeCell ref="B59:D59"/>
    <mergeCell ref="B48:B49"/>
    <mergeCell ref="C48:C49"/>
    <mergeCell ref="B52:L52"/>
    <mergeCell ref="B53:L53"/>
    <mergeCell ref="B60:D60"/>
    <mergeCell ref="B61:D61"/>
    <mergeCell ref="I48:I49"/>
    <mergeCell ref="L48:L49"/>
    <mergeCell ref="B50:B51"/>
    <mergeCell ref="C50:C51"/>
    <mergeCell ref="I50:I51"/>
    <mergeCell ref="L50:L51"/>
    <mergeCell ref="B54:L55"/>
    <mergeCell ref="B56:L58"/>
    <mergeCell ref="F59:H59"/>
    <mergeCell ref="F60:H60"/>
    <mergeCell ref="F61:H61"/>
    <mergeCell ref="B1:L1"/>
    <mergeCell ref="B2:L2"/>
    <mergeCell ref="B3:L3"/>
    <mergeCell ref="B6:C6"/>
    <mergeCell ref="L17:L18"/>
    <mergeCell ref="J17:J18"/>
    <mergeCell ref="D19:D20"/>
    <mergeCell ref="D21:D22"/>
    <mergeCell ref="D23:D24"/>
    <mergeCell ref="J19:J20"/>
    <mergeCell ref="I21:I22"/>
    <mergeCell ref="J21:J22"/>
    <mergeCell ref="B17:B18"/>
    <mergeCell ref="B19:B20"/>
    <mergeCell ref="B21:B22"/>
    <mergeCell ref="B23:B24"/>
    <mergeCell ref="C19:C20"/>
    <mergeCell ref="G21:G22"/>
    <mergeCell ref="H21:H22"/>
    <mergeCell ref="H19:H20"/>
    <mergeCell ref="I19:I20"/>
    <mergeCell ref="B15:L15"/>
    <mergeCell ref="D17:D18"/>
    <mergeCell ref="K19:K20"/>
    <mergeCell ref="B34:B35"/>
    <mergeCell ref="C34:C35"/>
    <mergeCell ref="D34:I34"/>
    <mergeCell ref="J34:L34"/>
    <mergeCell ref="D31:D32"/>
    <mergeCell ref="G27:G28"/>
    <mergeCell ref="H27:H28"/>
    <mergeCell ref="I27:I28"/>
    <mergeCell ref="L19:L20"/>
    <mergeCell ref="L21:L22"/>
    <mergeCell ref="L23:L24"/>
    <mergeCell ref="E19:E20"/>
    <mergeCell ref="F19:F20"/>
    <mergeCell ref="G19:G20"/>
    <mergeCell ref="C23:C24"/>
    <mergeCell ref="E21:E22"/>
    <mergeCell ref="F21:F22"/>
    <mergeCell ref="I31:I32"/>
    <mergeCell ref="J31:J32"/>
    <mergeCell ref="B33:L33"/>
    <mergeCell ref="C31:C32"/>
    <mergeCell ref="E31:E32"/>
    <mergeCell ref="F31:F32"/>
    <mergeCell ref="K21:K22"/>
    <mergeCell ref="B31:B32"/>
    <mergeCell ref="L25:L26"/>
    <mergeCell ref="L27:L28"/>
    <mergeCell ref="L29:L30"/>
    <mergeCell ref="L31:L32"/>
    <mergeCell ref="B25:B26"/>
    <mergeCell ref="J27:J28"/>
    <mergeCell ref="B29:B30"/>
    <mergeCell ref="K29:K30"/>
    <mergeCell ref="K31:K32"/>
    <mergeCell ref="AA6:AE6"/>
    <mergeCell ref="AF6:AG6"/>
    <mergeCell ref="B4:L4"/>
    <mergeCell ref="B14:L14"/>
    <mergeCell ref="I6:K6"/>
    <mergeCell ref="E17:E18"/>
    <mergeCell ref="F17:F18"/>
    <mergeCell ref="G17:G18"/>
    <mergeCell ref="H17:H18"/>
    <mergeCell ref="I17:I18"/>
    <mergeCell ref="K17:K18"/>
    <mergeCell ref="C17:C18"/>
    <mergeCell ref="I7:J7"/>
    <mergeCell ref="I8:J8"/>
    <mergeCell ref="I9:J9"/>
    <mergeCell ref="I10:J10"/>
    <mergeCell ref="I11:J11"/>
    <mergeCell ref="I12:J12"/>
    <mergeCell ref="I13:J13"/>
    <mergeCell ref="AA18:AE18"/>
    <mergeCell ref="AF18:AG18"/>
    <mergeCell ref="I5:K5"/>
    <mergeCell ref="B5:C5"/>
    <mergeCell ref="B7:H7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1" orientation="landscape" r:id="rId1"/>
  <ignoredErrors>
    <ignoredError sqref="C20:D20 C17 C24:D24 C21 C26:D26 C25 C30:D30 C27 C32:D32 C31 L17:L32 C18:D18 C19 C22:D22 C23 C28:D28 C29 E28 E22 E18 E32 E30 E26 E24 E20 E17:K17 E21:K21 F20:K20 E25:K25 F24:K24 E27:K27 F26:K26 E31:K31 F30:K30 F32:K32 E19:K19 F18:K18 E23:K23 F22:K22 E29:K29 F28:K28" unlocked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E25"/>
  <sheetViews>
    <sheetView showGridLines="0" workbookViewId="0">
      <selection activeCell="B7" sqref="B7:E13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07" t="s">
        <v>59</v>
      </c>
      <c r="C1" s="107"/>
      <c r="D1" s="107"/>
      <c r="E1" s="107"/>
    </row>
    <row r="2" spans="2:5" ht="15" x14ac:dyDescent="0.25">
      <c r="B2" s="108" t="s">
        <v>60</v>
      </c>
      <c r="C2" s="108"/>
      <c r="D2" s="108"/>
      <c r="E2" s="108"/>
    </row>
    <row r="3" spans="2:5" x14ac:dyDescent="0.2">
      <c r="B3" s="85" t="s">
        <v>10</v>
      </c>
      <c r="C3" s="85"/>
      <c r="D3" s="85"/>
      <c r="E3" s="85"/>
    </row>
    <row r="5" spans="2:5" x14ac:dyDescent="0.2">
      <c r="B5" s="85" t="s">
        <v>30</v>
      </c>
      <c r="C5" s="85"/>
      <c r="D5" s="85"/>
      <c r="E5" s="85"/>
    </row>
    <row r="7" spans="2:5" ht="25.5" x14ac:dyDescent="0.2">
      <c r="B7" s="2" t="s">
        <v>4</v>
      </c>
      <c r="C7" s="2" t="s">
        <v>23</v>
      </c>
      <c r="D7" s="2" t="s">
        <v>33</v>
      </c>
      <c r="E7" s="2" t="s">
        <v>31</v>
      </c>
    </row>
    <row r="8" spans="2:5" ht="12.95" customHeight="1" x14ac:dyDescent="0.2">
      <c r="B8" s="132">
        <v>1</v>
      </c>
      <c r="C8" s="134" t="str">
        <f>+IF('Evaluación (hoja1)'!C17&lt;&gt;"",+'Evaluación (hoja1)'!C17,"")</f>
        <v>ANDRES FERNANDO MUÑOZ LOPEZ</v>
      </c>
      <c r="D8" s="132" t="str">
        <f>+IF('Evaluación (hoja1)'!C17&lt;&gt;"",'Evaluación (hoja1)'!I36,"")</f>
        <v>CUMPLE</v>
      </c>
      <c r="E8" s="132" t="str">
        <f>+IF('Evaluación (hoja1)'!C17&lt;&gt;"",'Evaluación (hoja1)'!L36,"")</f>
        <v>CUMPLE</v>
      </c>
    </row>
    <row r="9" spans="2:5" ht="12.95" customHeight="1" x14ac:dyDescent="0.2">
      <c r="B9" s="133"/>
      <c r="C9" s="135"/>
      <c r="D9" s="133"/>
      <c r="E9" s="133"/>
    </row>
    <row r="10" spans="2:5" ht="12.95" customHeight="1" x14ac:dyDescent="0.2">
      <c r="B10" s="132" t="str">
        <f>+IF(C10&lt;&gt;"",+B8+1,"")</f>
        <v/>
      </c>
      <c r="C10" s="134" t="str">
        <f>+IF('Evaluación (hoja1)'!C19&lt;&gt;"",+'Evaluación (hoja1)'!C19,"")</f>
        <v/>
      </c>
      <c r="D10" s="132" t="str">
        <f>+IF('Evaluación (hoja1)'!C19&lt;&gt;"",'Evaluación (hoja1)'!I38,"")</f>
        <v/>
      </c>
      <c r="E10" s="132" t="str">
        <f>+IF('Evaluación (hoja1)'!C19&lt;&gt;"",'Evaluación (hoja1)'!L38,"")</f>
        <v/>
      </c>
    </row>
    <row r="11" spans="2:5" ht="12.95" customHeight="1" x14ac:dyDescent="0.2">
      <c r="B11" s="133"/>
      <c r="C11" s="135"/>
      <c r="D11" s="133"/>
      <c r="E11" s="133"/>
    </row>
    <row r="12" spans="2:5" ht="12.95" customHeight="1" x14ac:dyDescent="0.2">
      <c r="B12" s="132" t="str">
        <f>+IF(C12&lt;&gt;"",+B10+1,"")</f>
        <v/>
      </c>
      <c r="C12" s="134" t="str">
        <f>+IF('Evaluación (hoja1)'!C21&lt;&gt;"",+'Evaluación (hoja1)'!C21,"")</f>
        <v/>
      </c>
      <c r="D12" s="132" t="str">
        <f>+IF('Evaluación (hoja1)'!C21&lt;&gt;"",'Evaluación (hoja1)'!I40,"")</f>
        <v/>
      </c>
      <c r="E12" s="132" t="str">
        <f>+IF('Evaluación (hoja1)'!C21&lt;&gt;"",'Evaluación (hoja1)'!L40,"")</f>
        <v/>
      </c>
    </row>
    <row r="13" spans="2:5" ht="12.95" customHeight="1" x14ac:dyDescent="0.2">
      <c r="B13" s="133"/>
      <c r="C13" s="135"/>
      <c r="D13" s="133"/>
      <c r="E13" s="133"/>
    </row>
    <row r="14" spans="2:5" x14ac:dyDescent="0.2">
      <c r="B14" s="132" t="str">
        <f>+IF(C14&lt;&gt;"",+B12+1,"")</f>
        <v/>
      </c>
      <c r="C14" s="134" t="str">
        <f>+IF('Evaluación (hoja1)'!C23&lt;&gt;"",+'Evaluación (hoja1)'!C23,"")</f>
        <v/>
      </c>
      <c r="D14" s="132" t="str">
        <f>+IF('Evaluación (hoja1)'!C23&lt;&gt;"",'Evaluación (hoja1)'!I42,"")</f>
        <v/>
      </c>
      <c r="E14" s="132" t="str">
        <f>+IF('Evaluación (hoja1)'!C23&lt;&gt;"",'Evaluación (hoja1)'!L42,"")</f>
        <v/>
      </c>
    </row>
    <row r="15" spans="2:5" x14ac:dyDescent="0.2">
      <c r="B15" s="133"/>
      <c r="C15" s="135"/>
      <c r="D15" s="133"/>
      <c r="E15" s="133"/>
    </row>
    <row r="16" spans="2:5" x14ac:dyDescent="0.2">
      <c r="B16" s="132" t="str">
        <f>+IF(C16&lt;&gt;"",+B14+1,"")</f>
        <v/>
      </c>
      <c r="C16" s="134" t="str">
        <f>+IF('Evaluación (hoja1)'!C25&lt;&gt;"",+'Evaluación (hoja1)'!C25,"")</f>
        <v/>
      </c>
      <c r="D16" s="132" t="str">
        <f>+IF('Evaluación (hoja1)'!C25&lt;&gt;"",'Evaluación (hoja1)'!I44,"")</f>
        <v/>
      </c>
      <c r="E16" s="132" t="str">
        <f>+IF('Evaluación (hoja1)'!C25&lt;&gt;"",'Evaluación (hoja1)'!L44,"")</f>
        <v/>
      </c>
    </row>
    <row r="17" spans="2:5" x14ac:dyDescent="0.2">
      <c r="B17" s="133"/>
      <c r="C17" s="135"/>
      <c r="D17" s="133"/>
      <c r="E17" s="133"/>
    </row>
    <row r="18" spans="2:5" x14ac:dyDescent="0.2">
      <c r="B18" s="132" t="str">
        <f t="shared" ref="B18" si="0">+IF(C18&lt;&gt;"",+B16+1,"")</f>
        <v/>
      </c>
      <c r="C18" s="134" t="str">
        <f>+IF('Evaluación (hoja1)'!C27&lt;&gt;"",+'Evaluación (hoja1)'!C27,"")</f>
        <v/>
      </c>
      <c r="D18" s="132" t="str">
        <f>+IF('Evaluación (hoja1)'!C27&lt;&gt;"",'Evaluación (hoja1)'!I46,"")</f>
        <v/>
      </c>
      <c r="E18" s="132" t="str">
        <f>+IF('Evaluación (hoja1)'!C27&lt;&gt;"",'Evaluación (hoja1)'!L46,"")</f>
        <v/>
      </c>
    </row>
    <row r="19" spans="2:5" x14ac:dyDescent="0.2">
      <c r="B19" s="133"/>
      <c r="C19" s="135"/>
      <c r="D19" s="133"/>
      <c r="E19" s="133"/>
    </row>
    <row r="20" spans="2:5" x14ac:dyDescent="0.2">
      <c r="B20" s="132" t="str">
        <f t="shared" ref="B20" si="1">+IF(C20&lt;&gt;"",+B18+1,"")</f>
        <v/>
      </c>
      <c r="C20" s="134" t="str">
        <f>+IF('Evaluación (hoja1)'!C29&lt;&gt;"",+'Evaluación (hoja1)'!C29,"")</f>
        <v/>
      </c>
      <c r="D20" s="132" t="str">
        <f>+IF('Evaluación (hoja1)'!C29&lt;&gt;"",'Evaluación (hoja1)'!I48,"")</f>
        <v/>
      </c>
      <c r="E20" s="132" t="str">
        <f>+IF('Evaluación (hoja1)'!C29&lt;&gt;"",'Evaluación (hoja1)'!L48,"")</f>
        <v/>
      </c>
    </row>
    <row r="21" spans="2:5" x14ac:dyDescent="0.2">
      <c r="B21" s="133"/>
      <c r="C21" s="135"/>
      <c r="D21" s="133"/>
      <c r="E21" s="133"/>
    </row>
    <row r="22" spans="2:5" x14ac:dyDescent="0.2">
      <c r="B22" s="132" t="str">
        <f t="shared" ref="B22" si="2">+IF(C22&lt;&gt;"",+B20+1,"")</f>
        <v/>
      </c>
      <c r="C22" s="134" t="str">
        <f>+IF('Evaluación (hoja1)'!C31&lt;&gt;"",+'Evaluación (hoja1)'!C31,"")</f>
        <v/>
      </c>
      <c r="D22" s="132" t="str">
        <f>+IF('Evaluación (hoja1)'!C31&lt;&gt;"",'Evaluación (hoja1)'!I50,"")</f>
        <v/>
      </c>
      <c r="E22" s="132" t="str">
        <f>+IF('Evaluación (hoja1)'!C31&lt;&gt;"",'Evaluación (hoja1)'!L50,"")</f>
        <v/>
      </c>
    </row>
    <row r="23" spans="2:5" x14ac:dyDescent="0.2">
      <c r="B23" s="133"/>
      <c r="C23" s="135"/>
      <c r="D23" s="133"/>
      <c r="E23" s="133"/>
    </row>
    <row r="25" spans="2:5" x14ac:dyDescent="0.2">
      <c r="B25" s="6" t="s">
        <v>46</v>
      </c>
    </row>
  </sheetData>
  <mergeCells count="36"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  <mergeCell ref="B5:E5"/>
    <mergeCell ref="E8:E9"/>
    <mergeCell ref="B1:E1"/>
    <mergeCell ref="B2:E2"/>
    <mergeCell ref="B3:E3"/>
    <mergeCell ref="B8:B9"/>
    <mergeCell ref="C8:C9"/>
    <mergeCell ref="D8:D9"/>
    <mergeCell ref="E12:E13"/>
    <mergeCell ref="B10:B11"/>
    <mergeCell ref="C10:C11"/>
    <mergeCell ref="D10:D11"/>
    <mergeCell ref="E10:E11"/>
    <mergeCell ref="B12:B13"/>
    <mergeCell ref="C12:C13"/>
    <mergeCell ref="D12:D13"/>
    <mergeCell ref="E16:E17"/>
    <mergeCell ref="B14:B15"/>
    <mergeCell ref="C14:C15"/>
    <mergeCell ref="D14:D15"/>
    <mergeCell ref="E14:E15"/>
    <mergeCell ref="B16:B17"/>
    <mergeCell ref="C16:C17"/>
    <mergeCell ref="D16:D17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pageSetUpPr fitToPage="1"/>
  </sheetPr>
  <dimension ref="B1:AH110"/>
  <sheetViews>
    <sheetView showGridLines="0" topLeftCell="A22" zoomScale="90" zoomScaleNormal="90" workbookViewId="0">
      <selection activeCell="D66" sqref="D66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4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1.140625" style="1" bestFit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customWidth="1"/>
    <col min="35" max="16384" width="11.42578125" style="1"/>
  </cols>
  <sheetData>
    <row r="1" spans="2:34" ht="15.75" x14ac:dyDescent="0.25">
      <c r="B1" s="107" t="s">
        <v>59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2:34" ht="15" x14ac:dyDescent="0.25">
      <c r="B2" s="108" t="s">
        <v>60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</row>
    <row r="3" spans="2:34" x14ac:dyDescent="0.2">
      <c r="B3" s="85" t="s">
        <v>10</v>
      </c>
      <c r="C3" s="85"/>
      <c r="D3" s="85"/>
      <c r="E3" s="85"/>
      <c r="F3" s="85"/>
      <c r="G3" s="85"/>
      <c r="H3" s="85"/>
      <c r="I3" s="85"/>
      <c r="J3" s="85"/>
      <c r="K3" s="85"/>
      <c r="L3" s="85"/>
    </row>
    <row r="4" spans="2:34" x14ac:dyDescent="0.2">
      <c r="B4" s="83" t="s">
        <v>44</v>
      </c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2:34" x14ac:dyDescent="0.2">
      <c r="B5" s="95" t="s">
        <v>34</v>
      </c>
      <c r="C5" s="97"/>
      <c r="D5" s="127"/>
      <c r="E5" s="85"/>
      <c r="F5" s="128"/>
      <c r="G5" s="25" t="s">
        <v>49</v>
      </c>
      <c r="H5" s="25" t="s">
        <v>48</v>
      </c>
      <c r="I5" s="95" t="s">
        <v>45</v>
      </c>
      <c r="J5" s="96"/>
      <c r="K5" s="96"/>
      <c r="L5" s="22" t="s">
        <v>39</v>
      </c>
    </row>
    <row r="6" spans="2:34" x14ac:dyDescent="0.2">
      <c r="B6" s="109" t="str">
        <f>+'Evaluación (hoja1)'!B6:C6</f>
        <v>23000927-H1</v>
      </c>
      <c r="C6" s="110"/>
      <c r="D6" s="129"/>
      <c r="E6" s="130"/>
      <c r="F6" s="131"/>
      <c r="G6" s="24">
        <f>'Evaluación (hoja1)'!G6</f>
        <v>320000000</v>
      </c>
      <c r="H6" s="26" t="str">
        <f>'Evaluación (hoja1)'!H6</f>
        <v>2 MESES</v>
      </c>
      <c r="I6" s="86" t="s">
        <v>11</v>
      </c>
      <c r="J6" s="87"/>
      <c r="K6" s="87"/>
      <c r="L6" s="7">
        <f>+'Evaluación (hoja1)'!L6</f>
        <v>44926</v>
      </c>
      <c r="O6" s="59">
        <v>9</v>
      </c>
      <c r="P6" s="34" t="s">
        <v>53</v>
      </c>
      <c r="Q6" s="69"/>
      <c r="R6" s="28"/>
      <c r="AA6" s="80" t="s">
        <v>32</v>
      </c>
      <c r="AB6" s="81"/>
      <c r="AC6" s="81"/>
      <c r="AD6" s="81"/>
      <c r="AE6" s="82"/>
      <c r="AF6" s="80" t="s">
        <v>12</v>
      </c>
      <c r="AG6" s="82"/>
    </row>
    <row r="7" spans="2:34" ht="25.5" x14ac:dyDescent="0.2">
      <c r="B7" s="98" t="s">
        <v>35</v>
      </c>
      <c r="C7" s="99"/>
      <c r="D7" s="99"/>
      <c r="E7" s="99"/>
      <c r="F7" s="99"/>
      <c r="G7" s="99"/>
      <c r="H7" s="100"/>
      <c r="I7" s="136" t="s">
        <v>6</v>
      </c>
      <c r="J7" s="92"/>
      <c r="K7" s="36" t="s">
        <v>36</v>
      </c>
      <c r="L7" s="37">
        <f>+'Evaluación (hoja1)'!L7</f>
        <v>1.5</v>
      </c>
      <c r="P7" s="54"/>
      <c r="Q7" s="45" t="s">
        <v>24</v>
      </c>
      <c r="R7" s="75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121" t="str">
        <f>+'Evaluación (hoja1)'!B8:H13</f>
        <v>33400C0284 ADQUIRIR BOLSA DE BATERIAS PARA LOS SISTEMAS DE LOS AEROPUERTOS DE LA REGIONAL OCCIDENTE</v>
      </c>
      <c r="C8" s="122"/>
      <c r="D8" s="122"/>
      <c r="E8" s="122"/>
      <c r="F8" s="122"/>
      <c r="G8" s="122"/>
      <c r="H8" s="123"/>
      <c r="I8" s="93" t="s">
        <v>7</v>
      </c>
      <c r="J8" s="93"/>
      <c r="K8" s="23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121"/>
      <c r="C9" s="122"/>
      <c r="D9" s="122"/>
      <c r="E9" s="122"/>
      <c r="F9" s="122"/>
      <c r="G9" s="122"/>
      <c r="H9" s="123"/>
      <c r="I9" s="93" t="s">
        <v>20</v>
      </c>
      <c r="J9" s="93"/>
      <c r="K9" s="23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121"/>
      <c r="C10" s="122"/>
      <c r="D10" s="122"/>
      <c r="E10" s="122"/>
      <c r="F10" s="122"/>
      <c r="G10" s="122"/>
      <c r="H10" s="123"/>
      <c r="I10" s="93" t="s">
        <v>21</v>
      </c>
      <c r="J10" s="93"/>
      <c r="K10" s="23" t="s">
        <v>36</v>
      </c>
      <c r="L10" s="5">
        <f>+'Evaluación (hoja1)'!L10</f>
        <v>240000000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121"/>
      <c r="C11" s="122"/>
      <c r="D11" s="122"/>
      <c r="E11" s="122"/>
      <c r="F11" s="122"/>
      <c r="G11" s="122"/>
      <c r="H11" s="123"/>
      <c r="I11" s="93" t="s">
        <v>22</v>
      </c>
      <c r="J11" s="93"/>
      <c r="K11" s="23" t="s">
        <v>36</v>
      </c>
      <c r="L11" s="5">
        <f>+'Evaluación (hoja1)'!L11</f>
        <v>80000000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121"/>
      <c r="C12" s="122"/>
      <c r="D12" s="122"/>
      <c r="E12" s="122"/>
      <c r="F12" s="122"/>
      <c r="G12" s="122"/>
      <c r="H12" s="123"/>
      <c r="I12" s="93" t="s">
        <v>8</v>
      </c>
      <c r="J12" s="93"/>
      <c r="K12" s="23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124"/>
      <c r="C13" s="125"/>
      <c r="D13" s="125"/>
      <c r="E13" s="125"/>
      <c r="F13" s="125"/>
      <c r="G13" s="125"/>
      <c r="H13" s="126"/>
      <c r="I13" s="94" t="s">
        <v>9</v>
      </c>
      <c r="J13" s="94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84"/>
      <c r="C14" s="84"/>
      <c r="D14" s="84"/>
      <c r="E14" s="84"/>
      <c r="F14" s="84"/>
      <c r="G14" s="84"/>
      <c r="H14" s="84"/>
      <c r="I14" s="85"/>
      <c r="J14" s="85"/>
      <c r="K14" s="85"/>
      <c r="L14" s="85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85" t="s">
        <v>55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Q15" s="38"/>
      <c r="R15" s="28"/>
    </row>
    <row r="16" spans="2:34" x14ac:dyDescent="0.2">
      <c r="B16" s="9" t="s">
        <v>4</v>
      </c>
      <c r="C16" s="9" t="s">
        <v>23</v>
      </c>
      <c r="D16" s="9" t="s">
        <v>24</v>
      </c>
      <c r="E16" s="9" t="s">
        <v>28</v>
      </c>
      <c r="F16" s="9" t="s">
        <v>13</v>
      </c>
      <c r="G16" s="9" t="s">
        <v>29</v>
      </c>
      <c r="H16" s="9" t="s">
        <v>14</v>
      </c>
      <c r="I16" s="9" t="s">
        <v>2</v>
      </c>
      <c r="J16" s="9" t="s">
        <v>25</v>
      </c>
      <c r="K16" s="9" t="s">
        <v>26</v>
      </c>
      <c r="L16" s="9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101">
        <v>9</v>
      </c>
      <c r="C17" s="90" t="str">
        <f>IF(P7&lt;&gt;"",+P7,"")</f>
        <v/>
      </c>
      <c r="D17" s="102" t="str">
        <f>+IF($C$17&lt;&gt;"",+CONCATENATE(Q8," ",Q9," ",Q10," ",Q11," ",Q12," ",Q13," "),"")</f>
        <v/>
      </c>
      <c r="E17" s="88" t="str">
        <f>IF($C$17&lt;&gt;"",+(S8*$R$8)+(S9*$R$9)+(S10*$R$10)+(S11*$R$11)+(S12*$R$12)+(S13*$R$13),"")</f>
        <v/>
      </c>
      <c r="F17" s="88" t="str">
        <f t="shared" ref="F17:K17" si="9">IF($C$17&lt;&gt;"",+(T8*$R$8)+(T9*$R$9)+(T10*$R$10)+(T11*$R$11)+(T12*$R$12)+(T13*$R$13),"")</f>
        <v/>
      </c>
      <c r="G17" s="88" t="str">
        <f t="shared" si="9"/>
        <v/>
      </c>
      <c r="H17" s="88" t="str">
        <f t="shared" si="9"/>
        <v/>
      </c>
      <c r="I17" s="88" t="str">
        <f t="shared" si="9"/>
        <v/>
      </c>
      <c r="J17" s="88" t="str">
        <f t="shared" si="9"/>
        <v/>
      </c>
      <c r="K17" s="88" t="str">
        <f t="shared" si="9"/>
        <v/>
      </c>
      <c r="L17" s="102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x14ac:dyDescent="0.2">
      <c r="B18" s="101"/>
      <c r="C18" s="91"/>
      <c r="D18" s="102"/>
      <c r="E18" s="89"/>
      <c r="F18" s="89"/>
      <c r="G18" s="89"/>
      <c r="H18" s="89"/>
      <c r="I18" s="89"/>
      <c r="J18" s="89"/>
      <c r="K18" s="89"/>
      <c r="L18" s="102"/>
      <c r="O18" s="59">
        <v>10</v>
      </c>
      <c r="P18" s="34" t="s">
        <v>53</v>
      </c>
      <c r="Q18" s="68"/>
      <c r="R18" s="28"/>
      <c r="AA18" s="80" t="s">
        <v>32</v>
      </c>
      <c r="AB18" s="81"/>
      <c r="AC18" s="81"/>
      <c r="AD18" s="81"/>
      <c r="AE18" s="82"/>
      <c r="AF18" s="80" t="s">
        <v>12</v>
      </c>
      <c r="AG18" s="82"/>
    </row>
    <row r="19" spans="2:34" x14ac:dyDescent="0.2">
      <c r="B19" s="101">
        <f>+B17+1</f>
        <v>10</v>
      </c>
      <c r="C19" s="111" t="str">
        <f>IF(P19&lt;&gt;"",+P19,"")</f>
        <v/>
      </c>
      <c r="D19" s="102" t="str">
        <f>+IF($C$19&lt;&gt;"",+CONCATENATE(Q20," ",Q21," ",Q22," ",Q23," ",Q24," ",Q25," "),"")</f>
        <v/>
      </c>
      <c r="E19" s="88" t="str">
        <f>IF($C$19&lt;&gt;"",+(S20*$R$20)+(S21*$R$21)+(S22*$R$22)+(S23*$R$23)+(S24*$R$24)+(S25*$R$25),"")</f>
        <v/>
      </c>
      <c r="F19" s="88" t="str">
        <f t="shared" ref="F19:K19" si="10">IF($C$19&lt;&gt;"",+(T20*$R$20)+(T21*$R$21)+(T22*$R$22)+(T23*$R$23)+(T24*$R$24)+(T25*$R$25),"")</f>
        <v/>
      </c>
      <c r="G19" s="88" t="str">
        <f t="shared" si="10"/>
        <v/>
      </c>
      <c r="H19" s="88" t="str">
        <f t="shared" si="10"/>
        <v/>
      </c>
      <c r="I19" s="88" t="str">
        <f t="shared" si="10"/>
        <v/>
      </c>
      <c r="J19" s="88" t="str">
        <f t="shared" si="10"/>
        <v/>
      </c>
      <c r="K19" s="88" t="str">
        <f t="shared" si="10"/>
        <v/>
      </c>
      <c r="L19" s="102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101"/>
      <c r="C20" s="112"/>
      <c r="D20" s="102"/>
      <c r="E20" s="89"/>
      <c r="F20" s="89"/>
      <c r="G20" s="89"/>
      <c r="H20" s="89"/>
      <c r="I20" s="89"/>
      <c r="J20" s="89"/>
      <c r="K20" s="89"/>
      <c r="L20" s="102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101">
        <f t="shared" ref="B21" si="11">+B19+1</f>
        <v>11</v>
      </c>
      <c r="C21" s="90" t="str">
        <f>IF(P31&lt;&gt;"",+P31,"")</f>
        <v/>
      </c>
      <c r="D21" s="102" t="str">
        <f>+IF($C$21&lt;&gt;"",+CONCATENATE(Q32," ",Q33," ",Q34," ",Q35," ",Q36," ",Q37," "),"")</f>
        <v/>
      </c>
      <c r="E21" s="88" t="str">
        <f>IF($C$21&lt;&gt;"",+(S32*$R$32)+(S33*$R$33)+(S34*$R$34)+(S35*$R$35)+(S36*$R$36)+(S37*$R$37),"")</f>
        <v/>
      </c>
      <c r="F21" s="88" t="str">
        <f t="shared" ref="F21:K21" si="12">IF($C$21&lt;&gt;"",+(T32*$R$32)+(T33*$R$33)+(T34*$R$34)+(T35*$R$35)+(T36*$R$36)+(T37*$R$37),"")</f>
        <v/>
      </c>
      <c r="G21" s="88" t="str">
        <f t="shared" si="12"/>
        <v/>
      </c>
      <c r="H21" s="88" t="str">
        <f t="shared" si="12"/>
        <v/>
      </c>
      <c r="I21" s="88" t="str">
        <f t="shared" si="12"/>
        <v/>
      </c>
      <c r="J21" s="88" t="str">
        <f t="shared" si="12"/>
        <v/>
      </c>
      <c r="K21" s="88" t="str">
        <f t="shared" si="12"/>
        <v/>
      </c>
      <c r="L21" s="102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101"/>
      <c r="C22" s="91"/>
      <c r="D22" s="102"/>
      <c r="E22" s="89"/>
      <c r="F22" s="89"/>
      <c r="G22" s="89"/>
      <c r="H22" s="89"/>
      <c r="I22" s="89"/>
      <c r="J22" s="89"/>
      <c r="K22" s="89"/>
      <c r="L22" s="102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ht="12.75" customHeight="1" x14ac:dyDescent="0.2">
      <c r="B23" s="101">
        <f t="shared" ref="B23" si="21">+B21+1</f>
        <v>12</v>
      </c>
      <c r="C23" s="90" t="str">
        <f>IF(P43&lt;&gt;"",+P43,"")</f>
        <v/>
      </c>
      <c r="D23" s="102" t="str">
        <f>IF($C$23&lt;&gt;"",+CONCATENATE(Q44," ",Q45," ",Q46," ",Q47," ",Q48," ",Q49," "),"")</f>
        <v/>
      </c>
      <c r="E23" s="88" t="str">
        <f>IF($C$23&lt;&gt;"",+(S44*$R$44)+(S45*$R$45)+(S46*$R$46)+(S47*$R$47)+(S48*$R$48)+(S49*$R$49),"")</f>
        <v/>
      </c>
      <c r="F23" s="88" t="str">
        <f t="shared" ref="F23:K23" si="22">IF($C$23&lt;&gt;"",+(T44*$R$44)+(T45*$R$45)+(T46*$R$46)+(T47*$R$47)+(T48*$R$48)+(T49*$R$49),"")</f>
        <v/>
      </c>
      <c r="G23" s="88" t="str">
        <f t="shared" si="22"/>
        <v/>
      </c>
      <c r="H23" s="88" t="str">
        <f t="shared" si="22"/>
        <v/>
      </c>
      <c r="I23" s="88" t="str">
        <f t="shared" si="22"/>
        <v/>
      </c>
      <c r="J23" s="88" t="str">
        <f t="shared" si="22"/>
        <v/>
      </c>
      <c r="K23" s="88" t="str">
        <f t="shared" si="22"/>
        <v/>
      </c>
      <c r="L23" s="102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101"/>
      <c r="C24" s="91"/>
      <c r="D24" s="102"/>
      <c r="E24" s="89"/>
      <c r="F24" s="89"/>
      <c r="G24" s="89"/>
      <c r="H24" s="89"/>
      <c r="I24" s="89"/>
      <c r="J24" s="89"/>
      <c r="K24" s="89"/>
      <c r="L24" s="102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ht="17.25" customHeight="1" x14ac:dyDescent="0.2">
      <c r="B25" s="101">
        <f t="shared" ref="B25" si="23">+B23+1</f>
        <v>13</v>
      </c>
      <c r="C25" s="90" t="str">
        <f>IF(P57&lt;&gt;"",+P57,"")</f>
        <v/>
      </c>
      <c r="D25" s="102" t="str">
        <f>IF($C$25&lt;&gt;"",+CONCATENATE(Q58," ",Q59," ",Q60," ",Q61," ",Q62," ",Q63," "),"")</f>
        <v/>
      </c>
      <c r="E25" s="88" t="str">
        <f>IF($C$25&lt;&gt;"",+(S58*$R$58)+(S59*$R$59)+(S60*$R$60)+(S61*$R$61)+(S62*$R$62)+(S63*$R$63),"")</f>
        <v/>
      </c>
      <c r="F25" s="88" t="str">
        <f t="shared" ref="F25:K25" si="24">IF($C$25&lt;&gt;"",+(T58*$R$58)+(T59*$R$59)+(T60*$R$60)+(T61*$R$61)+(T62*$R$62)+(T63*$R$63),"")</f>
        <v/>
      </c>
      <c r="G25" s="88" t="str">
        <f t="shared" si="24"/>
        <v/>
      </c>
      <c r="H25" s="88" t="str">
        <f t="shared" si="24"/>
        <v/>
      </c>
      <c r="I25" s="88" t="str">
        <f t="shared" si="24"/>
        <v/>
      </c>
      <c r="J25" s="88" t="str">
        <f t="shared" si="24"/>
        <v/>
      </c>
      <c r="K25" s="88" t="str">
        <f t="shared" si="24"/>
        <v/>
      </c>
      <c r="L25" s="102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ht="17.25" customHeight="1" x14ac:dyDescent="0.2">
      <c r="B26" s="101"/>
      <c r="C26" s="91"/>
      <c r="D26" s="102"/>
      <c r="E26" s="89"/>
      <c r="F26" s="89"/>
      <c r="G26" s="89"/>
      <c r="H26" s="89"/>
      <c r="I26" s="89"/>
      <c r="J26" s="89"/>
      <c r="K26" s="89"/>
      <c r="L26" s="102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ht="12.75" customHeight="1" x14ac:dyDescent="0.2">
      <c r="B27" s="101">
        <f t="shared" ref="B27" si="26">+B25+1</f>
        <v>14</v>
      </c>
      <c r="C27" s="90" t="str">
        <f>IF(P69&lt;&gt;"",+P69,"")</f>
        <v/>
      </c>
      <c r="D27" s="102" t="str">
        <f>IF($C$27&lt;&gt;"",+CONCATENATE(Q70," ",Q71," ",Q72," ",Q73," ",Q74," ",Q75," "),"")</f>
        <v/>
      </c>
      <c r="E27" s="88" t="str">
        <f>IF($C$27&lt;&gt;"",+(S70*$R$70)+(S71*$R$71)+(S72*$R$72)+(S73*$R$73)+(S74*$R$74)+(S75*$R$75),"")</f>
        <v/>
      </c>
      <c r="F27" s="88" t="str">
        <f t="shared" ref="F27:K27" si="27">IF($C$27&lt;&gt;"",+(T70*$R$70)+(T71*$R$71)+(T72*$R$72)+(T73*$R$73)+(T74*$R$74)+(T75*$R$75),"")</f>
        <v/>
      </c>
      <c r="G27" s="88" t="str">
        <f t="shared" si="27"/>
        <v/>
      </c>
      <c r="H27" s="88" t="str">
        <f t="shared" si="27"/>
        <v/>
      </c>
      <c r="I27" s="88" t="str">
        <f t="shared" si="27"/>
        <v/>
      </c>
      <c r="J27" s="88" t="str">
        <f t="shared" si="27"/>
        <v/>
      </c>
      <c r="K27" s="88" t="str">
        <f t="shared" si="27"/>
        <v/>
      </c>
      <c r="L27" s="102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101"/>
      <c r="C28" s="91"/>
      <c r="D28" s="102"/>
      <c r="E28" s="89"/>
      <c r="F28" s="89"/>
      <c r="G28" s="89"/>
      <c r="H28" s="89"/>
      <c r="I28" s="89"/>
      <c r="J28" s="89"/>
      <c r="K28" s="89"/>
      <c r="L28" s="102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101">
        <f t="shared" ref="B29" si="28">+B27+1</f>
        <v>15</v>
      </c>
      <c r="C29" s="90" t="str">
        <f>IF(P81&lt;&gt;"",+P81,"")</f>
        <v/>
      </c>
      <c r="D29" s="102" t="str">
        <f>IF($C$29&lt;&gt;"",+CONCATENATE(Q82," ",Q83," ",Q84," ",Q85," ",Q86," ",Q87," "),"")</f>
        <v/>
      </c>
      <c r="E29" s="88" t="str">
        <f>IF($C$29&lt;&gt;"",+(S82*$R$82)+(S83*$R$83)+(S84*$R$84)+(S85*$R$85)+(S86*$R$86)+(S87*$R$87),"")</f>
        <v/>
      </c>
      <c r="F29" s="88" t="str">
        <f t="shared" ref="F29:K29" si="29">IF($C$29&lt;&gt;"",+(T82*$R$82)+(T83*$R$83)+(T84*$R$84)+(T85*$R$85)+(T86*$R$86)+(T87*$R$87),"")</f>
        <v/>
      </c>
      <c r="G29" s="88" t="str">
        <f t="shared" si="29"/>
        <v/>
      </c>
      <c r="H29" s="88" t="str">
        <f t="shared" si="29"/>
        <v/>
      </c>
      <c r="I29" s="88" t="str">
        <f t="shared" si="29"/>
        <v/>
      </c>
      <c r="J29" s="88" t="str">
        <f t="shared" si="29"/>
        <v/>
      </c>
      <c r="K29" s="88" t="str">
        <f t="shared" si="29"/>
        <v/>
      </c>
      <c r="L29" s="102" t="str">
        <f>+IF(Q80&lt;&gt;"",+Q80,"")</f>
        <v/>
      </c>
      <c r="Q29" s="38"/>
      <c r="R29" s="30"/>
    </row>
    <row r="30" spans="2:34" x14ac:dyDescent="0.2">
      <c r="B30" s="101"/>
      <c r="C30" s="91"/>
      <c r="D30" s="102"/>
      <c r="E30" s="89"/>
      <c r="F30" s="89"/>
      <c r="G30" s="89"/>
      <c r="H30" s="89"/>
      <c r="I30" s="89"/>
      <c r="J30" s="89"/>
      <c r="K30" s="89"/>
      <c r="L30" s="102"/>
      <c r="O30" s="59">
        <v>11</v>
      </c>
      <c r="P30" s="34" t="s">
        <v>53</v>
      </c>
      <c r="Q30" s="69"/>
      <c r="R30" s="28"/>
      <c r="Z30" s="32"/>
      <c r="AA30" s="80" t="s">
        <v>32</v>
      </c>
      <c r="AB30" s="81"/>
      <c r="AC30" s="81"/>
      <c r="AD30" s="81"/>
      <c r="AE30" s="82"/>
      <c r="AF30" s="80" t="s">
        <v>12</v>
      </c>
      <c r="AG30" s="82"/>
    </row>
    <row r="31" spans="2:34" ht="12.75" customHeight="1" x14ac:dyDescent="0.2">
      <c r="B31" s="101">
        <f t="shared" ref="B31" si="30">+B29+1</f>
        <v>16</v>
      </c>
      <c r="C31" s="90" t="str">
        <f>IF(P93&lt;&gt;"",+P93,"")</f>
        <v/>
      </c>
      <c r="D31" s="102" t="str">
        <f>IF($C$31&lt;&gt;"",+CONCATENATE(Q94," ",Q95," ",Q96," ",Q97," ",Q98," ",Q99," "),"")</f>
        <v/>
      </c>
      <c r="E31" s="103" t="str">
        <f>IF($C$31&lt;&gt;"",+(S94*$R$94)+(S95*$R$95)+(S96*$R$96)+(S97*$R$97)+(S98*$R$98)+(S99*$R$99),"")</f>
        <v/>
      </c>
      <c r="F31" s="103" t="str">
        <f t="shared" ref="F31:K31" si="31">IF($C$31&lt;&gt;"",+(T94*$R$94)+(T95*$R$95)+(T96*$R$96)+(T97*$R$97)+(T98*$R$98)+(T99*$R$99),"")</f>
        <v/>
      </c>
      <c r="G31" s="103" t="str">
        <f t="shared" si="31"/>
        <v/>
      </c>
      <c r="H31" s="103" t="str">
        <f t="shared" si="31"/>
        <v/>
      </c>
      <c r="I31" s="103" t="str">
        <f t="shared" si="31"/>
        <v/>
      </c>
      <c r="J31" s="103" t="str">
        <f t="shared" si="31"/>
        <v/>
      </c>
      <c r="K31" s="103" t="str">
        <f t="shared" si="31"/>
        <v/>
      </c>
      <c r="L31" s="102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101"/>
      <c r="C32" s="91"/>
      <c r="D32" s="102"/>
      <c r="E32" s="89"/>
      <c r="F32" s="89"/>
      <c r="G32" s="89"/>
      <c r="H32" s="89"/>
      <c r="I32" s="89"/>
      <c r="J32" s="89"/>
      <c r="K32" s="89"/>
      <c r="L32" s="102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04" t="s">
        <v>4</v>
      </c>
      <c r="C34" s="104" t="s">
        <v>23</v>
      </c>
      <c r="D34" s="105" t="s">
        <v>32</v>
      </c>
      <c r="E34" s="105"/>
      <c r="F34" s="105"/>
      <c r="G34" s="105"/>
      <c r="H34" s="105"/>
      <c r="I34" s="105"/>
      <c r="J34" s="105" t="s">
        <v>12</v>
      </c>
      <c r="K34" s="105"/>
      <c r="L34" s="105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04"/>
      <c r="C35" s="104"/>
      <c r="D35" s="9" t="s">
        <v>0</v>
      </c>
      <c r="E35" s="9" t="s">
        <v>1</v>
      </c>
      <c r="F35" s="9" t="s">
        <v>5</v>
      </c>
      <c r="G35" s="9" t="s">
        <v>17</v>
      </c>
      <c r="H35" s="9" t="s">
        <v>2</v>
      </c>
      <c r="I35" s="9" t="s">
        <v>3</v>
      </c>
      <c r="J35" s="10" t="s">
        <v>27</v>
      </c>
      <c r="K35" s="10" t="s">
        <v>18</v>
      </c>
      <c r="L35" s="9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13">
        <v>9</v>
      </c>
      <c r="C36" s="114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14" t="str">
        <f>+IF(C17&lt;&gt;"",+IF(K17&gt;0,+ROUNDDOWN(+J17/K17,2),"Indeterminado"),"")</f>
        <v/>
      </c>
      <c r="G36" s="65" t="str">
        <f>+IF(C17&lt;&gt;"",+S14-U14,"")</f>
        <v/>
      </c>
      <c r="H36" s="65" t="str">
        <f>+IF(C17&lt;&gt;"",+T14-V14,"")</f>
        <v/>
      </c>
      <c r="I36" s="137" t="str">
        <f>++IF(C17&lt;&gt;"",+IF(D37="Cumple",+IF(E37="Cumple",+IF(F37="Cumple",+IF(G37="Cumple",+IF(H37="Cumple","CUMPLE","NO CUMPLE"),"NO CUMPLE"),"NO CUMPLE"),"NO CUMPLE"),"NO CUMPLE"),"")</f>
        <v/>
      </c>
      <c r="J36" s="13" t="str">
        <f>+IF(C17&lt;&gt;"",+IF(I17&gt;0,+ROUNDDOWN(+J17/I17,2),"Indeterminado"),"")</f>
        <v/>
      </c>
      <c r="K36" s="13" t="str">
        <f>+IF(C17&lt;&gt;"",+IF(F17&gt;0,+ROUNDDOWN(+J17/F17,2),"Indeterminado"),"")</f>
        <v/>
      </c>
      <c r="L36" s="137" t="str">
        <f>+IF(C17&lt;&gt;"",+IF(J37="Cumple",+IF(K37="Cumple","CUMPLE","NO CUMPLE"),"NO CUMPLE"),"")</f>
        <v/>
      </c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13"/>
      <c r="C37" s="114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17" t="str">
        <f>+IF(C17&lt;&gt;"",+IF(F36&gt;=$L$9,"Cumple", "NO CUMPLE"),"")</f>
        <v/>
      </c>
      <c r="G37" s="67" t="str">
        <f>+IF(C17&lt;&gt;"",+IF(G36&gt;=$L$10,"Cumple", "NO CUMPLE"),"")</f>
        <v/>
      </c>
      <c r="H37" s="67" t="str">
        <f>+IF(C17&lt;&gt;"",+IF(H36&gt;=$L$11,"Cumple", "NO CUMPLE"),"")</f>
        <v/>
      </c>
      <c r="I37" s="138"/>
      <c r="J37" s="17" t="str">
        <f>+IF(C17&lt;&gt;"",+IF(J36&gt;=$L$12,"Cumple", "NO CUMPLE"),"")</f>
        <v/>
      </c>
      <c r="K37" s="17" t="str">
        <f>+IF(C17&lt;&gt;"",+IF(K36&gt;=$L$13,"Cumple", "NO CUMPLE"),"")</f>
        <v/>
      </c>
      <c r="L37" s="138"/>
      <c r="N37" s="32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13">
        <f>+B36+1</f>
        <v>10</v>
      </c>
      <c r="C38" s="114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14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37" t="str">
        <f>++IF(C19&lt;&gt;"",+IF(D39="Cumple",+IF(E39="Cumple",+IF(F39="Cumple",+IF(G39="Cumple",+IF(H39="Cumple","CUMPLE","NO CUMPLE"),"NO CUMPLE"),"NO CUMPLE"),"NO CUMPLE"),"NO CUMPLE"),"")</f>
        <v/>
      </c>
      <c r="J38" s="13" t="str">
        <f>+IF(C19&lt;&gt;"",+IF(I19&gt;0,+ROUNDDOWN(+J19/I19,2),"Indeterminado"),"")</f>
        <v/>
      </c>
      <c r="K38" s="13" t="str">
        <f>+IF(C19&lt;&gt;"",+IF(F19&gt;0,+ROUNDDOWN(+J19/F19,2),"Indeterminado"),"")</f>
        <v/>
      </c>
      <c r="L38" s="137" t="str">
        <f>+IF(C19&lt;&gt;"",+IF(J39="Cumple",+IF(K39="Cumple","CUMPLE","NO CUMPLE"),"NO CUMPLE"),"")</f>
        <v/>
      </c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13"/>
      <c r="C39" s="114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17" t="str">
        <f>+IF(C19&lt;&gt;"",+IF(F38&gt;=$L$9,"Cumple", "NO CUMPLE"),"")</f>
        <v/>
      </c>
      <c r="G39" s="67" t="str">
        <f>+IF(C19&lt;&gt;"",+IF(G38&gt;=$L$10,"Cumple", "NO CUMPLE"),"")</f>
        <v/>
      </c>
      <c r="H39" s="67" t="str">
        <f>+IF(C19&lt;&gt;"",+IF(H38&gt;=$L$11,"Cumple", "NO CUMPLE"),"")</f>
        <v/>
      </c>
      <c r="I39" s="138"/>
      <c r="J39" s="17" t="str">
        <f>+IF(C19&lt;&gt;"",+IF(J38&gt;=$L$12,"Cumple", "NO CUMPLE"),"")</f>
        <v/>
      </c>
      <c r="K39" s="17" t="str">
        <f>+IF(C19&lt;&gt;"",+IF(K38&gt;=$L$13,"Cumple", "NO CUMPLE"),"")</f>
        <v/>
      </c>
      <c r="L39" s="138"/>
      <c r="N39" s="32"/>
      <c r="Q39" s="38"/>
      <c r="R39" s="28"/>
    </row>
    <row r="40" spans="2:34" x14ac:dyDescent="0.2">
      <c r="B40" s="113">
        <f>+B38+1</f>
        <v>11</v>
      </c>
      <c r="C40" s="114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14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37" t="str">
        <f>++IF(C21&lt;&gt;"",+IF(D41="Cumple",+IF(E41="Cumple",+IF(F41="Cumple",+IF(G41="Cumple",+IF(H41="Cumple","CUMPLE","NO CUMPLE"),"NO CUMPLE"),"NO CUMPLE"),"NO CUMPLE"),"NO CUMPLE"),"")</f>
        <v/>
      </c>
      <c r="J40" s="13" t="str">
        <f>+IF(C21&lt;&gt;"",+IF(I21&gt;0,+ROUNDDOWN(+J21/I21,2),"Indeterminado"),"")</f>
        <v/>
      </c>
      <c r="K40" s="13" t="str">
        <f>+IF(C21&lt;&gt;"",+IF(F21&gt;0,+ROUNDDOWN(+J21/F21,2),"Indeterminado"),"")</f>
        <v/>
      </c>
      <c r="L40" s="137" t="str">
        <f>+IF(C21&lt;&gt;"",+IF(J41="Cumple",+IF(K41="Cumple","CUMPLE","NO CUMPLE"),"NO CUMPLE"),"")</f>
        <v/>
      </c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13"/>
      <c r="C41" s="114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17" t="str">
        <f>+IF(C21&lt;&gt;"",+IF(F40&gt;=$L$9,"Cumple", "NO CUMPLE"),"")</f>
        <v/>
      </c>
      <c r="G41" s="67" t="str">
        <f>+IF(C21&lt;&gt;"",+IF(G40&gt;=$L$10,"Cumple", "NO CUMPLE"),"")</f>
        <v/>
      </c>
      <c r="H41" s="67" t="str">
        <f>+IF(C21&lt;&gt;"",+IF(H40&gt;=$L$11,"Cumple", "NO CUMPLE"),"")</f>
        <v/>
      </c>
      <c r="I41" s="138"/>
      <c r="J41" s="17" t="str">
        <f>+IF(C21&lt;&gt;"",+IF(J40&gt;=$L$12,"Cumple", "NO CUMPLE"),"")</f>
        <v/>
      </c>
      <c r="K41" s="17" t="str">
        <f>+IF(C21&lt;&gt;"",+IF(K40&gt;=$L$13,"Cumple", "NO CUMPLE"),"")</f>
        <v/>
      </c>
      <c r="L41" s="138"/>
      <c r="N41" s="32"/>
      <c r="Q41" s="38"/>
      <c r="R41" s="28"/>
      <c r="S41" s="64"/>
      <c r="T41" s="64"/>
      <c r="U41" s="63"/>
      <c r="V41" s="64"/>
      <c r="W41" s="64"/>
    </row>
    <row r="42" spans="2:34" x14ac:dyDescent="0.2">
      <c r="B42" s="113">
        <f>+B40+1</f>
        <v>12</v>
      </c>
      <c r="C42" s="114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14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37" t="str">
        <f>++IF(C23&lt;&gt;"",+IF(D43="Cumple",+IF(E43="Cumple",+IF(F43="Cumple",+IF(G43="Cumple",+IF(H43="Cumple","CUMPLE","NO CUMPLE"),"NO CUMPLE"),"NO CUMPLE"),"NO CUMPLE"),"NO CUMPLE"),"")</f>
        <v/>
      </c>
      <c r="J42" s="13" t="str">
        <f>+IF(C23&lt;&gt;"",+IF(I23&gt;0,+ROUNDDOWN(+J23/I23,2),"Indeterminado"),"")</f>
        <v/>
      </c>
      <c r="K42" s="13" t="str">
        <f>+IF(C23&lt;&gt;"",+IF(F23&gt;0,+ROUNDDOWN(+J23/F23,2),"Indeterminado"),"")</f>
        <v/>
      </c>
      <c r="L42" s="137" t="str">
        <f>+IF(C23&lt;&gt;"",+IF(J43="Cumple",+IF(K43="Cumple","CUMPLE","NO CUMPLE"),"NO CUMPLE"),"")</f>
        <v/>
      </c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80" t="s">
        <v>32</v>
      </c>
      <c r="AB42" s="81"/>
      <c r="AC42" s="81"/>
      <c r="AD42" s="81"/>
      <c r="AE42" s="82"/>
      <c r="AF42" s="80" t="s">
        <v>12</v>
      </c>
      <c r="AG42" s="82"/>
    </row>
    <row r="43" spans="2:34" x14ac:dyDescent="0.2">
      <c r="B43" s="113"/>
      <c r="C43" s="114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17" t="str">
        <f>+IF(C23&lt;&gt;"",+IF(F42&gt;=$L$9,"Cumple", "NO CUMPLE"),"")</f>
        <v/>
      </c>
      <c r="G43" s="67" t="str">
        <f>+IF(C23&lt;&gt;"",+IF(G42&gt;=$L$10,"Cumple", "NO CUMPLE"),"")</f>
        <v/>
      </c>
      <c r="H43" s="67" t="str">
        <f>+IF(C23&lt;&gt;"",+IF(H42&gt;=$L$11,"Cumple", "NO CUMPLE"),"")</f>
        <v/>
      </c>
      <c r="I43" s="138"/>
      <c r="J43" s="17" t="str">
        <f>+IF(C23&lt;&gt;"",+IF(J42&gt;=$L$12,"Cumple", "NO CUMPLE"),"")</f>
        <v/>
      </c>
      <c r="K43" s="17" t="str">
        <f>+IF(C23&lt;&gt;"",+IF(K42&gt;=$L$13,"Cumple", "NO CUMPLE"),"")</f>
        <v/>
      </c>
      <c r="L43" s="138"/>
      <c r="N43" s="32"/>
      <c r="O43" s="59">
        <v>12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13">
        <f>+B42+1</f>
        <v>13</v>
      </c>
      <c r="C44" s="114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14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37" t="str">
        <f>++IF(C25&lt;&gt;"",+IF(D45="Cumple",+IF(E45="Cumple",+IF(F45="Cumple",+IF(G45="Cumple",+IF(H45="Cumple","CUMPLE","NO CUMPLE"),"NO CUMPLE"),"NO CUMPLE"),"NO CUMPLE"),"NO CUMPLE"),"")</f>
        <v/>
      </c>
      <c r="J44" s="13" t="str">
        <f>+IF(C25&lt;&gt;"",+IF(I25&gt;0,+ROUNDDOWN(+J25/I25,2),"Indeterminado"),"")</f>
        <v/>
      </c>
      <c r="K44" s="13" t="str">
        <f>+IF(C25&lt;&gt;"",+IF(F25&gt;0,+ROUNDDOWN(+J25/F25,2),"Indeterminado"),"")</f>
        <v/>
      </c>
      <c r="L44" s="137" t="str">
        <f>+IF(C25&lt;&gt;"",+IF(J45="Cumple",+IF(K45="Cumple","CUMPLE","NO CUMPLE"),"NO CUMPLE"),"")</f>
        <v/>
      </c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13"/>
      <c r="C45" s="114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17" t="str">
        <f>+IF(C25&lt;&gt;"",+IF(F44&gt;=$L$9,"Cumple", "NO CUMPLE"),"")</f>
        <v/>
      </c>
      <c r="G45" s="67" t="str">
        <f>+IF(C25&lt;&gt;"",+IF(G44&gt;=$L$10,"Cumple", "NO CUMPLE"),"")</f>
        <v/>
      </c>
      <c r="H45" s="67" t="str">
        <f>+IF(C25&lt;&gt;"",+IF(H44&gt;=$L$11,"Cumple", "NO CUMPLE"),"")</f>
        <v/>
      </c>
      <c r="I45" s="138"/>
      <c r="J45" s="17" t="str">
        <f>+IF(C25&lt;&gt;"",+IF(J44&gt;=$L$12,"Cumple", "NO CUMPLE"),"")</f>
        <v/>
      </c>
      <c r="K45" s="17" t="str">
        <f>+IF(C25&lt;&gt;"",+IF(K44&gt;=$L$13,"Cumple", "NO CUMPLE"),"")</f>
        <v/>
      </c>
      <c r="L45" s="138"/>
      <c r="N45" s="32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13">
        <f t="shared" ref="B46" si="49">+B44+1</f>
        <v>14</v>
      </c>
      <c r="C46" s="114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14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37" t="str">
        <f>++IF(C27&lt;&gt;"",+IF(D47="Cumple",+IF(E47="Cumple",+IF(F47="Cumple",+IF(G47="Cumple",+IF(H47="Cumple","CUMPLE","NO CUMPLE"),"NO CUMPLE"),"NO CUMPLE"),"NO CUMPLE"),"NO CUMPLE"),"")</f>
        <v/>
      </c>
      <c r="J46" s="13" t="str">
        <f>+IF(C27&lt;&gt;"",+IF(I27&gt;0,+ROUNDDOWN(+J27/I27,2),"Indeterminado"),"")</f>
        <v/>
      </c>
      <c r="K46" s="13" t="str">
        <f>+IF(C27&lt;&gt;"",+IF(F27&gt;0,+ROUNDDOWN(+J27/F27,2),"Indeterminado"),"")</f>
        <v/>
      </c>
      <c r="L46" s="137" t="str">
        <f>+IF(C27&lt;&gt;"",+IF(J47="Cumple",+IF(K47="Cumple","CUMPLE","NO CUMPLE"),"NO CUMPLE"),"")</f>
        <v/>
      </c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13"/>
      <c r="C47" s="114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17" t="str">
        <f>+IF(C27&lt;&gt;"",+IF(F46&gt;=$L$9,"Cumple", "NO CUMPLE"),"")</f>
        <v/>
      </c>
      <c r="G47" s="67" t="str">
        <f>+IF(C27&lt;&gt;"",+IF(G46&gt;=$L$10,"Cumple", "NO CUMPLE"),"")</f>
        <v/>
      </c>
      <c r="H47" s="67" t="str">
        <f>+IF(C27&lt;&gt;"",+IF(H46&gt;=$L$11,"Cumple", "NO CUMPLE"),"")</f>
        <v/>
      </c>
      <c r="I47" s="138"/>
      <c r="J47" s="17" t="str">
        <f>+IF(C27&lt;&gt;"",+IF(J46&gt;=$L$12,"Cumple", "NO CUMPLE"),"")</f>
        <v/>
      </c>
      <c r="K47" s="17" t="str">
        <f>+IF(C27&lt;&gt;"",+IF(K46&gt;=$L$13,"Cumple", "NO CUMPLE"),"")</f>
        <v/>
      </c>
      <c r="L47" s="138"/>
      <c r="N47" s="32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13">
        <f t="shared" ref="B48" si="51">+B46+1</f>
        <v>15</v>
      </c>
      <c r="C48" s="114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14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37" t="str">
        <f>++IF(C29&lt;&gt;"",+IF(D49="Cumple",+IF(E49="Cumple",+IF(F49="Cumple",+IF(G49="Cumple",+IF(H49="Cumple","CUMPLE","NO CUMPLE"),"NO CUMPLE"),"NO CUMPLE"),"NO CUMPLE"),"NO CUMPLE"),"")</f>
        <v/>
      </c>
      <c r="J48" s="13" t="str">
        <f>+IF(C29&lt;&gt;"",+IF(I29&gt;0,+ROUNDDOWN(+J29/I29,2),"Indeterminado"),"")</f>
        <v/>
      </c>
      <c r="K48" s="13" t="str">
        <f>+IF(C29&lt;&gt;"",+IF(F29&gt;0,+ROUNDDOWN(+J29/F29,2),"Indeterminado"),"")</f>
        <v/>
      </c>
      <c r="L48" s="137" t="str">
        <f>+IF(C29&lt;&gt;"",+IF(J49="Cumple",+IF(K49="Cumple","CUMPLE","NO CUMPLE"),"NO CUMPLE"),"")</f>
        <v/>
      </c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13"/>
      <c r="C49" s="114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17" t="str">
        <f>+IF(C29&lt;&gt;"",+IF(F48&gt;=$L$9,"Cumple", "NO CUMPLE"),"")</f>
        <v/>
      </c>
      <c r="G49" s="67" t="str">
        <f>+IF(C29&lt;&gt;"",+IF(G48&gt;=$L$10,"Cumple", "NO CUMPLE"),"")</f>
        <v/>
      </c>
      <c r="H49" s="67" t="str">
        <f>+IF(C29&lt;&gt;"",+IF(H48&gt;=$L$11,"Cumple", "NO CUMPLE"),"")</f>
        <v/>
      </c>
      <c r="I49" s="138"/>
      <c r="J49" s="17" t="str">
        <f>+IF(C29&lt;&gt;"",+IF(J48&gt;=$L$12,"Cumple", "NO CUMPLE"),"")</f>
        <v/>
      </c>
      <c r="K49" s="17" t="str">
        <f>+IF(C29&lt;&gt;"",+IF(K48&gt;=$L$13,"Cumple", "NO CUMPLE"),"")</f>
        <v/>
      </c>
      <c r="L49" s="138"/>
      <c r="N49" s="32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13">
        <f t="shared" ref="B50" si="53">+B48+1</f>
        <v>16</v>
      </c>
      <c r="C50" s="114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14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37" t="str">
        <f>++IF(C31&lt;&gt;"",+IF(D51="Cumple",+IF(E51="Cumple",+IF(F51="Cumple",+IF(G51="Cumple",+IF(H51="Cumple","CUMPLE","NO CUMPLE"),"NO CUMPLE"),"NO CUMPLE"),"NO CUMPLE"),"NO CUMPLE"),"")</f>
        <v/>
      </c>
      <c r="J50" s="13" t="str">
        <f>+IF(C31&lt;&gt;"",+IF(I31&gt;0,+ROUNDDOWN(+J31/I31,2),"Indeterminado"),"")</f>
        <v/>
      </c>
      <c r="K50" s="13" t="str">
        <f>+IF(C31&lt;&gt;"",+IF(F31&gt;0,+ROUNDDOWN(+J31/F31,2),"Indeterminado"),"")</f>
        <v/>
      </c>
      <c r="L50" s="137" t="str">
        <f>+IF(C31&lt;&gt;"",+IF(J51="Cumple",+IF(K51="Cumple","CUMPLE","NO CUMPLE"),"NO CUMPLE"),"")</f>
        <v/>
      </c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13"/>
      <c r="C51" s="114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17" t="str">
        <f>+IF(C31&lt;&gt;"",+IF(G50&gt;=$L$10,"Cumple", "NO CUMPLE"),"")</f>
        <v/>
      </c>
      <c r="H51" s="17" t="str">
        <f>+IF(C31&lt;&gt;"",+IF(H50&gt;=$L$11,"Cumple", "NO CUMPLE"),"")</f>
        <v/>
      </c>
      <c r="I51" s="138"/>
      <c r="J51" s="17" t="str">
        <f>+IF(C31&lt;&gt;"",+IF(J50&gt;=$L$12,"Cumple", "NO CUMPLE"),"")</f>
        <v/>
      </c>
      <c r="K51" s="17" t="str">
        <f>+IF(C31&lt;&gt;"",+IF(K50&gt;=$L$13,"Cumple", "NO CUMPLE"),"")</f>
        <v/>
      </c>
      <c r="L51" s="138"/>
      <c r="N51" s="32"/>
      <c r="Q51" s="38"/>
      <c r="R51" s="28"/>
    </row>
    <row r="52" spans="2:34" x14ac:dyDescent="0.2">
      <c r="B52" s="115" t="s">
        <v>15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16" t="s">
        <v>16</v>
      </c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20" t="s">
        <v>57</v>
      </c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P56" s="34" t="s">
        <v>53</v>
      </c>
      <c r="Q56" s="68"/>
      <c r="R56" s="28"/>
      <c r="Z56" s="32"/>
      <c r="AA56" s="80" t="s">
        <v>32</v>
      </c>
      <c r="AB56" s="81"/>
      <c r="AC56" s="81"/>
      <c r="AD56" s="81"/>
      <c r="AE56" s="82"/>
      <c r="AF56" s="80" t="s">
        <v>12</v>
      </c>
      <c r="AG56" s="82"/>
    </row>
    <row r="57" spans="2:34" x14ac:dyDescent="0.2"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O57" s="59">
        <v>13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84"/>
      <c r="C59" s="84"/>
      <c r="D59" s="84"/>
      <c r="E59" s="85" t="s">
        <v>41</v>
      </c>
      <c r="F59" s="85"/>
      <c r="G59" s="85"/>
      <c r="H59" s="85"/>
      <c r="I59" s="85"/>
      <c r="J59" s="85"/>
      <c r="K59" s="85"/>
      <c r="L59" s="85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17" t="s">
        <v>19</v>
      </c>
      <c r="C61" s="117"/>
      <c r="D61" s="117"/>
      <c r="E61" s="85"/>
      <c r="F61" s="85"/>
      <c r="G61" s="85"/>
      <c r="H61" s="85"/>
      <c r="I61" s="85"/>
      <c r="J61" s="85"/>
      <c r="K61" s="85"/>
      <c r="L61" s="85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80" t="s">
        <v>32</v>
      </c>
      <c r="AB68" s="81"/>
      <c r="AC68" s="81"/>
      <c r="AD68" s="81"/>
      <c r="AE68" s="82"/>
      <c r="AF68" s="80" t="s">
        <v>12</v>
      </c>
      <c r="AG68" s="82"/>
    </row>
    <row r="69" spans="15:34" x14ac:dyDescent="0.2">
      <c r="O69" s="59">
        <v>14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80" t="s">
        <v>32</v>
      </c>
      <c r="AB80" s="81"/>
      <c r="AC80" s="81"/>
      <c r="AD80" s="81"/>
      <c r="AE80" s="82"/>
      <c r="AF80" s="80" t="s">
        <v>12</v>
      </c>
      <c r="AG80" s="82"/>
    </row>
    <row r="81" spans="15:34" x14ac:dyDescent="0.2">
      <c r="O81" s="59">
        <v>15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8"/>
      <c r="R92" s="28"/>
      <c r="Z92" s="32"/>
      <c r="AA92" s="80" t="s">
        <v>32</v>
      </c>
      <c r="AB92" s="81"/>
      <c r="AC92" s="81"/>
      <c r="AD92" s="81"/>
      <c r="AE92" s="82"/>
      <c r="AF92" s="80" t="s">
        <v>12</v>
      </c>
      <c r="AG92" s="82"/>
    </row>
    <row r="93" spans="15:34" x14ac:dyDescent="0.2">
      <c r="O93" s="59">
        <v>16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B46:B47"/>
    <mergeCell ref="C46:C47"/>
    <mergeCell ref="I46:I47"/>
    <mergeCell ref="L46:L47"/>
    <mergeCell ref="B48:B49"/>
    <mergeCell ref="C48:C49"/>
    <mergeCell ref="I48:I49"/>
    <mergeCell ref="L48:L49"/>
    <mergeCell ref="B42:B43"/>
    <mergeCell ref="C42:C43"/>
    <mergeCell ref="I42:I43"/>
    <mergeCell ref="L42:L43"/>
    <mergeCell ref="B44:B45"/>
    <mergeCell ref="C44:C45"/>
    <mergeCell ref="I44:I45"/>
    <mergeCell ref="L44:L45"/>
    <mergeCell ref="B56:L58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53:L53"/>
    <mergeCell ref="B54:L55"/>
    <mergeCell ref="B38:B39"/>
    <mergeCell ref="C38:C39"/>
    <mergeCell ref="I38:I39"/>
    <mergeCell ref="L38:L39"/>
    <mergeCell ref="B40:B41"/>
    <mergeCell ref="C40:C41"/>
    <mergeCell ref="I40:I41"/>
    <mergeCell ref="L40:L41"/>
    <mergeCell ref="B33:L33"/>
    <mergeCell ref="B34:B35"/>
    <mergeCell ref="C34:C35"/>
    <mergeCell ref="D34:I34"/>
    <mergeCell ref="J34:L34"/>
    <mergeCell ref="B36:B37"/>
    <mergeCell ref="C36:C37"/>
    <mergeCell ref="I36:I37"/>
    <mergeCell ref="L36:L37"/>
    <mergeCell ref="G31:G32"/>
    <mergeCell ref="H31:H32"/>
    <mergeCell ref="I31:I32"/>
    <mergeCell ref="J31:J32"/>
    <mergeCell ref="K31:K32"/>
    <mergeCell ref="L31:L32"/>
    <mergeCell ref="H29:H30"/>
    <mergeCell ref="I29:I30"/>
    <mergeCell ref="J29:J30"/>
    <mergeCell ref="K29:K30"/>
    <mergeCell ref="L29:L30"/>
    <mergeCell ref="G29:G30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F29:F30"/>
    <mergeCell ref="G27:G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G25:G26"/>
    <mergeCell ref="B27:B28"/>
    <mergeCell ref="C27:C28"/>
    <mergeCell ref="D27:D28"/>
    <mergeCell ref="E27:E28"/>
    <mergeCell ref="F27:F28"/>
    <mergeCell ref="B25:B26"/>
    <mergeCell ref="C25:C26"/>
    <mergeCell ref="D25:D26"/>
    <mergeCell ref="E25:E26"/>
    <mergeCell ref="F25:F26"/>
    <mergeCell ref="H19:H20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B21:B22"/>
    <mergeCell ref="C21:C22"/>
    <mergeCell ref="D21:D22"/>
    <mergeCell ref="E21:E22"/>
    <mergeCell ref="F21:F22"/>
    <mergeCell ref="G21:G22"/>
    <mergeCell ref="B19:B20"/>
    <mergeCell ref="C19:C20"/>
    <mergeCell ref="D19:D20"/>
    <mergeCell ref="E19:E20"/>
    <mergeCell ref="F19:F20"/>
    <mergeCell ref="G19:G20"/>
    <mergeCell ref="B23:B24"/>
    <mergeCell ref="C23:C24"/>
    <mergeCell ref="D23:D24"/>
    <mergeCell ref="E23:E24"/>
    <mergeCell ref="F23:F24"/>
    <mergeCell ref="G23:G24"/>
    <mergeCell ref="H23:H24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I19:I20"/>
    <mergeCell ref="J19:J20"/>
    <mergeCell ref="K19:K20"/>
    <mergeCell ref="L19:L20"/>
    <mergeCell ref="B7:H7"/>
    <mergeCell ref="I7:J7"/>
    <mergeCell ref="B8:H13"/>
    <mergeCell ref="I8:J8"/>
    <mergeCell ref="I9:J9"/>
    <mergeCell ref="I10:J10"/>
    <mergeCell ref="I11:J11"/>
    <mergeCell ref="I12:J12"/>
    <mergeCell ref="I13:J13"/>
    <mergeCell ref="B1:L1"/>
    <mergeCell ref="B2:L2"/>
    <mergeCell ref="B3:L3"/>
    <mergeCell ref="B4:L4"/>
    <mergeCell ref="B5:C5"/>
    <mergeCell ref="D5:F6"/>
    <mergeCell ref="I5:K5"/>
    <mergeCell ref="B6:C6"/>
    <mergeCell ref="I6:K6"/>
    <mergeCell ref="AA92:AE92"/>
    <mergeCell ref="AF92:AG92"/>
    <mergeCell ref="AA6:AE6"/>
    <mergeCell ref="AF6:AG6"/>
    <mergeCell ref="AA18:AE18"/>
    <mergeCell ref="AF18:AG18"/>
    <mergeCell ref="AA30:AE30"/>
    <mergeCell ref="AF30:AG30"/>
    <mergeCell ref="AA42:AE42"/>
    <mergeCell ref="AF42:AG42"/>
    <mergeCell ref="AA56:AE56"/>
    <mergeCell ref="AF56:AG56"/>
    <mergeCell ref="AA68:AE68"/>
    <mergeCell ref="AF68:AG68"/>
    <mergeCell ref="AA80:AE80"/>
    <mergeCell ref="AF80:AG80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pageSetUpPr fitToPage="1"/>
  </sheetPr>
  <dimension ref="B1:E25"/>
  <sheetViews>
    <sheetView showGridLines="0" workbookViewId="0">
      <selection activeCell="F15" sqref="F15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07" t="s">
        <v>59</v>
      </c>
      <c r="C1" s="107"/>
      <c r="D1" s="107"/>
      <c r="E1" s="107"/>
    </row>
    <row r="2" spans="2:5" ht="15" x14ac:dyDescent="0.25">
      <c r="B2" s="108" t="s">
        <v>60</v>
      </c>
      <c r="C2" s="108"/>
      <c r="D2" s="108"/>
      <c r="E2" s="108"/>
    </row>
    <row r="3" spans="2:5" x14ac:dyDescent="0.2">
      <c r="B3" s="85" t="s">
        <v>10</v>
      </c>
      <c r="C3" s="85"/>
      <c r="D3" s="85"/>
      <c r="E3" s="85"/>
    </row>
    <row r="5" spans="2:5" x14ac:dyDescent="0.2">
      <c r="B5" s="85" t="s">
        <v>30</v>
      </c>
      <c r="C5" s="85"/>
      <c r="D5" s="85"/>
      <c r="E5" s="85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32">
        <v>9</v>
      </c>
      <c r="C8" s="134" t="str">
        <f>+IF('Evaluación (hoja2)'!C17&lt;&gt;"",+'Evaluación (hoja2)'!C17,"")</f>
        <v/>
      </c>
      <c r="D8" s="132" t="str">
        <f>+IF('Evaluación (hoja2)'!C17&lt;&gt;"",'Evaluación (hoja2)'!I36,"")</f>
        <v/>
      </c>
      <c r="E8" s="132" t="str">
        <f>+IF('Evaluación (hoja2)'!C17&lt;&gt;"",'Evaluación (hoja2)'!L36,"")</f>
        <v/>
      </c>
    </row>
    <row r="9" spans="2:5" ht="12.95" customHeight="1" x14ac:dyDescent="0.2">
      <c r="B9" s="133"/>
      <c r="C9" s="135"/>
      <c r="D9" s="133"/>
      <c r="E9" s="133"/>
    </row>
    <row r="10" spans="2:5" ht="12.95" customHeight="1" x14ac:dyDescent="0.2">
      <c r="B10" s="132" t="str">
        <f>+IF(C10&lt;&gt;"",+B8+1,"")</f>
        <v/>
      </c>
      <c r="C10" s="134" t="str">
        <f>+IF('Evaluación (hoja2)'!C19&lt;&gt;"",+'Evaluación (hoja2)'!C19,"")</f>
        <v/>
      </c>
      <c r="D10" s="132" t="str">
        <f>+IF('Evaluación (hoja2)'!C19&lt;&gt;"",'Evaluación (hoja2)'!I38,"")</f>
        <v/>
      </c>
      <c r="E10" s="132" t="str">
        <f>+IF('Evaluación (hoja2)'!C19&lt;&gt;"",'Evaluación (hoja2)'!L38,"")</f>
        <v/>
      </c>
    </row>
    <row r="11" spans="2:5" ht="12.95" customHeight="1" x14ac:dyDescent="0.2">
      <c r="B11" s="133"/>
      <c r="C11" s="135"/>
      <c r="D11" s="133"/>
      <c r="E11" s="133"/>
    </row>
    <row r="12" spans="2:5" ht="12.95" customHeight="1" x14ac:dyDescent="0.2">
      <c r="B12" s="132" t="str">
        <f>+IF(C12&lt;&gt;"",+B10+1,"")</f>
        <v/>
      </c>
      <c r="C12" s="134" t="str">
        <f>+IF('Evaluación (hoja2)'!C21&lt;&gt;"",+'Evaluación (hoja2)'!C21,"")</f>
        <v/>
      </c>
      <c r="D12" s="132" t="str">
        <f>+IF('Evaluación (hoja2)'!C21&lt;&gt;"",'Evaluación (hoja2)'!I40,"")</f>
        <v/>
      </c>
      <c r="E12" s="132" t="str">
        <f>+IF('Evaluación (hoja2)'!C21&lt;&gt;"",'Evaluación (hoja2)'!L40,"")</f>
        <v/>
      </c>
    </row>
    <row r="13" spans="2:5" ht="12.95" customHeight="1" x14ac:dyDescent="0.2">
      <c r="B13" s="133"/>
      <c r="C13" s="135"/>
      <c r="D13" s="133"/>
      <c r="E13" s="133"/>
    </row>
    <row r="14" spans="2:5" x14ac:dyDescent="0.2">
      <c r="B14" s="132" t="str">
        <f>+IF(C14&lt;&gt;"",+B12+1,"")</f>
        <v/>
      </c>
      <c r="C14" s="134" t="str">
        <f>+IF('Evaluación (hoja2)'!C23&lt;&gt;"",+'Evaluación (hoja2)'!C23,"")</f>
        <v/>
      </c>
      <c r="D14" s="132" t="str">
        <f>+IF('Evaluación (hoja2)'!C23&lt;&gt;"",'Evaluación (hoja2)'!I42,"")</f>
        <v/>
      </c>
      <c r="E14" s="132" t="str">
        <f>+IF('Evaluación (hoja2)'!C23&lt;&gt;"",'Evaluación (hoja2)'!L42,"")</f>
        <v/>
      </c>
    </row>
    <row r="15" spans="2:5" x14ac:dyDescent="0.2">
      <c r="B15" s="133"/>
      <c r="C15" s="135"/>
      <c r="D15" s="133"/>
      <c r="E15" s="133"/>
    </row>
    <row r="16" spans="2:5" x14ac:dyDescent="0.2">
      <c r="B16" s="132" t="str">
        <f>+IF(C16&lt;&gt;"",+B14+1,"")</f>
        <v/>
      </c>
      <c r="C16" s="134" t="str">
        <f>+IF('Evaluación (hoja2)'!C25&lt;&gt;"",+'Evaluación (hoja2)'!C25,"")</f>
        <v/>
      </c>
      <c r="D16" s="132" t="str">
        <f>+IF('Evaluación (hoja2)'!C25&lt;&gt;"",'Evaluación (hoja2)'!I44,"")</f>
        <v/>
      </c>
      <c r="E16" s="132" t="str">
        <f>+IF('Evaluación (hoja2)'!C25&lt;&gt;"",'Evaluación (hoja2)'!L44,"")</f>
        <v/>
      </c>
    </row>
    <row r="17" spans="2:5" x14ac:dyDescent="0.2">
      <c r="B17" s="133"/>
      <c r="C17" s="135"/>
      <c r="D17" s="133"/>
      <c r="E17" s="133"/>
    </row>
    <row r="18" spans="2:5" x14ac:dyDescent="0.2">
      <c r="B18" s="132" t="str">
        <f t="shared" ref="B18" si="0">+IF(C18&lt;&gt;"",+B16+1,"")</f>
        <v/>
      </c>
      <c r="C18" s="134" t="str">
        <f>+IF('Evaluación (hoja2)'!C27&lt;&gt;"",+'Evaluación (hoja2)'!C27,"")</f>
        <v/>
      </c>
      <c r="D18" s="132" t="str">
        <f>+IF('Evaluación (hoja2)'!C27&lt;&gt;"",'Evaluación (hoja2)'!I46,"")</f>
        <v/>
      </c>
      <c r="E18" s="132" t="str">
        <f>+IF('Evaluación (hoja2)'!C27&lt;&gt;"",'Evaluación (hoja2)'!L46,"")</f>
        <v/>
      </c>
    </row>
    <row r="19" spans="2:5" x14ac:dyDescent="0.2">
      <c r="B19" s="133"/>
      <c r="C19" s="135"/>
      <c r="D19" s="133"/>
      <c r="E19" s="133"/>
    </row>
    <row r="20" spans="2:5" x14ac:dyDescent="0.2">
      <c r="B20" s="132" t="str">
        <f t="shared" ref="B20" si="1">+IF(C20&lt;&gt;"",+B18+1,"")</f>
        <v/>
      </c>
      <c r="C20" s="134" t="str">
        <f>+IF('Evaluación (hoja2)'!C29&lt;&gt;"",+'Evaluación (hoja2)'!C29,"")</f>
        <v/>
      </c>
      <c r="D20" s="132" t="str">
        <f>+IF('Evaluación (hoja2)'!C29&lt;&gt;"",'Evaluación (hoja2)'!I48,"")</f>
        <v/>
      </c>
      <c r="E20" s="132" t="str">
        <f>+IF('Evaluación (hoja2)'!C29&lt;&gt;"",'Evaluación (hoja2)'!L48,"")</f>
        <v/>
      </c>
    </row>
    <row r="21" spans="2:5" x14ac:dyDescent="0.2">
      <c r="B21" s="133"/>
      <c r="C21" s="135"/>
      <c r="D21" s="133"/>
      <c r="E21" s="133"/>
    </row>
    <row r="22" spans="2:5" x14ac:dyDescent="0.2">
      <c r="B22" s="132" t="str">
        <f t="shared" ref="B22" si="2">+IF(C22&lt;&gt;"",+B20+1,"")</f>
        <v/>
      </c>
      <c r="C22" s="134" t="str">
        <f>+IF('Evaluación (hoja2)'!C31&lt;&gt;"",+'Evaluación (hoja2)'!C31,"")</f>
        <v/>
      </c>
      <c r="D22" s="132" t="str">
        <f>+IF('Evaluación (hoja2)'!C31&lt;&gt;"",'Evaluación (hoja2)'!I50,"")</f>
        <v/>
      </c>
      <c r="E22" s="132" t="str">
        <f>+IF('Evaluación (hoja2)'!C31&lt;&gt;"",'Evaluación (hoja2)'!L50,"")</f>
        <v/>
      </c>
    </row>
    <row r="23" spans="2:5" x14ac:dyDescent="0.2">
      <c r="B23" s="133"/>
      <c r="C23" s="135"/>
      <c r="D23" s="133"/>
      <c r="E23" s="133"/>
    </row>
    <row r="25" spans="2:5" x14ac:dyDescent="0.2">
      <c r="B25" s="6" t="s">
        <v>46</v>
      </c>
    </row>
  </sheetData>
  <mergeCells count="36"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  <mergeCell ref="B14:B15"/>
    <mergeCell ref="C14:C15"/>
    <mergeCell ref="D14:D15"/>
    <mergeCell ref="E14:E15"/>
    <mergeCell ref="B16:B17"/>
    <mergeCell ref="C16:C17"/>
    <mergeCell ref="D16:D17"/>
    <mergeCell ref="E16:E17"/>
    <mergeCell ref="B10:B11"/>
    <mergeCell ref="C10:C11"/>
    <mergeCell ref="D10:D11"/>
    <mergeCell ref="E10:E11"/>
    <mergeCell ref="B12:B13"/>
    <mergeCell ref="C12:C13"/>
    <mergeCell ref="D12:D13"/>
    <mergeCell ref="E12:E13"/>
    <mergeCell ref="B1:E1"/>
    <mergeCell ref="B2:E2"/>
    <mergeCell ref="B3:E3"/>
    <mergeCell ref="B5:E5"/>
    <mergeCell ref="B8:B9"/>
    <mergeCell ref="C8:C9"/>
    <mergeCell ref="D8:D9"/>
    <mergeCell ref="E8:E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>
    <pageSetUpPr fitToPage="1"/>
  </sheetPr>
  <dimension ref="B1:AH110"/>
  <sheetViews>
    <sheetView showGridLines="0" topLeftCell="A25" zoomScale="90" zoomScaleNormal="90" workbookViewId="0">
      <selection activeCell="B59" sqref="B59:D59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0.140625" style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07" t="s">
        <v>59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2:34" ht="15" x14ac:dyDescent="0.25">
      <c r="B2" s="108" t="s">
        <v>60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</row>
    <row r="3" spans="2:34" x14ac:dyDescent="0.2">
      <c r="B3" s="85" t="s">
        <v>10</v>
      </c>
      <c r="C3" s="85"/>
      <c r="D3" s="85"/>
      <c r="E3" s="85"/>
      <c r="F3" s="85"/>
      <c r="G3" s="85"/>
      <c r="H3" s="85"/>
      <c r="I3" s="85"/>
      <c r="J3" s="85"/>
      <c r="K3" s="85"/>
      <c r="L3" s="85"/>
    </row>
    <row r="4" spans="2:34" x14ac:dyDescent="0.2">
      <c r="B4" s="83" t="s">
        <v>44</v>
      </c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2:34" x14ac:dyDescent="0.2">
      <c r="B5" s="95" t="s">
        <v>34</v>
      </c>
      <c r="C5" s="97"/>
      <c r="D5" s="127"/>
      <c r="E5" s="85"/>
      <c r="F5" s="128"/>
      <c r="G5" s="25" t="s">
        <v>49</v>
      </c>
      <c r="H5" s="25" t="s">
        <v>48</v>
      </c>
      <c r="I5" s="95" t="s">
        <v>45</v>
      </c>
      <c r="J5" s="96"/>
      <c r="K5" s="96"/>
      <c r="L5" s="22" t="s">
        <v>39</v>
      </c>
    </row>
    <row r="6" spans="2:34" x14ac:dyDescent="0.2">
      <c r="B6" s="109" t="str">
        <f>+'Evaluación (hoja1)'!B6:C6</f>
        <v>23000927-H1</v>
      </c>
      <c r="C6" s="110"/>
      <c r="D6" s="129"/>
      <c r="E6" s="130"/>
      <c r="F6" s="131"/>
      <c r="G6" s="24">
        <f>'Evaluación (hoja1)'!G6</f>
        <v>320000000</v>
      </c>
      <c r="H6" s="26" t="str">
        <f>'Evaluación (hoja1)'!H6</f>
        <v>2 MESES</v>
      </c>
      <c r="I6" s="86" t="s">
        <v>11</v>
      </c>
      <c r="J6" s="87"/>
      <c r="K6" s="87"/>
      <c r="L6" s="7">
        <f>+'Evaluación (hoja1)'!L6</f>
        <v>44926</v>
      </c>
      <c r="O6" s="59">
        <v>17</v>
      </c>
      <c r="P6" s="34" t="s">
        <v>53</v>
      </c>
      <c r="Q6" s="68"/>
      <c r="R6" s="28"/>
      <c r="AA6" s="80" t="s">
        <v>32</v>
      </c>
      <c r="AB6" s="81"/>
      <c r="AC6" s="81"/>
      <c r="AD6" s="81"/>
      <c r="AE6" s="82"/>
      <c r="AF6" s="80" t="s">
        <v>12</v>
      </c>
      <c r="AG6" s="82"/>
    </row>
    <row r="7" spans="2:34" ht="21" customHeight="1" x14ac:dyDescent="0.2">
      <c r="B7" s="98" t="s">
        <v>35</v>
      </c>
      <c r="C7" s="99"/>
      <c r="D7" s="99"/>
      <c r="E7" s="99"/>
      <c r="F7" s="99"/>
      <c r="G7" s="99"/>
      <c r="H7" s="100"/>
      <c r="I7" s="92" t="s">
        <v>6</v>
      </c>
      <c r="J7" s="92"/>
      <c r="K7" s="36" t="s">
        <v>36</v>
      </c>
      <c r="L7" s="37">
        <f>+'Evaluación (hoja1)'!L7</f>
        <v>1.5</v>
      </c>
      <c r="P7" s="54"/>
      <c r="Q7" s="45" t="s">
        <v>24</v>
      </c>
      <c r="R7" s="46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121" t="str">
        <f>+'Evaluación (hoja1)'!B8:H13</f>
        <v>33400C0284 ADQUIRIR BOLSA DE BATERIAS PARA LOS SISTEMAS DE LOS AEROPUERTOS DE LA REGIONAL OCCIDENTE</v>
      </c>
      <c r="C8" s="122"/>
      <c r="D8" s="122"/>
      <c r="E8" s="122"/>
      <c r="F8" s="122"/>
      <c r="G8" s="122"/>
      <c r="H8" s="123"/>
      <c r="I8" s="93" t="s">
        <v>7</v>
      </c>
      <c r="J8" s="93"/>
      <c r="K8" s="23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121"/>
      <c r="C9" s="122"/>
      <c r="D9" s="122"/>
      <c r="E9" s="122"/>
      <c r="F9" s="122"/>
      <c r="G9" s="122"/>
      <c r="H9" s="123"/>
      <c r="I9" s="93" t="s">
        <v>20</v>
      </c>
      <c r="J9" s="93"/>
      <c r="K9" s="23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121"/>
      <c r="C10" s="122"/>
      <c r="D10" s="122"/>
      <c r="E10" s="122"/>
      <c r="F10" s="122"/>
      <c r="G10" s="122"/>
      <c r="H10" s="123"/>
      <c r="I10" s="93" t="s">
        <v>21</v>
      </c>
      <c r="J10" s="93"/>
      <c r="K10" s="23" t="s">
        <v>36</v>
      </c>
      <c r="L10" s="5">
        <f>+'Evaluación (hoja1)'!L10</f>
        <v>240000000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121"/>
      <c r="C11" s="122"/>
      <c r="D11" s="122"/>
      <c r="E11" s="122"/>
      <c r="F11" s="122"/>
      <c r="G11" s="122"/>
      <c r="H11" s="123"/>
      <c r="I11" s="93" t="s">
        <v>22</v>
      </c>
      <c r="J11" s="93"/>
      <c r="K11" s="23" t="s">
        <v>36</v>
      </c>
      <c r="L11" s="5">
        <f>+'Evaluación (hoja1)'!L11</f>
        <v>80000000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121"/>
      <c r="C12" s="122"/>
      <c r="D12" s="122"/>
      <c r="E12" s="122"/>
      <c r="F12" s="122"/>
      <c r="G12" s="122"/>
      <c r="H12" s="123"/>
      <c r="I12" s="93" t="s">
        <v>8</v>
      </c>
      <c r="J12" s="93"/>
      <c r="K12" s="23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124"/>
      <c r="C13" s="125"/>
      <c r="D13" s="125"/>
      <c r="E13" s="125"/>
      <c r="F13" s="125"/>
      <c r="G13" s="125"/>
      <c r="H13" s="126"/>
      <c r="I13" s="94" t="s">
        <v>9</v>
      </c>
      <c r="J13" s="94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84"/>
      <c r="C14" s="84"/>
      <c r="D14" s="84"/>
      <c r="E14" s="84"/>
      <c r="F14" s="84"/>
      <c r="G14" s="84"/>
      <c r="H14" s="84"/>
      <c r="I14" s="85"/>
      <c r="J14" s="85"/>
      <c r="K14" s="85"/>
      <c r="L14" s="85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85" t="s">
        <v>56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Q15" s="38"/>
      <c r="R15" s="28"/>
    </row>
    <row r="16" spans="2:34" x14ac:dyDescent="0.2">
      <c r="B16" s="9" t="s">
        <v>4</v>
      </c>
      <c r="C16" s="9" t="s">
        <v>23</v>
      </c>
      <c r="D16" s="9" t="s">
        <v>24</v>
      </c>
      <c r="E16" s="9" t="s">
        <v>28</v>
      </c>
      <c r="F16" s="9" t="s">
        <v>13</v>
      </c>
      <c r="G16" s="9" t="s">
        <v>29</v>
      </c>
      <c r="H16" s="9" t="s">
        <v>14</v>
      </c>
      <c r="I16" s="9" t="s">
        <v>2</v>
      </c>
      <c r="J16" s="9" t="s">
        <v>25</v>
      </c>
      <c r="K16" s="9" t="s">
        <v>26</v>
      </c>
      <c r="L16" s="9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101">
        <v>17</v>
      </c>
      <c r="C17" s="90" t="str">
        <f>IF(P7&lt;&gt;"",+P7,"")</f>
        <v/>
      </c>
      <c r="D17" s="102" t="str">
        <f>+IF($C$17&lt;&gt;"",+CONCATENATE(Q8," ",Q9," ",Q10," ",Q11," ",Q12," ",Q13," "),"")</f>
        <v/>
      </c>
      <c r="E17" s="88" t="str">
        <f>IF($C$17&lt;&gt;"",+(S8*$R$8)+(S9*$R$9)+(S10*$R$10)+(S11*$R$11)+(S12*$R$12)+(S13*$R$13),"")</f>
        <v/>
      </c>
      <c r="F17" s="88" t="str">
        <f t="shared" ref="F17:K17" si="9">IF($C$17&lt;&gt;"",+(T8*$R$8)+(T9*$R$9)+(T10*$R$10)+(T11*$R$11)+(T12*$R$12)+(T13*$R$13),"")</f>
        <v/>
      </c>
      <c r="G17" s="88" t="str">
        <f t="shared" si="9"/>
        <v/>
      </c>
      <c r="H17" s="88" t="str">
        <f t="shared" si="9"/>
        <v/>
      </c>
      <c r="I17" s="88" t="str">
        <f t="shared" si="9"/>
        <v/>
      </c>
      <c r="J17" s="88" t="str">
        <f t="shared" si="9"/>
        <v/>
      </c>
      <c r="K17" s="88" t="str">
        <f t="shared" si="9"/>
        <v/>
      </c>
      <c r="L17" s="102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ht="12.75" customHeight="1" x14ac:dyDescent="0.2">
      <c r="B18" s="101"/>
      <c r="C18" s="91"/>
      <c r="D18" s="102"/>
      <c r="E18" s="89"/>
      <c r="F18" s="89"/>
      <c r="G18" s="89"/>
      <c r="H18" s="89"/>
      <c r="I18" s="89"/>
      <c r="J18" s="89"/>
      <c r="K18" s="89"/>
      <c r="L18" s="102"/>
      <c r="O18" s="59">
        <v>18</v>
      </c>
      <c r="P18" s="34" t="s">
        <v>53</v>
      </c>
      <c r="Q18" s="68"/>
      <c r="R18" s="28"/>
      <c r="AA18" s="80" t="s">
        <v>32</v>
      </c>
      <c r="AB18" s="81"/>
      <c r="AC18" s="81"/>
      <c r="AD18" s="81"/>
      <c r="AE18" s="82"/>
      <c r="AF18" s="80" t="s">
        <v>12</v>
      </c>
      <c r="AG18" s="82"/>
    </row>
    <row r="19" spans="2:34" x14ac:dyDescent="0.2">
      <c r="B19" s="101">
        <f>+B17+1</f>
        <v>18</v>
      </c>
      <c r="C19" s="111" t="str">
        <f>IF(P19&lt;&gt;"",+P19,"")</f>
        <v/>
      </c>
      <c r="D19" s="102" t="str">
        <f>+IF($C$19&lt;&gt;"",+CONCATENATE(Q20," ",Q21," ",Q22," ",Q23," ",Q24," ",Q25," "),"")</f>
        <v/>
      </c>
      <c r="E19" s="88" t="str">
        <f>IF($C$19&lt;&gt;"",+(S20*$R$20)+(S21*$R$21)+(S22*$R$22)+(S23*$R$23)+(S24*$R$24)+(S25*$R$25),"")</f>
        <v/>
      </c>
      <c r="F19" s="88" t="str">
        <f t="shared" ref="F19:K19" si="10">IF($C$19&lt;&gt;"",+(T20*$R$20)+(T21*$R$21)+(T22*$R$22)+(T23*$R$23)+(T24*$R$24)+(T25*$R$25),"")</f>
        <v/>
      </c>
      <c r="G19" s="88" t="str">
        <f t="shared" si="10"/>
        <v/>
      </c>
      <c r="H19" s="88" t="str">
        <f t="shared" si="10"/>
        <v/>
      </c>
      <c r="I19" s="88" t="str">
        <f t="shared" si="10"/>
        <v/>
      </c>
      <c r="J19" s="88" t="str">
        <f t="shared" si="10"/>
        <v/>
      </c>
      <c r="K19" s="88" t="str">
        <f t="shared" si="10"/>
        <v/>
      </c>
      <c r="L19" s="102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101"/>
      <c r="C20" s="112"/>
      <c r="D20" s="102"/>
      <c r="E20" s="89"/>
      <c r="F20" s="89"/>
      <c r="G20" s="89"/>
      <c r="H20" s="89"/>
      <c r="I20" s="89"/>
      <c r="J20" s="89"/>
      <c r="K20" s="89"/>
      <c r="L20" s="102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101">
        <f t="shared" ref="B21" si="11">+B19+1</f>
        <v>19</v>
      </c>
      <c r="C21" s="90" t="str">
        <f>IF(P31&lt;&gt;"",+P31,"")</f>
        <v/>
      </c>
      <c r="D21" s="102" t="str">
        <f>+IF($C$21&lt;&gt;"",+CONCATENATE(Q32," ",Q33," ",Q34," ",Q35," ",Q36," ",Q37," "),"")</f>
        <v/>
      </c>
      <c r="E21" s="88" t="str">
        <f>IF($C$21&lt;&gt;"",+(S32*$R$32)+(S33*$R$33)+(S34*$R$34)+(S35*$R$35)+(S36*$R$36)+(S37*$R$37),"")</f>
        <v/>
      </c>
      <c r="F21" s="88" t="str">
        <f t="shared" ref="F21:K21" si="12">IF($C$21&lt;&gt;"",+(T32*$R$32)+(T33*$R$33)+(T34*$R$34)+(T35*$R$35)+(T36*$R$36)+(T37*$R$37),"")</f>
        <v/>
      </c>
      <c r="G21" s="88" t="str">
        <f t="shared" si="12"/>
        <v/>
      </c>
      <c r="H21" s="88" t="str">
        <f t="shared" si="12"/>
        <v/>
      </c>
      <c r="I21" s="88" t="str">
        <f t="shared" si="12"/>
        <v/>
      </c>
      <c r="J21" s="88" t="str">
        <f t="shared" si="12"/>
        <v/>
      </c>
      <c r="K21" s="88" t="str">
        <f t="shared" si="12"/>
        <v/>
      </c>
      <c r="L21" s="102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101"/>
      <c r="C22" s="91"/>
      <c r="D22" s="102"/>
      <c r="E22" s="89"/>
      <c r="F22" s="89"/>
      <c r="G22" s="89"/>
      <c r="H22" s="89"/>
      <c r="I22" s="89"/>
      <c r="J22" s="89"/>
      <c r="K22" s="89"/>
      <c r="L22" s="102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x14ac:dyDescent="0.2">
      <c r="B23" s="101">
        <f t="shared" ref="B23" si="21">+B21+1</f>
        <v>20</v>
      </c>
      <c r="C23" s="90" t="str">
        <f>IF(P43&lt;&gt;"",+P43,"")</f>
        <v/>
      </c>
      <c r="D23" s="102" t="str">
        <f>IF($C$23&lt;&gt;"",+CONCATENATE(Q44," ",Q45," ",Q46," ",Q47," ",Q48," ",Q49," "),"")</f>
        <v/>
      </c>
      <c r="E23" s="88" t="str">
        <f>IF($C$23&lt;&gt;"",+(S44*$R$44)+(S45*$R$45)+(S46*$R$46)+(S47*$R$47)+(S48*$R$48)+(S49*$R$49),"")</f>
        <v/>
      </c>
      <c r="F23" s="88" t="str">
        <f t="shared" ref="F23:K23" si="22">IF($C$23&lt;&gt;"",+(T44*$R$44)+(T45*$R$45)+(T46*$R$46)+(T47*$R$47)+(T48*$R$48)+(T49*$R$49),"")</f>
        <v/>
      </c>
      <c r="G23" s="88" t="str">
        <f t="shared" si="22"/>
        <v/>
      </c>
      <c r="H23" s="88" t="str">
        <f t="shared" si="22"/>
        <v/>
      </c>
      <c r="I23" s="88" t="str">
        <f t="shared" si="22"/>
        <v/>
      </c>
      <c r="J23" s="88" t="str">
        <f t="shared" si="22"/>
        <v/>
      </c>
      <c r="K23" s="88" t="str">
        <f t="shared" si="22"/>
        <v/>
      </c>
      <c r="L23" s="102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101"/>
      <c r="C24" s="91"/>
      <c r="D24" s="102"/>
      <c r="E24" s="89"/>
      <c r="F24" s="89"/>
      <c r="G24" s="89"/>
      <c r="H24" s="89"/>
      <c r="I24" s="89"/>
      <c r="J24" s="89"/>
      <c r="K24" s="89"/>
      <c r="L24" s="102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x14ac:dyDescent="0.2">
      <c r="B25" s="101">
        <f t="shared" ref="B25" si="23">+B23+1</f>
        <v>21</v>
      </c>
      <c r="C25" s="90" t="str">
        <f>IF(P57&lt;&gt;"",+P57,"")</f>
        <v/>
      </c>
      <c r="D25" s="102" t="str">
        <f>IF($C$25&lt;&gt;"",+CONCATENATE(Q58," ",Q59," ",Q60," ",Q61," ",Q62," ",Q63," "),"")</f>
        <v/>
      </c>
      <c r="E25" s="88" t="str">
        <f>IF($C$25&lt;&gt;"",+(S58*$R$58)+(S59*$R$59)+(S60*$R$60)+(S61*$R$61)+(S62*$R$62)+(S63*$R$63),"")</f>
        <v/>
      </c>
      <c r="F25" s="88" t="str">
        <f t="shared" ref="F25:K25" si="24">IF($C$25&lt;&gt;"",+(T58*$R$58)+(T59*$R$59)+(T60*$R$60)+(T61*$R$61)+(T62*$R$62)+(T63*$R$63),"")</f>
        <v/>
      </c>
      <c r="G25" s="88" t="str">
        <f t="shared" si="24"/>
        <v/>
      </c>
      <c r="H25" s="88" t="str">
        <f t="shared" si="24"/>
        <v/>
      </c>
      <c r="I25" s="88" t="str">
        <f t="shared" si="24"/>
        <v/>
      </c>
      <c r="J25" s="88" t="str">
        <f t="shared" si="24"/>
        <v/>
      </c>
      <c r="K25" s="88" t="str">
        <f t="shared" si="24"/>
        <v/>
      </c>
      <c r="L25" s="102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x14ac:dyDescent="0.2">
      <c r="B26" s="101"/>
      <c r="C26" s="91"/>
      <c r="D26" s="102"/>
      <c r="E26" s="89"/>
      <c r="F26" s="89"/>
      <c r="G26" s="89"/>
      <c r="H26" s="89"/>
      <c r="I26" s="89"/>
      <c r="J26" s="89"/>
      <c r="K26" s="89"/>
      <c r="L26" s="102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x14ac:dyDescent="0.2">
      <c r="B27" s="101">
        <f t="shared" ref="B27" si="26">+B25+1</f>
        <v>22</v>
      </c>
      <c r="C27" s="90" t="str">
        <f>IF(P69&lt;&gt;"",+P69,"")</f>
        <v/>
      </c>
      <c r="D27" s="102" t="str">
        <f>IF($C$27&lt;&gt;"",+CONCATENATE(Q70," ",Q71," ",Q72," ",Q73," ",Q74," ",Q75," "),"")</f>
        <v/>
      </c>
      <c r="E27" s="88" t="str">
        <f>IF($C$27&lt;&gt;"",+(S70*$R$70)+(S71*$R$71)+(S72*$R$72)+(S73*$R$73)+(S74*$R$74)+(S75*$R$75),"")</f>
        <v/>
      </c>
      <c r="F27" s="88" t="str">
        <f t="shared" ref="F27:K27" si="27">IF($C$27&lt;&gt;"",+(T70*$R$70)+(T71*$R$71)+(T72*$R$72)+(T73*$R$73)+(T74*$R$74)+(T75*$R$75),"")</f>
        <v/>
      </c>
      <c r="G27" s="88" t="str">
        <f t="shared" si="27"/>
        <v/>
      </c>
      <c r="H27" s="88" t="str">
        <f t="shared" si="27"/>
        <v/>
      </c>
      <c r="I27" s="88" t="str">
        <f t="shared" si="27"/>
        <v/>
      </c>
      <c r="J27" s="88" t="str">
        <f t="shared" si="27"/>
        <v/>
      </c>
      <c r="K27" s="88" t="str">
        <f t="shared" si="27"/>
        <v/>
      </c>
      <c r="L27" s="102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101"/>
      <c r="C28" s="91"/>
      <c r="D28" s="102"/>
      <c r="E28" s="89"/>
      <c r="F28" s="89"/>
      <c r="G28" s="89"/>
      <c r="H28" s="89"/>
      <c r="I28" s="89"/>
      <c r="J28" s="89"/>
      <c r="K28" s="89"/>
      <c r="L28" s="102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101">
        <f t="shared" ref="B29" si="28">+B27+1</f>
        <v>23</v>
      </c>
      <c r="C29" s="90" t="str">
        <f>IF(P81&lt;&gt;"",+P81,"")</f>
        <v/>
      </c>
      <c r="D29" s="102" t="str">
        <f>IF($C$29&lt;&gt;"",+CONCATENATE(Q82," ",Q83," ",Q84," ",Q85," ",Q86," ",Q87," "),"")</f>
        <v/>
      </c>
      <c r="E29" s="88" t="str">
        <f>IF($C$29&lt;&gt;"",+(S82*$R$82)+(S83*$R$83)+(S84*$R$84)+(S85*$R$85)+(S86*$R$86)+(S87*$R$87),"")</f>
        <v/>
      </c>
      <c r="F29" s="88" t="str">
        <f t="shared" ref="F29:K29" si="29">IF($C$29&lt;&gt;"",+(T82*$R$82)+(T83*$R$83)+(T84*$R$84)+(T85*$R$85)+(T86*$R$86)+(T87*$R$87),"")</f>
        <v/>
      </c>
      <c r="G29" s="88" t="str">
        <f t="shared" si="29"/>
        <v/>
      </c>
      <c r="H29" s="88" t="str">
        <f t="shared" si="29"/>
        <v/>
      </c>
      <c r="I29" s="88" t="str">
        <f t="shared" si="29"/>
        <v/>
      </c>
      <c r="J29" s="88" t="str">
        <f t="shared" si="29"/>
        <v/>
      </c>
      <c r="K29" s="88" t="str">
        <f t="shared" si="29"/>
        <v/>
      </c>
      <c r="L29" s="102" t="str">
        <f>+IF(Q80&lt;&gt;"",+Q80,"")</f>
        <v/>
      </c>
      <c r="Q29" s="38"/>
      <c r="R29" s="30"/>
    </row>
    <row r="30" spans="2:34" x14ac:dyDescent="0.2">
      <c r="B30" s="101"/>
      <c r="C30" s="91"/>
      <c r="D30" s="102"/>
      <c r="E30" s="89"/>
      <c r="F30" s="89"/>
      <c r="G30" s="89"/>
      <c r="H30" s="89"/>
      <c r="I30" s="89"/>
      <c r="J30" s="89"/>
      <c r="K30" s="89"/>
      <c r="L30" s="102"/>
      <c r="O30" s="59">
        <v>19</v>
      </c>
      <c r="P30" s="34" t="s">
        <v>53</v>
      </c>
      <c r="Q30" s="68"/>
      <c r="R30" s="28"/>
      <c r="Z30" s="32"/>
      <c r="AA30" s="80" t="s">
        <v>32</v>
      </c>
      <c r="AB30" s="81"/>
      <c r="AC30" s="81"/>
      <c r="AD30" s="81"/>
      <c r="AE30" s="82"/>
      <c r="AF30" s="80" t="s">
        <v>12</v>
      </c>
      <c r="AG30" s="82"/>
    </row>
    <row r="31" spans="2:34" x14ac:dyDescent="0.2">
      <c r="B31" s="101">
        <f t="shared" ref="B31" si="30">+B29+1</f>
        <v>24</v>
      </c>
      <c r="C31" s="90" t="str">
        <f>IF(P93&lt;&gt;"",+P93,"")</f>
        <v/>
      </c>
      <c r="D31" s="102" t="str">
        <f>IF($C$31&lt;&gt;"",+CONCATENATE(Q94," ",Q95," ",Q96," ",Q97," ",Q98," ",Q99," "),"")</f>
        <v/>
      </c>
      <c r="E31" s="103" t="str">
        <f>IF($C$31&lt;&gt;"",+(S94*$R$94)+(S95*$R$95)+(S96*$R$96)+(S97*$R$97)+(S98*$R$98)+(S99*$R$99),"")</f>
        <v/>
      </c>
      <c r="F31" s="103" t="str">
        <f t="shared" ref="F31:K31" si="31">IF($C$31&lt;&gt;"",+(T94*$R$94)+(T95*$R$95)+(T96*$R$96)+(T97*$R$97)+(T98*$R$98)+(T99*$R$99),"")</f>
        <v/>
      </c>
      <c r="G31" s="103" t="str">
        <f t="shared" si="31"/>
        <v/>
      </c>
      <c r="H31" s="103" t="str">
        <f t="shared" si="31"/>
        <v/>
      </c>
      <c r="I31" s="103" t="str">
        <f t="shared" si="31"/>
        <v/>
      </c>
      <c r="J31" s="103" t="str">
        <f t="shared" si="31"/>
        <v/>
      </c>
      <c r="K31" s="103" t="str">
        <f t="shared" si="31"/>
        <v/>
      </c>
      <c r="L31" s="102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101"/>
      <c r="C32" s="91"/>
      <c r="D32" s="102"/>
      <c r="E32" s="89"/>
      <c r="F32" s="89"/>
      <c r="G32" s="89"/>
      <c r="H32" s="89"/>
      <c r="I32" s="89"/>
      <c r="J32" s="89"/>
      <c r="K32" s="89"/>
      <c r="L32" s="102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04" t="s">
        <v>4</v>
      </c>
      <c r="C34" s="104" t="s">
        <v>23</v>
      </c>
      <c r="D34" s="105" t="s">
        <v>32</v>
      </c>
      <c r="E34" s="105"/>
      <c r="F34" s="105"/>
      <c r="G34" s="105"/>
      <c r="H34" s="105"/>
      <c r="I34" s="105"/>
      <c r="J34" s="105" t="s">
        <v>12</v>
      </c>
      <c r="K34" s="105"/>
      <c r="L34" s="105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04"/>
      <c r="C35" s="104"/>
      <c r="D35" s="9" t="s">
        <v>0</v>
      </c>
      <c r="E35" s="9" t="s">
        <v>1</v>
      </c>
      <c r="F35" s="9" t="s">
        <v>5</v>
      </c>
      <c r="G35" s="9" t="s">
        <v>17</v>
      </c>
      <c r="H35" s="9" t="s">
        <v>2</v>
      </c>
      <c r="I35" s="9" t="s">
        <v>3</v>
      </c>
      <c r="J35" s="10" t="s">
        <v>27</v>
      </c>
      <c r="K35" s="10" t="s">
        <v>18</v>
      </c>
      <c r="L35" s="9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13">
        <v>17</v>
      </c>
      <c r="C36" s="114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14" t="str">
        <f>+IF(C17&lt;&gt;"",+IF(K17&gt;0,+ROUNDDOWN(+J17/K17,2),"Indeterminado"),"")</f>
        <v/>
      </c>
      <c r="G36" s="65" t="str">
        <f>+IF(C17&lt;&gt;"",+S14-U14,"")</f>
        <v/>
      </c>
      <c r="H36" s="65" t="str">
        <f>+IF(C17&lt;&gt;"",+T14-V14,"")</f>
        <v/>
      </c>
      <c r="I36" s="118" t="str">
        <f>++IF(C17&lt;&gt;"",+IF(D37="Cumple",+IF(E37="Cumple",+IF(F37="Cumple",+IF(G37="Cumple",+IF(H37="Cumple","CUMPLE","NO CUMPLE"),"NO CUMPLE"),"NO CUMPLE"),"NO CUMPLE"),"NO CUMPLE"),"")</f>
        <v/>
      </c>
      <c r="J36" s="66" t="str">
        <f>+IF(C17&lt;&gt;"",+IF(I17&gt;0,+ROUNDDOWN(+J17/I17,2),"Indeterminado"),"")</f>
        <v/>
      </c>
      <c r="K36" s="66" t="str">
        <f>+IF(C17&lt;&gt;"",+IF(F17&gt;0,+ROUNDDOWN(+J17/F17,2),"Indeterminado"),"")</f>
        <v/>
      </c>
      <c r="L36" s="118" t="str">
        <f>+IF(C17&lt;&gt;"",+IF(J37="Cumple",+IF(K37="Cumple","CUMPLE","NO CUMPLE"),"NO CUMPLE"),"")</f>
        <v/>
      </c>
      <c r="M36" s="32"/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13"/>
      <c r="C37" s="114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17" t="str">
        <f>+IF(C17&lt;&gt;"",+IF(F36&gt;=$L$9,"Cumple", "NO CUMPLE"),"")</f>
        <v/>
      </c>
      <c r="G37" s="67" t="str">
        <f>+IF(C17&lt;&gt;"",+IF(G36&gt;=$L$10,"Cumple", "NO CUMPLE"),"")</f>
        <v/>
      </c>
      <c r="H37" s="67" t="str">
        <f>+IF(C17&lt;&gt;"",+IF(H36&gt;=$L$11,"Cumple", "NO CUMPLE"),"")</f>
        <v/>
      </c>
      <c r="I37" s="119"/>
      <c r="J37" s="67" t="str">
        <f>+IF(C17&lt;&gt;"",+IF(J36&gt;=$L$12,"Cumple", "NO CUMPLE"),"")</f>
        <v/>
      </c>
      <c r="K37" s="67" t="str">
        <f>+IF(C17&lt;&gt;"",+IF(K36&gt;=$L$13,"Cumple", "NO CUMPLE"),"")</f>
        <v/>
      </c>
      <c r="L37" s="119"/>
      <c r="M37" s="32"/>
      <c r="N37" s="32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13">
        <f>+B36+1</f>
        <v>18</v>
      </c>
      <c r="C38" s="114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14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18" t="str">
        <f>++IF(C19&lt;&gt;"",+IF(D39="Cumple",+IF(E39="Cumple",+IF(F39="Cumple",+IF(G39="Cumple",+IF(H39="Cumple","CUMPLE","NO CUMPLE"),"NO CUMPLE"),"NO CUMPLE"),"NO CUMPLE"),"NO CUMPLE"),"")</f>
        <v/>
      </c>
      <c r="J38" s="66" t="str">
        <f>+IF(C19&lt;&gt;"",+IF(I19&gt;0,+ROUNDDOWN(+J19/I19,2),"Indeterminado"),"")</f>
        <v/>
      </c>
      <c r="K38" s="66" t="str">
        <f>+IF(C19&lt;&gt;"",+IF(F19&gt;0,+ROUNDDOWN(+J19/F19,2),"Indeterminado"),"")</f>
        <v/>
      </c>
      <c r="L38" s="118" t="str">
        <f>+IF(C19&lt;&gt;"",+IF(J39="Cumple",+IF(K39="Cumple","CUMPLE","NO CUMPLE"),"NO CUMPLE"),"")</f>
        <v/>
      </c>
      <c r="M38" s="32"/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13"/>
      <c r="C39" s="114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17" t="str">
        <f>+IF(C19&lt;&gt;"",+IF(F38&gt;=$L$9,"Cumple", "NO CUMPLE"),"")</f>
        <v/>
      </c>
      <c r="G39" s="67" t="str">
        <f>+IF(C19&lt;&gt;"",+IF(G38&gt;=$L$10,"Cumple", "NO CUMPLE"),"")</f>
        <v/>
      </c>
      <c r="H39" s="67" t="str">
        <f>+IF(C19&lt;&gt;"",+IF(H38&gt;=$L$11,"Cumple", "NO CUMPLE"),"")</f>
        <v/>
      </c>
      <c r="I39" s="119"/>
      <c r="J39" s="67" t="str">
        <f>+IF(C19&lt;&gt;"",+IF(J38&gt;=$L$12,"Cumple", "NO CUMPLE"),"")</f>
        <v/>
      </c>
      <c r="K39" s="67" t="str">
        <f>+IF(C19&lt;&gt;"",+IF(K38&gt;=$L$13,"Cumple", "NO CUMPLE"),"")</f>
        <v/>
      </c>
      <c r="L39" s="119"/>
      <c r="M39" s="32"/>
      <c r="N39" s="32"/>
      <c r="Q39" s="38"/>
      <c r="R39" s="28"/>
    </row>
    <row r="40" spans="2:34" x14ac:dyDescent="0.2">
      <c r="B40" s="113">
        <f>+B38+1</f>
        <v>19</v>
      </c>
      <c r="C40" s="114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14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18" t="str">
        <f>++IF(C21&lt;&gt;"",+IF(D41="Cumple",+IF(E41="Cumple",+IF(F41="Cumple",+IF(G41="Cumple",+IF(H41="Cumple","CUMPLE","NO CUMPLE"),"NO CUMPLE"),"NO CUMPLE"),"NO CUMPLE"),"NO CUMPLE"),"")</f>
        <v/>
      </c>
      <c r="J40" s="66" t="str">
        <f>+IF(C21&lt;&gt;"",+IF(I21&gt;0,+ROUNDDOWN(+J21/I21,2),"Indeterminado"),"")</f>
        <v/>
      </c>
      <c r="K40" s="66" t="str">
        <f>+IF(C21&lt;&gt;"",+IF(F21&gt;0,+ROUNDDOWN(+J21/F21,2),"Indeterminado"),"")</f>
        <v/>
      </c>
      <c r="L40" s="118" t="str">
        <f>+IF(C21&lt;&gt;"",+IF(J41="Cumple",+IF(K41="Cumple","CUMPLE","NO CUMPLE"),"NO CUMPLE"),"")</f>
        <v/>
      </c>
      <c r="M40" s="32"/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13"/>
      <c r="C41" s="114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17" t="str">
        <f>+IF(C21&lt;&gt;"",+IF(F40&gt;=$L$9,"Cumple", "NO CUMPLE"),"")</f>
        <v/>
      </c>
      <c r="G41" s="67" t="str">
        <f>+IF(C21&lt;&gt;"",+IF(G40&gt;=$L$10,"Cumple", "NO CUMPLE"),"")</f>
        <v/>
      </c>
      <c r="H41" s="67" t="str">
        <f>+IF(C21&lt;&gt;"",+IF(H40&gt;=$L$11,"Cumple", "NO CUMPLE"),"")</f>
        <v/>
      </c>
      <c r="I41" s="119"/>
      <c r="J41" s="67" t="str">
        <f>+IF(C21&lt;&gt;"",+IF(J40&gt;=$L$12,"Cumple", "NO CUMPLE"),"")</f>
        <v/>
      </c>
      <c r="K41" s="67" t="str">
        <f>+IF(C21&lt;&gt;"",+IF(K40&gt;=$L$13,"Cumple", "NO CUMPLE"),"")</f>
        <v/>
      </c>
      <c r="L41" s="119"/>
      <c r="M41" s="32"/>
      <c r="N41" s="32"/>
      <c r="Q41" s="38"/>
      <c r="R41" s="28"/>
      <c r="S41" s="64"/>
      <c r="T41" s="64"/>
      <c r="U41" s="63"/>
      <c r="V41" s="64"/>
      <c r="W41" s="64"/>
    </row>
    <row r="42" spans="2:34" x14ac:dyDescent="0.2">
      <c r="B42" s="113">
        <f>+B40+1</f>
        <v>20</v>
      </c>
      <c r="C42" s="114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14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18" t="str">
        <f>++IF(C23&lt;&gt;"",+IF(D43="Cumple",+IF(E43="Cumple",+IF(F43="Cumple",+IF(G43="Cumple",+IF(H43="Cumple","CUMPLE","NO CUMPLE"),"NO CUMPLE"),"NO CUMPLE"),"NO CUMPLE"),"NO CUMPLE"),"")</f>
        <v/>
      </c>
      <c r="J42" s="66" t="str">
        <f>+IF(C23&lt;&gt;"",+IF(I23&gt;0,+ROUNDDOWN(+J23/I23,2),"Indeterminado"),"")</f>
        <v/>
      </c>
      <c r="K42" s="66" t="str">
        <f>+IF(C23&lt;&gt;"",+IF(F23&gt;0,+ROUNDDOWN(+J23/F23,2),"Indeterminado"),"")</f>
        <v/>
      </c>
      <c r="L42" s="118" t="str">
        <f>+IF(C23&lt;&gt;"",+IF(J43="Cumple",+IF(K43="Cumple","CUMPLE","NO CUMPLE"),"NO CUMPLE"),"")</f>
        <v/>
      </c>
      <c r="M42" s="32"/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80" t="s">
        <v>32</v>
      </c>
      <c r="AB42" s="81"/>
      <c r="AC42" s="81"/>
      <c r="AD42" s="81"/>
      <c r="AE42" s="82"/>
      <c r="AF42" s="80" t="s">
        <v>12</v>
      </c>
      <c r="AG42" s="82"/>
    </row>
    <row r="43" spans="2:34" x14ac:dyDescent="0.2">
      <c r="B43" s="113"/>
      <c r="C43" s="114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17" t="str">
        <f>+IF(C23&lt;&gt;"",+IF(F42&gt;=$L$9,"Cumple", "NO CUMPLE"),"")</f>
        <v/>
      </c>
      <c r="G43" s="67" t="str">
        <f>+IF(C23&lt;&gt;"",+IF(G42&gt;=$L$10,"Cumple", "NO CUMPLE"),"")</f>
        <v/>
      </c>
      <c r="H43" s="67" t="str">
        <f>+IF(C23&lt;&gt;"",+IF(H42&gt;=$L$11,"Cumple", "NO CUMPLE"),"")</f>
        <v/>
      </c>
      <c r="I43" s="119"/>
      <c r="J43" s="67" t="str">
        <f>+IF(C23&lt;&gt;"",+IF(J42&gt;=$L$12,"Cumple", "NO CUMPLE"),"")</f>
        <v/>
      </c>
      <c r="K43" s="67" t="str">
        <f>+IF(C23&lt;&gt;"",+IF(K42&gt;=$L$13,"Cumple", "NO CUMPLE"),"")</f>
        <v/>
      </c>
      <c r="L43" s="119"/>
      <c r="M43" s="32"/>
      <c r="N43" s="32"/>
      <c r="O43" s="59">
        <v>20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13">
        <f>+B42+1</f>
        <v>21</v>
      </c>
      <c r="C44" s="114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14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18" t="str">
        <f>++IF(C25&lt;&gt;"",+IF(D45="Cumple",+IF(E45="Cumple",+IF(F45="Cumple",+IF(G45="Cumple",+IF(H45="Cumple","CUMPLE","NO CUMPLE"),"NO CUMPLE"),"NO CUMPLE"),"NO CUMPLE"),"NO CUMPLE"),"")</f>
        <v/>
      </c>
      <c r="J44" s="66" t="str">
        <f>+IF(C25&lt;&gt;"",+IF(I25&gt;0,+ROUNDDOWN(+J25/I25,2),"Indeterminado"),"")</f>
        <v/>
      </c>
      <c r="K44" s="66" t="str">
        <f>+IF(C25&lt;&gt;"",+IF(F25&gt;0,+ROUNDDOWN(+J25/F25,2),"Indeterminado"),"")</f>
        <v/>
      </c>
      <c r="L44" s="118" t="str">
        <f>+IF(C25&lt;&gt;"",+IF(J45="Cumple",+IF(K45="Cumple","CUMPLE","NO CUMPLE"),"NO CUMPLE"),"")</f>
        <v/>
      </c>
      <c r="M44" s="32"/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13"/>
      <c r="C45" s="114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17" t="str">
        <f>+IF(C25&lt;&gt;"",+IF(F44&gt;=$L$9,"Cumple", "NO CUMPLE"),"")</f>
        <v/>
      </c>
      <c r="G45" s="67" t="str">
        <f>+IF(C25&lt;&gt;"",+IF(G44&gt;=$L$10,"Cumple", "NO CUMPLE"),"")</f>
        <v/>
      </c>
      <c r="H45" s="67" t="str">
        <f>+IF(C25&lt;&gt;"",+IF(H44&gt;=$L$11,"Cumple", "NO CUMPLE"),"")</f>
        <v/>
      </c>
      <c r="I45" s="119"/>
      <c r="J45" s="67" t="str">
        <f>+IF(C25&lt;&gt;"",+IF(J44&gt;=$L$12,"Cumple", "NO CUMPLE"),"")</f>
        <v/>
      </c>
      <c r="K45" s="67" t="str">
        <f>+IF(C25&lt;&gt;"",+IF(K44&gt;=$L$13,"Cumple", "NO CUMPLE"),"")</f>
        <v/>
      </c>
      <c r="L45" s="119"/>
      <c r="M45" s="32"/>
      <c r="N45" s="32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13">
        <f t="shared" ref="B46" si="49">+B44+1</f>
        <v>22</v>
      </c>
      <c r="C46" s="114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14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18" t="str">
        <f>++IF(C27&lt;&gt;"",+IF(D47="Cumple",+IF(E47="Cumple",+IF(F47="Cumple",+IF(G47="Cumple",+IF(H47="Cumple","CUMPLE","NO CUMPLE"),"NO CUMPLE"),"NO CUMPLE"),"NO CUMPLE"),"NO CUMPLE"),"")</f>
        <v/>
      </c>
      <c r="J46" s="66" t="str">
        <f>+IF(C27&lt;&gt;"",+IF(I27&gt;0,+ROUNDDOWN(+J27/I27,2),"Indeterminado"),"")</f>
        <v/>
      </c>
      <c r="K46" s="66" t="str">
        <f>+IF(C27&lt;&gt;"",+IF(F27&gt;0,+ROUNDDOWN(+J27/F27,2),"Indeterminado"),"")</f>
        <v/>
      </c>
      <c r="L46" s="118" t="str">
        <f>+IF(C27&lt;&gt;"",+IF(J47="Cumple",+IF(K47="Cumple","CUMPLE","NO CUMPLE"),"NO CUMPLE"),"")</f>
        <v/>
      </c>
      <c r="M46" s="32"/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13"/>
      <c r="C47" s="114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17" t="str">
        <f>+IF(C27&lt;&gt;"",+IF(F46&gt;=$L$9,"Cumple", "NO CUMPLE"),"")</f>
        <v/>
      </c>
      <c r="G47" s="67" t="str">
        <f>+IF(C27&lt;&gt;"",+IF(G46&gt;=$L$10,"Cumple", "NO CUMPLE"),"")</f>
        <v/>
      </c>
      <c r="H47" s="67" t="str">
        <f>+IF(C27&lt;&gt;"",+IF(H46&gt;=$L$11,"Cumple", "NO CUMPLE"),"")</f>
        <v/>
      </c>
      <c r="I47" s="119"/>
      <c r="J47" s="67" t="str">
        <f>+IF(C27&lt;&gt;"",+IF(J46&gt;=$L$12,"Cumple", "NO CUMPLE"),"")</f>
        <v/>
      </c>
      <c r="K47" s="67" t="str">
        <f>+IF(C27&lt;&gt;"",+IF(K46&gt;=$L$13,"Cumple", "NO CUMPLE"),"")</f>
        <v/>
      </c>
      <c r="L47" s="119"/>
      <c r="M47" s="32"/>
      <c r="N47" s="32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13">
        <f t="shared" ref="B48" si="51">+B46+1</f>
        <v>23</v>
      </c>
      <c r="C48" s="114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14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18" t="str">
        <f>++IF(C29&lt;&gt;"",+IF(D49="Cumple",+IF(E49="Cumple",+IF(F49="Cumple",+IF(G49="Cumple",+IF(H49="Cumple","CUMPLE","NO CUMPLE"),"NO CUMPLE"),"NO CUMPLE"),"NO CUMPLE"),"NO CUMPLE"),"")</f>
        <v/>
      </c>
      <c r="J48" s="66" t="str">
        <f>+IF(C29&lt;&gt;"",+IF(I29&gt;0,+ROUNDDOWN(+J29/I29,2),"Indeterminado"),"")</f>
        <v/>
      </c>
      <c r="K48" s="66" t="str">
        <f>+IF(C29&lt;&gt;"",+IF(F29&gt;0,+ROUNDDOWN(+J29/F29,2),"Indeterminado"),"")</f>
        <v/>
      </c>
      <c r="L48" s="118" t="str">
        <f>+IF(C29&lt;&gt;"",+IF(J49="Cumple",+IF(K49="Cumple","CUMPLE","NO CUMPLE"),"NO CUMPLE"),"")</f>
        <v/>
      </c>
      <c r="M48" s="32"/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13"/>
      <c r="C49" s="114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17" t="str">
        <f>+IF(C29&lt;&gt;"",+IF(F48&gt;=$L$9,"Cumple", "NO CUMPLE"),"")</f>
        <v/>
      </c>
      <c r="G49" s="67" t="str">
        <f>+IF(C29&lt;&gt;"",+IF(G48&gt;=$L$10,"Cumple", "NO CUMPLE"),"")</f>
        <v/>
      </c>
      <c r="H49" s="67" t="str">
        <f>+IF(C29&lt;&gt;"",+IF(H48&gt;=$L$11,"Cumple", "NO CUMPLE"),"")</f>
        <v/>
      </c>
      <c r="I49" s="119"/>
      <c r="J49" s="67" t="str">
        <f>+IF(C29&lt;&gt;"",+IF(J48&gt;=$L$12,"Cumple", "NO CUMPLE"),"")</f>
        <v/>
      </c>
      <c r="K49" s="67" t="str">
        <f>+IF(C29&lt;&gt;"",+IF(K48&gt;=$L$13,"Cumple", "NO CUMPLE"),"")</f>
        <v/>
      </c>
      <c r="L49" s="119"/>
      <c r="M49" s="32"/>
      <c r="N49" s="32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13">
        <f t="shared" ref="B50" si="53">+B48+1</f>
        <v>24</v>
      </c>
      <c r="C50" s="114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14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18" t="str">
        <f>++IF(C31&lt;&gt;"",+IF(D51="Cumple",+IF(E51="Cumple",+IF(F51="Cumple",+IF(G51="Cumple",+IF(H51="Cumple","CUMPLE","NO CUMPLE"),"NO CUMPLE"),"NO CUMPLE"),"NO CUMPLE"),"NO CUMPLE"),"")</f>
        <v/>
      </c>
      <c r="J50" s="66" t="str">
        <f>+IF(C31&lt;&gt;"",+IF(I31&gt;0,+ROUNDDOWN(+J31/I31,2),"Indeterminado"),"")</f>
        <v/>
      </c>
      <c r="K50" s="66" t="str">
        <f>+IF(C31&lt;&gt;"",+IF(F31&gt;0,+ROUNDDOWN(+J31/F31,2),"Indeterminado"),"")</f>
        <v/>
      </c>
      <c r="L50" s="118" t="str">
        <f>+IF(C31&lt;&gt;"",+IF(J51="Cumple",+IF(K51="Cumple","CUMPLE","NO CUMPLE"),"NO CUMPLE"),"")</f>
        <v/>
      </c>
      <c r="M50" s="32"/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13"/>
      <c r="C51" s="114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67" t="str">
        <f>+IF(C31&lt;&gt;"",+IF(G50&gt;=$L$10,"Cumple", "NO CUMPLE"),"")</f>
        <v/>
      </c>
      <c r="H51" s="67" t="str">
        <f>+IF(C31&lt;&gt;"",+IF(H50&gt;=$L$11,"Cumple", "NO CUMPLE"),"")</f>
        <v/>
      </c>
      <c r="I51" s="119"/>
      <c r="J51" s="67" t="str">
        <f>+IF(C31&lt;&gt;"",+IF(J50&gt;=$L$12,"Cumple", "NO CUMPLE"),"")</f>
        <v/>
      </c>
      <c r="K51" s="67" t="str">
        <f>+IF(C31&lt;&gt;"",+IF(K50&gt;=$L$13,"Cumple", "NO CUMPLE"),"")</f>
        <v/>
      </c>
      <c r="L51" s="119"/>
      <c r="M51" s="32"/>
      <c r="N51" s="32"/>
      <c r="Q51" s="38"/>
      <c r="R51" s="28"/>
    </row>
    <row r="52" spans="2:34" x14ac:dyDescent="0.2">
      <c r="B52" s="115" t="s">
        <v>15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16" t="s">
        <v>16</v>
      </c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20" t="s">
        <v>57</v>
      </c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P56" s="34" t="s">
        <v>53</v>
      </c>
      <c r="Q56" s="68"/>
      <c r="R56" s="28"/>
      <c r="Z56" s="32"/>
      <c r="AA56" s="80" t="s">
        <v>32</v>
      </c>
      <c r="AB56" s="81"/>
      <c r="AC56" s="81"/>
      <c r="AD56" s="81"/>
      <c r="AE56" s="82"/>
      <c r="AF56" s="80" t="s">
        <v>12</v>
      </c>
      <c r="AG56" s="82"/>
    </row>
    <row r="57" spans="2:34" x14ac:dyDescent="0.2"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O57" s="59">
        <v>21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84"/>
      <c r="C59" s="84"/>
      <c r="D59" s="84"/>
      <c r="E59" s="85" t="s">
        <v>42</v>
      </c>
      <c r="F59" s="85"/>
      <c r="G59" s="85"/>
      <c r="H59" s="85"/>
      <c r="I59" s="85"/>
      <c r="J59" s="85"/>
      <c r="K59" s="85"/>
      <c r="L59" s="85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85" t="s">
        <v>62</v>
      </c>
      <c r="C60" s="85"/>
      <c r="D60" s="85"/>
      <c r="E60" s="85"/>
      <c r="F60" s="85"/>
      <c r="G60" s="85"/>
      <c r="H60" s="85"/>
      <c r="I60" s="85"/>
      <c r="J60" s="85"/>
      <c r="K60" s="85"/>
      <c r="L60" s="85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17" t="s">
        <v>19</v>
      </c>
      <c r="C61" s="117"/>
      <c r="D61" s="117"/>
      <c r="E61" s="85"/>
      <c r="F61" s="85"/>
      <c r="G61" s="85"/>
      <c r="H61" s="85"/>
      <c r="I61" s="85"/>
      <c r="J61" s="85"/>
      <c r="K61" s="85"/>
      <c r="L61" s="85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80" t="s">
        <v>32</v>
      </c>
      <c r="AB68" s="81"/>
      <c r="AC68" s="81"/>
      <c r="AD68" s="81"/>
      <c r="AE68" s="82"/>
      <c r="AF68" s="80" t="s">
        <v>12</v>
      </c>
      <c r="AG68" s="82"/>
    </row>
    <row r="69" spans="15:34" x14ac:dyDescent="0.2">
      <c r="O69" s="59">
        <v>22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80" t="s">
        <v>32</v>
      </c>
      <c r="AB80" s="81"/>
      <c r="AC80" s="81"/>
      <c r="AD80" s="81"/>
      <c r="AE80" s="82"/>
      <c r="AF80" s="80" t="s">
        <v>12</v>
      </c>
      <c r="AG80" s="82"/>
    </row>
    <row r="81" spans="15:34" x14ac:dyDescent="0.2">
      <c r="O81" s="59">
        <v>23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8"/>
      <c r="R92" s="28"/>
      <c r="Z92" s="32"/>
      <c r="AA92" s="80" t="s">
        <v>32</v>
      </c>
      <c r="AB92" s="81"/>
      <c r="AC92" s="81"/>
      <c r="AD92" s="81"/>
      <c r="AE92" s="82"/>
      <c r="AF92" s="80" t="s">
        <v>12</v>
      </c>
      <c r="AG92" s="82"/>
    </row>
    <row r="93" spans="15:34" x14ac:dyDescent="0.2">
      <c r="O93" s="59">
        <v>24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B42:B43"/>
    <mergeCell ref="C42:C43"/>
    <mergeCell ref="I42:I43"/>
    <mergeCell ref="L42:L43"/>
    <mergeCell ref="B44:B45"/>
    <mergeCell ref="C44:C45"/>
    <mergeCell ref="I44:I45"/>
    <mergeCell ref="L44:L45"/>
    <mergeCell ref="AA68:AE68"/>
    <mergeCell ref="B53:L53"/>
    <mergeCell ref="AF68:AG68"/>
    <mergeCell ref="AA80:AE80"/>
    <mergeCell ref="AF80:AG80"/>
    <mergeCell ref="AA92:AE92"/>
    <mergeCell ref="AF92:AG92"/>
    <mergeCell ref="B54:L55"/>
    <mergeCell ref="B46:B47"/>
    <mergeCell ref="C46:C47"/>
    <mergeCell ref="I46:I47"/>
    <mergeCell ref="L46:L47"/>
    <mergeCell ref="B48:B49"/>
    <mergeCell ref="C48:C49"/>
    <mergeCell ref="I48:I49"/>
    <mergeCell ref="L48:L49"/>
    <mergeCell ref="B56:L58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38:B39"/>
    <mergeCell ref="C38:C39"/>
    <mergeCell ref="I38:I39"/>
    <mergeCell ref="L38:L39"/>
    <mergeCell ref="B40:B41"/>
    <mergeCell ref="C40:C41"/>
    <mergeCell ref="I40:I41"/>
    <mergeCell ref="L40:L41"/>
    <mergeCell ref="B33:L33"/>
    <mergeCell ref="B34:B35"/>
    <mergeCell ref="C34:C35"/>
    <mergeCell ref="D34:I34"/>
    <mergeCell ref="J34:L34"/>
    <mergeCell ref="B36:B37"/>
    <mergeCell ref="C36:C37"/>
    <mergeCell ref="I36:I37"/>
    <mergeCell ref="L36:L37"/>
    <mergeCell ref="G31:G32"/>
    <mergeCell ref="H31:H32"/>
    <mergeCell ref="I31:I32"/>
    <mergeCell ref="J31:J32"/>
    <mergeCell ref="K31:K32"/>
    <mergeCell ref="L31:L32"/>
    <mergeCell ref="H29:H30"/>
    <mergeCell ref="I29:I30"/>
    <mergeCell ref="J29:J30"/>
    <mergeCell ref="K29:K30"/>
    <mergeCell ref="L29:L30"/>
    <mergeCell ref="G29:G30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F29:F30"/>
    <mergeCell ref="G27:G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G25:G26"/>
    <mergeCell ref="B27:B28"/>
    <mergeCell ref="C27:C28"/>
    <mergeCell ref="D27:D28"/>
    <mergeCell ref="E27:E28"/>
    <mergeCell ref="F27:F28"/>
    <mergeCell ref="B25:B26"/>
    <mergeCell ref="C25:C26"/>
    <mergeCell ref="D25:D26"/>
    <mergeCell ref="E25:E26"/>
    <mergeCell ref="F25:F26"/>
    <mergeCell ref="H19:H20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B21:B22"/>
    <mergeCell ref="C21:C22"/>
    <mergeCell ref="D21:D22"/>
    <mergeCell ref="E21:E22"/>
    <mergeCell ref="F21:F22"/>
    <mergeCell ref="G21:G22"/>
    <mergeCell ref="B19:B20"/>
    <mergeCell ref="C19:C20"/>
    <mergeCell ref="D19:D20"/>
    <mergeCell ref="E19:E20"/>
    <mergeCell ref="F19:F20"/>
    <mergeCell ref="G19:G20"/>
    <mergeCell ref="B23:B24"/>
    <mergeCell ref="C23:C24"/>
    <mergeCell ref="D23:D24"/>
    <mergeCell ref="E23:E24"/>
    <mergeCell ref="F23:F24"/>
    <mergeCell ref="G23:G24"/>
    <mergeCell ref="H23:H24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I19:I20"/>
    <mergeCell ref="J19:J20"/>
    <mergeCell ref="K19:K20"/>
    <mergeCell ref="L19:L20"/>
    <mergeCell ref="B7:H7"/>
    <mergeCell ref="I7:J7"/>
    <mergeCell ref="B8:H13"/>
    <mergeCell ref="I8:J8"/>
    <mergeCell ref="I9:J9"/>
    <mergeCell ref="I10:J10"/>
    <mergeCell ref="I11:J11"/>
    <mergeCell ref="I12:J12"/>
    <mergeCell ref="I13:J13"/>
    <mergeCell ref="B1:L1"/>
    <mergeCell ref="B2:L2"/>
    <mergeCell ref="B3:L3"/>
    <mergeCell ref="B4:L4"/>
    <mergeCell ref="B5:C5"/>
    <mergeCell ref="D5:F6"/>
    <mergeCell ref="I5:K5"/>
    <mergeCell ref="B6:C6"/>
    <mergeCell ref="I6:K6"/>
    <mergeCell ref="AA6:AE6"/>
    <mergeCell ref="AF6:AG6"/>
    <mergeCell ref="AA18:AE18"/>
    <mergeCell ref="AF18:AG18"/>
    <mergeCell ref="AA30:AE30"/>
    <mergeCell ref="AF30:AG30"/>
    <mergeCell ref="AA42:AE42"/>
    <mergeCell ref="AF42:AG42"/>
    <mergeCell ref="AA56:AE56"/>
    <mergeCell ref="AF56:AG56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ignoredErrors>
    <ignoredError sqref="C17:C20 L17:L32 C22:C32 C21 E17:K22 D17:D32 E25:K32 E23:J24" unlocked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>
    <pageSetUpPr fitToPage="1"/>
  </sheetPr>
  <dimension ref="B1:E25"/>
  <sheetViews>
    <sheetView showGridLines="0" workbookViewId="0">
      <selection activeCell="F9" sqref="F9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07" t="s">
        <v>59</v>
      </c>
      <c r="C1" s="107"/>
      <c r="D1" s="107"/>
      <c r="E1" s="107"/>
    </row>
    <row r="2" spans="2:5" ht="15" x14ac:dyDescent="0.25">
      <c r="B2" s="108" t="s">
        <v>60</v>
      </c>
      <c r="C2" s="108"/>
      <c r="D2" s="108"/>
      <c r="E2" s="108"/>
    </row>
    <row r="3" spans="2:5" x14ac:dyDescent="0.2">
      <c r="B3" s="85" t="s">
        <v>10</v>
      </c>
      <c r="C3" s="85"/>
      <c r="D3" s="85"/>
      <c r="E3" s="85"/>
    </row>
    <row r="5" spans="2:5" x14ac:dyDescent="0.2">
      <c r="B5" s="85" t="s">
        <v>30</v>
      </c>
      <c r="C5" s="85"/>
      <c r="D5" s="85"/>
      <c r="E5" s="85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32">
        <v>17</v>
      </c>
      <c r="C8" s="134" t="str">
        <f>+IF('Evaluación (hoja3)'!C17&lt;&gt;"",+'Evaluación (hoja3)'!C17,"")</f>
        <v/>
      </c>
      <c r="D8" s="132" t="str">
        <f>+IF('Evaluación (hoja3)'!C17&lt;&gt;"",'Evaluación (hoja3)'!I36,"")</f>
        <v/>
      </c>
      <c r="E8" s="132" t="str">
        <f>+IF('Evaluación (hoja3)'!C17&lt;&gt;"",'Evaluación (hoja3)'!L36,"")</f>
        <v/>
      </c>
    </row>
    <row r="9" spans="2:5" ht="12.95" customHeight="1" x14ac:dyDescent="0.2">
      <c r="B9" s="133"/>
      <c r="C9" s="135"/>
      <c r="D9" s="133"/>
      <c r="E9" s="133"/>
    </row>
    <row r="10" spans="2:5" ht="12.95" customHeight="1" x14ac:dyDescent="0.2">
      <c r="B10" s="132" t="str">
        <f>+IF(C10&lt;&gt;"",+B8+1,"")</f>
        <v/>
      </c>
      <c r="C10" s="134" t="str">
        <f>+IF('Evaluación (hoja3)'!C19&lt;&gt;"",+'Evaluación (hoja3)'!C19,"")</f>
        <v/>
      </c>
      <c r="D10" s="132" t="str">
        <f>+IF('Evaluación (hoja3)'!C19&lt;&gt;"",'Evaluación (hoja3)'!I38,"")</f>
        <v/>
      </c>
      <c r="E10" s="132" t="str">
        <f>+IF('Evaluación (hoja3)'!C19&lt;&gt;"",'Evaluación (hoja3)'!L38,"")</f>
        <v/>
      </c>
    </row>
    <row r="11" spans="2:5" ht="12.95" customHeight="1" x14ac:dyDescent="0.2">
      <c r="B11" s="133"/>
      <c r="C11" s="135"/>
      <c r="D11" s="133"/>
      <c r="E11" s="133"/>
    </row>
    <row r="12" spans="2:5" ht="12.95" customHeight="1" x14ac:dyDescent="0.2">
      <c r="B12" s="132" t="str">
        <f>+IF(C12&lt;&gt;"",+B10+1,"")</f>
        <v/>
      </c>
      <c r="C12" s="134" t="str">
        <f>+IF('Evaluación (hoja3)'!C21&lt;&gt;"",+'Evaluación (hoja3)'!C21,"")</f>
        <v/>
      </c>
      <c r="D12" s="132" t="str">
        <f>+IF('Evaluación (hoja3)'!C21&lt;&gt;"",'Evaluación (hoja3)'!I40,"")</f>
        <v/>
      </c>
      <c r="E12" s="132" t="str">
        <f>+IF('Evaluación (hoja3)'!C21&lt;&gt;"",'Evaluación (hoja3)'!L40,"")</f>
        <v/>
      </c>
    </row>
    <row r="13" spans="2:5" ht="12.95" customHeight="1" x14ac:dyDescent="0.2">
      <c r="B13" s="133"/>
      <c r="C13" s="135"/>
      <c r="D13" s="133"/>
      <c r="E13" s="133"/>
    </row>
    <row r="14" spans="2:5" x14ac:dyDescent="0.2">
      <c r="B14" s="132" t="str">
        <f>+IF(C14&lt;&gt;"",+B12+1,"")</f>
        <v/>
      </c>
      <c r="C14" s="134" t="str">
        <f>+IF('Evaluación (hoja3)'!C23&lt;&gt;"",+'Evaluación (hoja3)'!C23,"")</f>
        <v/>
      </c>
      <c r="D14" s="132" t="str">
        <f>+IF('Evaluación (hoja3)'!C23&lt;&gt;"",'Evaluación (hoja3)'!I42,"")</f>
        <v/>
      </c>
      <c r="E14" s="132" t="str">
        <f>+IF('Evaluación (hoja3)'!C23&lt;&gt;"",'Evaluación (hoja3)'!L42,"")</f>
        <v/>
      </c>
    </row>
    <row r="15" spans="2:5" x14ac:dyDescent="0.2">
      <c r="B15" s="133"/>
      <c r="C15" s="135"/>
      <c r="D15" s="133"/>
      <c r="E15" s="133"/>
    </row>
    <row r="16" spans="2:5" x14ac:dyDescent="0.2">
      <c r="B16" s="132" t="str">
        <f>+IF(C16&lt;&gt;"",+B14+1,"")</f>
        <v/>
      </c>
      <c r="C16" s="134" t="str">
        <f>+IF('Evaluación (hoja3)'!C25&lt;&gt;"",+'Evaluación (hoja3)'!C25,"")</f>
        <v/>
      </c>
      <c r="D16" s="132" t="str">
        <f>+IF('Evaluación (hoja3)'!C25&lt;&gt;"",'Evaluación (hoja3)'!I44,"")</f>
        <v/>
      </c>
      <c r="E16" s="132" t="str">
        <f>+IF('Evaluación (hoja3)'!C25&lt;&gt;"",'Evaluación (hoja3)'!L44,"")</f>
        <v/>
      </c>
    </row>
    <row r="17" spans="2:5" x14ac:dyDescent="0.2">
      <c r="B17" s="133"/>
      <c r="C17" s="135"/>
      <c r="D17" s="133"/>
      <c r="E17" s="133"/>
    </row>
    <row r="18" spans="2:5" x14ac:dyDescent="0.2">
      <c r="B18" s="132" t="str">
        <f t="shared" ref="B18" si="0">+IF(C18&lt;&gt;"",+B16+1,"")</f>
        <v/>
      </c>
      <c r="C18" s="134" t="str">
        <f>+IF('Evaluación (hoja3)'!C27&lt;&gt;"",+'Evaluación (hoja3)'!C27,"")</f>
        <v/>
      </c>
      <c r="D18" s="132" t="str">
        <f>+IF('Evaluación (hoja3)'!C27&lt;&gt;"",'Evaluación (hoja3)'!I46,"")</f>
        <v/>
      </c>
      <c r="E18" s="132" t="str">
        <f>+IF('Evaluación (hoja3)'!C27&lt;&gt;"",'Evaluación (hoja3)'!L46,"")</f>
        <v/>
      </c>
    </row>
    <row r="19" spans="2:5" x14ac:dyDescent="0.2">
      <c r="B19" s="133"/>
      <c r="C19" s="135"/>
      <c r="D19" s="133"/>
      <c r="E19" s="133"/>
    </row>
    <row r="20" spans="2:5" x14ac:dyDescent="0.2">
      <c r="B20" s="132" t="str">
        <f t="shared" ref="B20" si="1">+IF(C20&lt;&gt;"",+B18+1,"")</f>
        <v/>
      </c>
      <c r="C20" s="134" t="str">
        <f>+IF('Evaluación (hoja3)'!C29&lt;&gt;"",+'Evaluación (hoja3)'!C29,"")</f>
        <v/>
      </c>
      <c r="D20" s="132" t="str">
        <f>+IF('Evaluación (hoja3)'!C29&lt;&gt;"",'Evaluación (hoja3)'!I48,"")</f>
        <v/>
      </c>
      <c r="E20" s="132" t="str">
        <f>+IF('Evaluación (hoja3)'!C29&lt;&gt;"",'Evaluación (hoja3)'!L48,"")</f>
        <v/>
      </c>
    </row>
    <row r="21" spans="2:5" x14ac:dyDescent="0.2">
      <c r="B21" s="133"/>
      <c r="C21" s="135"/>
      <c r="D21" s="133"/>
      <c r="E21" s="133"/>
    </row>
    <row r="22" spans="2:5" x14ac:dyDescent="0.2">
      <c r="B22" s="132" t="str">
        <f t="shared" ref="B22" si="2">+IF(C22&lt;&gt;"",+B20+1,"")</f>
        <v/>
      </c>
      <c r="C22" s="134" t="str">
        <f>+IF('Evaluación (hoja3)'!C31&lt;&gt;"",+'Evaluación (hoja3)'!C31,"")</f>
        <v/>
      </c>
      <c r="D22" s="132" t="str">
        <f>+IF('Evaluación (hoja3)'!C31&lt;&gt;"",'Evaluación (hoja3)'!I50,"")</f>
        <v/>
      </c>
      <c r="E22" s="132" t="str">
        <f>+IF('Evaluación (hoja3)'!C31&lt;&gt;"",'Evaluación (hoja3)'!L50,"")</f>
        <v/>
      </c>
    </row>
    <row r="23" spans="2:5" x14ac:dyDescent="0.2">
      <c r="B23" s="133"/>
      <c r="C23" s="135"/>
      <c r="D23" s="133"/>
      <c r="E23" s="133"/>
    </row>
    <row r="25" spans="2:5" x14ac:dyDescent="0.2">
      <c r="B25" s="6" t="s">
        <v>46</v>
      </c>
    </row>
  </sheetData>
  <mergeCells count="36"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  <mergeCell ref="B14:B15"/>
    <mergeCell ref="C14:C15"/>
    <mergeCell ref="D14:D15"/>
    <mergeCell ref="E14:E15"/>
    <mergeCell ref="B16:B17"/>
    <mergeCell ref="C16:C17"/>
    <mergeCell ref="D16:D17"/>
    <mergeCell ref="E16:E17"/>
    <mergeCell ref="B10:B11"/>
    <mergeCell ref="C10:C11"/>
    <mergeCell ref="D10:D11"/>
    <mergeCell ref="E10:E11"/>
    <mergeCell ref="B12:B13"/>
    <mergeCell ref="C12:C13"/>
    <mergeCell ref="D12:D13"/>
    <mergeCell ref="E12:E13"/>
    <mergeCell ref="B1:E1"/>
    <mergeCell ref="B2:E2"/>
    <mergeCell ref="B3:E3"/>
    <mergeCell ref="B5:E5"/>
    <mergeCell ref="B8:B9"/>
    <mergeCell ref="C8:C9"/>
    <mergeCell ref="D8:D9"/>
    <mergeCell ref="E8:E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>
    <pageSetUpPr fitToPage="1"/>
  </sheetPr>
  <dimension ref="B1:AH110"/>
  <sheetViews>
    <sheetView showGridLines="0" topLeftCell="A33" zoomScale="90" zoomScaleNormal="90" workbookViewId="0">
      <selection activeCell="B59" sqref="B59:D59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0.140625" style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07" t="s">
        <v>59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2:34" ht="15" x14ac:dyDescent="0.25">
      <c r="B2" s="108" t="s">
        <v>60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</row>
    <row r="3" spans="2:34" x14ac:dyDescent="0.2">
      <c r="B3" s="85" t="s">
        <v>10</v>
      </c>
      <c r="C3" s="85"/>
      <c r="D3" s="85"/>
      <c r="E3" s="85"/>
      <c r="F3" s="85"/>
      <c r="G3" s="85"/>
      <c r="H3" s="85"/>
      <c r="I3" s="85"/>
      <c r="J3" s="85"/>
      <c r="K3" s="85"/>
      <c r="L3" s="85"/>
    </row>
    <row r="4" spans="2:34" x14ac:dyDescent="0.2">
      <c r="B4" s="83" t="s">
        <v>44</v>
      </c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2:34" x14ac:dyDescent="0.2">
      <c r="B5" s="95" t="s">
        <v>34</v>
      </c>
      <c r="C5" s="97"/>
      <c r="D5" s="127"/>
      <c r="E5" s="85"/>
      <c r="F5" s="128"/>
      <c r="G5" s="25" t="s">
        <v>49</v>
      </c>
      <c r="H5" s="25" t="s">
        <v>48</v>
      </c>
      <c r="I5" s="95" t="s">
        <v>45</v>
      </c>
      <c r="J5" s="96"/>
      <c r="K5" s="96"/>
      <c r="L5" s="22" t="s">
        <v>39</v>
      </c>
    </row>
    <row r="6" spans="2:34" x14ac:dyDescent="0.2">
      <c r="B6" s="109" t="str">
        <f>+'Evaluación (hoja1)'!B6:C6</f>
        <v>23000927-H1</v>
      </c>
      <c r="C6" s="110"/>
      <c r="D6" s="129"/>
      <c r="E6" s="130"/>
      <c r="F6" s="131"/>
      <c r="G6" s="24">
        <f>'Evaluación (hoja1)'!G6</f>
        <v>320000000</v>
      </c>
      <c r="H6" s="26" t="str">
        <f>'Evaluación (hoja1)'!H6</f>
        <v>2 MESES</v>
      </c>
      <c r="I6" s="86" t="s">
        <v>11</v>
      </c>
      <c r="J6" s="87"/>
      <c r="K6" s="87"/>
      <c r="L6" s="7">
        <f>+'Evaluación (hoja1)'!L6</f>
        <v>44926</v>
      </c>
      <c r="O6" s="59">
        <v>25</v>
      </c>
      <c r="P6" s="34" t="s">
        <v>53</v>
      </c>
      <c r="Q6" s="69"/>
      <c r="R6" s="28"/>
      <c r="AA6" s="80" t="s">
        <v>32</v>
      </c>
      <c r="AB6" s="81"/>
      <c r="AC6" s="81"/>
      <c r="AD6" s="81"/>
      <c r="AE6" s="82"/>
      <c r="AF6" s="80" t="s">
        <v>12</v>
      </c>
      <c r="AG6" s="82"/>
    </row>
    <row r="7" spans="2:34" ht="21.75" customHeight="1" x14ac:dyDescent="0.2">
      <c r="B7" s="98" t="s">
        <v>35</v>
      </c>
      <c r="C7" s="99"/>
      <c r="D7" s="99"/>
      <c r="E7" s="99"/>
      <c r="F7" s="99"/>
      <c r="G7" s="99"/>
      <c r="H7" s="100"/>
      <c r="I7" s="92" t="s">
        <v>6</v>
      </c>
      <c r="J7" s="92"/>
      <c r="K7" s="36" t="s">
        <v>36</v>
      </c>
      <c r="L7" s="37">
        <f>+'Evaluación (hoja1)'!L7</f>
        <v>1.5</v>
      </c>
      <c r="P7" s="54"/>
      <c r="Q7" s="45" t="s">
        <v>24</v>
      </c>
      <c r="R7" s="46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121" t="str">
        <f>+'Evaluación (hoja1)'!B8:H13</f>
        <v>33400C0284 ADQUIRIR BOLSA DE BATERIAS PARA LOS SISTEMAS DE LOS AEROPUERTOS DE LA REGIONAL OCCIDENTE</v>
      </c>
      <c r="C8" s="122"/>
      <c r="D8" s="122"/>
      <c r="E8" s="122"/>
      <c r="F8" s="122"/>
      <c r="G8" s="122"/>
      <c r="H8" s="123"/>
      <c r="I8" s="93" t="s">
        <v>7</v>
      </c>
      <c r="J8" s="93"/>
      <c r="K8" s="23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121"/>
      <c r="C9" s="122"/>
      <c r="D9" s="122"/>
      <c r="E9" s="122"/>
      <c r="F9" s="122"/>
      <c r="G9" s="122"/>
      <c r="H9" s="123"/>
      <c r="I9" s="93" t="s">
        <v>20</v>
      </c>
      <c r="J9" s="93"/>
      <c r="K9" s="23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121"/>
      <c r="C10" s="122"/>
      <c r="D10" s="122"/>
      <c r="E10" s="122"/>
      <c r="F10" s="122"/>
      <c r="G10" s="122"/>
      <c r="H10" s="123"/>
      <c r="I10" s="93" t="s">
        <v>21</v>
      </c>
      <c r="J10" s="93"/>
      <c r="K10" s="23" t="s">
        <v>36</v>
      </c>
      <c r="L10" s="5">
        <f>+'Evaluación (hoja1)'!L10</f>
        <v>240000000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121"/>
      <c r="C11" s="122"/>
      <c r="D11" s="122"/>
      <c r="E11" s="122"/>
      <c r="F11" s="122"/>
      <c r="G11" s="122"/>
      <c r="H11" s="123"/>
      <c r="I11" s="93" t="s">
        <v>22</v>
      </c>
      <c r="J11" s="93"/>
      <c r="K11" s="23" t="s">
        <v>36</v>
      </c>
      <c r="L11" s="5">
        <f>+'Evaluación (hoja1)'!L11</f>
        <v>80000000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121"/>
      <c r="C12" s="122"/>
      <c r="D12" s="122"/>
      <c r="E12" s="122"/>
      <c r="F12" s="122"/>
      <c r="G12" s="122"/>
      <c r="H12" s="123"/>
      <c r="I12" s="93" t="s">
        <v>8</v>
      </c>
      <c r="J12" s="93"/>
      <c r="K12" s="23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124"/>
      <c r="C13" s="125"/>
      <c r="D13" s="125"/>
      <c r="E13" s="125"/>
      <c r="F13" s="125"/>
      <c r="G13" s="125"/>
      <c r="H13" s="126"/>
      <c r="I13" s="94" t="s">
        <v>9</v>
      </c>
      <c r="J13" s="94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84"/>
      <c r="C14" s="84"/>
      <c r="D14" s="84"/>
      <c r="E14" s="84"/>
      <c r="F14" s="84"/>
      <c r="G14" s="84"/>
      <c r="H14" s="84"/>
      <c r="I14" s="85"/>
      <c r="J14" s="85"/>
      <c r="K14" s="85"/>
      <c r="L14" s="85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85" t="s">
        <v>55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Q15" s="38"/>
      <c r="R15" s="28"/>
    </row>
    <row r="16" spans="2:34" x14ac:dyDescent="0.2">
      <c r="B16" s="9" t="s">
        <v>4</v>
      </c>
      <c r="C16" s="9" t="s">
        <v>23</v>
      </c>
      <c r="D16" s="9" t="s">
        <v>24</v>
      </c>
      <c r="E16" s="9" t="s">
        <v>28</v>
      </c>
      <c r="F16" s="9" t="s">
        <v>13</v>
      </c>
      <c r="G16" s="9" t="s">
        <v>29</v>
      </c>
      <c r="H16" s="9" t="s">
        <v>14</v>
      </c>
      <c r="I16" s="9" t="s">
        <v>2</v>
      </c>
      <c r="J16" s="9" t="s">
        <v>25</v>
      </c>
      <c r="K16" s="9" t="s">
        <v>26</v>
      </c>
      <c r="L16" s="9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101">
        <v>25</v>
      </c>
      <c r="C17" s="90" t="str">
        <f>IF(P7&lt;&gt;"",+P7,"")</f>
        <v/>
      </c>
      <c r="D17" s="102" t="str">
        <f>+IF($C$17&lt;&gt;"",+CONCATENATE(Q8," ",Q9," ",Q10," ",Q11," ",Q12," ",Q13," "),"")</f>
        <v/>
      </c>
      <c r="E17" s="88" t="str">
        <f>IF($C$17&lt;&gt;"",+(S8*$R$8)+(S9*$R$9)+(S10*$R$10)+(S11*$R$11)+(S12*$R$12)+(S13*$R$13),"")</f>
        <v/>
      </c>
      <c r="F17" s="88" t="str">
        <f t="shared" ref="F17:K17" si="9">IF($C$17&lt;&gt;"",+(T8*$R$8)+(T9*$R$9)+(T10*$R$10)+(T11*$R$11)+(T12*$R$12)+(T13*$R$13),"")</f>
        <v/>
      </c>
      <c r="G17" s="88" t="str">
        <f t="shared" si="9"/>
        <v/>
      </c>
      <c r="H17" s="88" t="str">
        <f t="shared" si="9"/>
        <v/>
      </c>
      <c r="I17" s="88" t="str">
        <f t="shared" si="9"/>
        <v/>
      </c>
      <c r="J17" s="88" t="str">
        <f t="shared" si="9"/>
        <v/>
      </c>
      <c r="K17" s="88" t="str">
        <f t="shared" si="9"/>
        <v/>
      </c>
      <c r="L17" s="102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x14ac:dyDescent="0.2">
      <c r="B18" s="101"/>
      <c r="C18" s="91"/>
      <c r="D18" s="102"/>
      <c r="E18" s="89"/>
      <c r="F18" s="89"/>
      <c r="G18" s="89"/>
      <c r="H18" s="89"/>
      <c r="I18" s="89"/>
      <c r="J18" s="89"/>
      <c r="K18" s="89"/>
      <c r="L18" s="102"/>
      <c r="O18" s="59">
        <v>26</v>
      </c>
      <c r="P18" s="34" t="s">
        <v>53</v>
      </c>
      <c r="Q18" s="69"/>
      <c r="R18" s="28"/>
      <c r="AA18" s="80" t="s">
        <v>32</v>
      </c>
      <c r="AB18" s="81"/>
      <c r="AC18" s="81"/>
      <c r="AD18" s="81"/>
      <c r="AE18" s="82"/>
      <c r="AF18" s="80" t="s">
        <v>12</v>
      </c>
      <c r="AG18" s="82"/>
    </row>
    <row r="19" spans="2:34" x14ac:dyDescent="0.2">
      <c r="B19" s="101">
        <f>+B17+1</f>
        <v>26</v>
      </c>
      <c r="C19" s="111" t="str">
        <f>IF(P19&lt;&gt;"",+P19,"")</f>
        <v/>
      </c>
      <c r="D19" s="102" t="str">
        <f>+IF($C$19&lt;&gt;"",+CONCATENATE(Q20," ",Q21," ",Q22," ",Q23," ",Q24," ",Q25," "),"")</f>
        <v/>
      </c>
      <c r="E19" s="88" t="str">
        <f>IF($C$19&lt;&gt;"",+(S20*$R$20)+(S21*$R$21)+(S22*$R$22)+(S23*$R$23)+(S24*$R$24)+(S25*$R$25),"")</f>
        <v/>
      </c>
      <c r="F19" s="88" t="str">
        <f t="shared" ref="F19:K19" si="10">IF($C$19&lt;&gt;"",+(T20*$R$20)+(T21*$R$21)+(T22*$R$22)+(T23*$R$23)+(T24*$R$24)+(T25*$R$25),"")</f>
        <v/>
      </c>
      <c r="G19" s="88" t="str">
        <f t="shared" si="10"/>
        <v/>
      </c>
      <c r="H19" s="88" t="str">
        <f t="shared" si="10"/>
        <v/>
      </c>
      <c r="I19" s="88" t="str">
        <f t="shared" si="10"/>
        <v/>
      </c>
      <c r="J19" s="88" t="str">
        <f t="shared" si="10"/>
        <v/>
      </c>
      <c r="K19" s="88" t="str">
        <f t="shared" si="10"/>
        <v/>
      </c>
      <c r="L19" s="102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101"/>
      <c r="C20" s="112"/>
      <c r="D20" s="102"/>
      <c r="E20" s="89"/>
      <c r="F20" s="89"/>
      <c r="G20" s="89"/>
      <c r="H20" s="89"/>
      <c r="I20" s="89"/>
      <c r="J20" s="89"/>
      <c r="K20" s="89"/>
      <c r="L20" s="102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101">
        <f t="shared" ref="B21" si="11">+B19+1</f>
        <v>27</v>
      </c>
      <c r="C21" s="90" t="str">
        <f>IF(P31&lt;&gt;"",+P31,"")</f>
        <v/>
      </c>
      <c r="D21" s="102" t="str">
        <f>+IF($C$21&lt;&gt;"",+CONCATENATE(Q32," ",Q33," ",Q34," ",Q35," ",Q36," ",Q37," "),"")</f>
        <v/>
      </c>
      <c r="E21" s="88" t="str">
        <f>IF($C$21&lt;&gt;"",+(S32*$R$32)+(S33*$R$33)+(S34*$R$34)+(S35*$R$35)+(S36*$R$36)+(S37*$R$37),"")</f>
        <v/>
      </c>
      <c r="F21" s="88" t="str">
        <f t="shared" ref="F21:K21" si="12">IF($C$21&lt;&gt;"",+(T32*$R$32)+(T33*$R$33)+(T34*$R$34)+(T35*$R$35)+(T36*$R$36)+(T37*$R$37),"")</f>
        <v/>
      </c>
      <c r="G21" s="88" t="str">
        <f t="shared" si="12"/>
        <v/>
      </c>
      <c r="H21" s="88" t="str">
        <f t="shared" si="12"/>
        <v/>
      </c>
      <c r="I21" s="88" t="str">
        <f t="shared" si="12"/>
        <v/>
      </c>
      <c r="J21" s="88" t="str">
        <f t="shared" si="12"/>
        <v/>
      </c>
      <c r="K21" s="88" t="str">
        <f t="shared" si="12"/>
        <v/>
      </c>
      <c r="L21" s="102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101"/>
      <c r="C22" s="91"/>
      <c r="D22" s="102"/>
      <c r="E22" s="89"/>
      <c r="F22" s="89"/>
      <c r="G22" s="89"/>
      <c r="H22" s="89"/>
      <c r="I22" s="89"/>
      <c r="J22" s="89"/>
      <c r="K22" s="89"/>
      <c r="L22" s="102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x14ac:dyDescent="0.2">
      <c r="B23" s="101">
        <f t="shared" ref="B23" si="21">+B21+1</f>
        <v>28</v>
      </c>
      <c r="C23" s="90" t="str">
        <f>IF(P43&lt;&gt;"",+P43,"")</f>
        <v/>
      </c>
      <c r="D23" s="102" t="str">
        <f>IF($C$23&lt;&gt;"",+CONCATENATE(Q44," ",Q45," ",Q46," ",Q47," ",Q48," ",Q49," "),"")</f>
        <v/>
      </c>
      <c r="E23" s="88" t="str">
        <f>IF($C$23&lt;&gt;"",+(S44*$R$44)+(S45*$R$45)+(S46*$R$46)+(S47*$R$47)+(S48*$R$48)+(S49*$R$49),"")</f>
        <v/>
      </c>
      <c r="F23" s="88" t="str">
        <f t="shared" ref="F23:K23" si="22">IF($C$23&lt;&gt;"",+(T44*$R$44)+(T45*$R$45)+(T46*$R$46)+(T47*$R$47)+(T48*$R$48)+(T49*$R$49),"")</f>
        <v/>
      </c>
      <c r="G23" s="88" t="str">
        <f t="shared" si="22"/>
        <v/>
      </c>
      <c r="H23" s="88" t="str">
        <f t="shared" si="22"/>
        <v/>
      </c>
      <c r="I23" s="88" t="str">
        <f t="shared" si="22"/>
        <v/>
      </c>
      <c r="J23" s="88" t="str">
        <f t="shared" si="22"/>
        <v/>
      </c>
      <c r="K23" s="88" t="str">
        <f t="shared" si="22"/>
        <v/>
      </c>
      <c r="L23" s="102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101"/>
      <c r="C24" s="91"/>
      <c r="D24" s="102"/>
      <c r="E24" s="89"/>
      <c r="F24" s="89"/>
      <c r="G24" s="89"/>
      <c r="H24" s="89"/>
      <c r="I24" s="89"/>
      <c r="J24" s="89"/>
      <c r="K24" s="89"/>
      <c r="L24" s="102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x14ac:dyDescent="0.2">
      <c r="B25" s="101">
        <f t="shared" ref="B25" si="23">+B23+1</f>
        <v>29</v>
      </c>
      <c r="C25" s="90" t="str">
        <f>IF(P57&lt;&gt;"",+P57,"")</f>
        <v/>
      </c>
      <c r="D25" s="102" t="str">
        <f>IF($C$25&lt;&gt;"",+CONCATENATE(Q58," ",Q59," ",Q60," ",Q61," ",Q62," ",Q63," "),"")</f>
        <v/>
      </c>
      <c r="E25" s="88" t="str">
        <f>IF($C$25&lt;&gt;"",+(S58*$R$58)+(S59*$R$59)+(S60*$R$60)+(S61*$R$61)+(S62*$R$62)+(S63*$R$63),"")</f>
        <v/>
      </c>
      <c r="F25" s="88" t="str">
        <f t="shared" ref="F25:K25" si="24">IF($C$25&lt;&gt;"",+(T58*$R$58)+(T59*$R$59)+(T60*$R$60)+(T61*$R$61)+(T62*$R$62)+(T63*$R$63),"")</f>
        <v/>
      </c>
      <c r="G25" s="88" t="str">
        <f t="shared" si="24"/>
        <v/>
      </c>
      <c r="H25" s="88" t="str">
        <f t="shared" si="24"/>
        <v/>
      </c>
      <c r="I25" s="88" t="str">
        <f t="shared" si="24"/>
        <v/>
      </c>
      <c r="J25" s="88" t="str">
        <f t="shared" si="24"/>
        <v/>
      </c>
      <c r="K25" s="88" t="str">
        <f t="shared" si="24"/>
        <v/>
      </c>
      <c r="L25" s="102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x14ac:dyDescent="0.2">
      <c r="B26" s="101"/>
      <c r="C26" s="91"/>
      <c r="D26" s="102"/>
      <c r="E26" s="89"/>
      <c r="F26" s="89"/>
      <c r="G26" s="89"/>
      <c r="H26" s="89"/>
      <c r="I26" s="89"/>
      <c r="J26" s="89"/>
      <c r="K26" s="89"/>
      <c r="L26" s="102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x14ac:dyDescent="0.2">
      <c r="B27" s="101">
        <f t="shared" ref="B27" si="26">+B25+1</f>
        <v>30</v>
      </c>
      <c r="C27" s="90" t="str">
        <f>IF(P69&lt;&gt;"",+P69,"")</f>
        <v/>
      </c>
      <c r="D27" s="102" t="str">
        <f>IF($C$27&lt;&gt;"",+CONCATENATE(Q70," ",Q71," ",Q72," ",Q73," ",Q74," ",Q75," "),"")</f>
        <v/>
      </c>
      <c r="E27" s="88" t="str">
        <f>IF($C$27&lt;&gt;"",+(S70*$R$70)+(S71*$R$71)+(S72*$R$72)+(S73*$R$73)+(S74*$R$74)+(S75*$R$75),"")</f>
        <v/>
      </c>
      <c r="F27" s="88" t="str">
        <f t="shared" ref="F27:K27" si="27">IF($C$27&lt;&gt;"",+(T70*$R$70)+(T71*$R$71)+(T72*$R$72)+(T73*$R$73)+(T74*$R$74)+(T75*$R$75),"")</f>
        <v/>
      </c>
      <c r="G27" s="88" t="str">
        <f t="shared" si="27"/>
        <v/>
      </c>
      <c r="H27" s="88" t="str">
        <f t="shared" si="27"/>
        <v/>
      </c>
      <c r="I27" s="88" t="str">
        <f t="shared" si="27"/>
        <v/>
      </c>
      <c r="J27" s="88" t="str">
        <f t="shared" si="27"/>
        <v/>
      </c>
      <c r="K27" s="88" t="str">
        <f t="shared" si="27"/>
        <v/>
      </c>
      <c r="L27" s="102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101"/>
      <c r="C28" s="91"/>
      <c r="D28" s="102"/>
      <c r="E28" s="89"/>
      <c r="F28" s="89"/>
      <c r="G28" s="89"/>
      <c r="H28" s="89"/>
      <c r="I28" s="89"/>
      <c r="J28" s="89"/>
      <c r="K28" s="89"/>
      <c r="L28" s="102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101">
        <f t="shared" ref="B29" si="28">+B27+1</f>
        <v>31</v>
      </c>
      <c r="C29" s="90" t="str">
        <f>IF(P81&lt;&gt;"",+P81,"")</f>
        <v/>
      </c>
      <c r="D29" s="102" t="str">
        <f>IF($C$29&lt;&gt;"",+CONCATENATE(Q82," ",Q83," ",Q84," ",Q85," ",Q86," ",Q87," "),"")</f>
        <v/>
      </c>
      <c r="E29" s="88" t="str">
        <f>IF($C$29&lt;&gt;"",+(S82*$R$82)+(S83*$R$83)+(S84*$R$84)+(S85*$R$85)+(S86*$R$86)+(S87*$R$87),"")</f>
        <v/>
      </c>
      <c r="F29" s="88" t="str">
        <f t="shared" ref="F29:K29" si="29">IF($C$29&lt;&gt;"",+(T82*$R$82)+(T83*$R$83)+(T84*$R$84)+(T85*$R$85)+(T86*$R$86)+(T87*$R$87),"")</f>
        <v/>
      </c>
      <c r="G29" s="88" t="str">
        <f t="shared" si="29"/>
        <v/>
      </c>
      <c r="H29" s="88" t="str">
        <f t="shared" si="29"/>
        <v/>
      </c>
      <c r="I29" s="88" t="str">
        <f t="shared" si="29"/>
        <v/>
      </c>
      <c r="J29" s="88" t="str">
        <f t="shared" si="29"/>
        <v/>
      </c>
      <c r="K29" s="88" t="str">
        <f t="shared" si="29"/>
        <v/>
      </c>
      <c r="L29" s="102" t="str">
        <f>+IF(Q80&lt;&gt;"",+Q80,"")</f>
        <v/>
      </c>
      <c r="Q29" s="38"/>
      <c r="R29" s="30"/>
    </row>
    <row r="30" spans="2:34" x14ac:dyDescent="0.2">
      <c r="B30" s="101"/>
      <c r="C30" s="91"/>
      <c r="D30" s="102"/>
      <c r="E30" s="89"/>
      <c r="F30" s="89"/>
      <c r="G30" s="89"/>
      <c r="H30" s="89"/>
      <c r="I30" s="89"/>
      <c r="J30" s="89"/>
      <c r="K30" s="89"/>
      <c r="L30" s="102"/>
      <c r="O30" s="59">
        <v>27</v>
      </c>
      <c r="P30" s="34" t="s">
        <v>53</v>
      </c>
      <c r="Q30" s="68"/>
      <c r="R30" s="28"/>
      <c r="Z30" s="32"/>
      <c r="AA30" s="80" t="s">
        <v>32</v>
      </c>
      <c r="AB30" s="81"/>
      <c r="AC30" s="81"/>
      <c r="AD30" s="81"/>
      <c r="AE30" s="82"/>
      <c r="AF30" s="80" t="s">
        <v>12</v>
      </c>
      <c r="AG30" s="82"/>
    </row>
    <row r="31" spans="2:34" x14ac:dyDescent="0.2">
      <c r="B31" s="101">
        <f t="shared" ref="B31" si="30">+B29+1</f>
        <v>32</v>
      </c>
      <c r="C31" s="90" t="str">
        <f>IF(P93&lt;&gt;"",+P93,"")</f>
        <v/>
      </c>
      <c r="D31" s="102" t="str">
        <f>IF($C$31&lt;&gt;"",+CONCATENATE(Q94," ",Q95," ",Q96," ",Q97," ",Q98," ",Q99," "),"")</f>
        <v/>
      </c>
      <c r="E31" s="103" t="str">
        <f>IF($C$31&lt;&gt;"",+(S94*$R$94)+(S95*$R$95)+(S96*$R$96)+(S97*$R$97)+(S98*$R$98)+(S99*$R$99),"")</f>
        <v/>
      </c>
      <c r="F31" s="103" t="str">
        <f t="shared" ref="F31:K31" si="31">IF($C$31&lt;&gt;"",+(T94*$R$94)+(T95*$R$95)+(T96*$R$96)+(T97*$R$97)+(T98*$R$98)+(T99*$R$99),"")</f>
        <v/>
      </c>
      <c r="G31" s="103" t="str">
        <f t="shared" si="31"/>
        <v/>
      </c>
      <c r="H31" s="103" t="str">
        <f t="shared" si="31"/>
        <v/>
      </c>
      <c r="I31" s="103" t="str">
        <f t="shared" si="31"/>
        <v/>
      </c>
      <c r="J31" s="103" t="str">
        <f t="shared" si="31"/>
        <v/>
      </c>
      <c r="K31" s="103" t="str">
        <f t="shared" si="31"/>
        <v/>
      </c>
      <c r="L31" s="102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101"/>
      <c r="C32" s="91"/>
      <c r="D32" s="102"/>
      <c r="E32" s="89"/>
      <c r="F32" s="89"/>
      <c r="G32" s="89"/>
      <c r="H32" s="89"/>
      <c r="I32" s="89"/>
      <c r="J32" s="89"/>
      <c r="K32" s="89"/>
      <c r="L32" s="102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04" t="s">
        <v>4</v>
      </c>
      <c r="C34" s="104" t="s">
        <v>23</v>
      </c>
      <c r="D34" s="105" t="s">
        <v>32</v>
      </c>
      <c r="E34" s="105"/>
      <c r="F34" s="105"/>
      <c r="G34" s="105"/>
      <c r="H34" s="105"/>
      <c r="I34" s="105"/>
      <c r="J34" s="105" t="s">
        <v>12</v>
      </c>
      <c r="K34" s="105"/>
      <c r="L34" s="105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04"/>
      <c r="C35" s="104"/>
      <c r="D35" s="9" t="s">
        <v>0</v>
      </c>
      <c r="E35" s="9" t="s">
        <v>1</v>
      </c>
      <c r="F35" s="9" t="s">
        <v>5</v>
      </c>
      <c r="G35" s="9" t="s">
        <v>17</v>
      </c>
      <c r="H35" s="9" t="s">
        <v>2</v>
      </c>
      <c r="I35" s="9" t="s">
        <v>3</v>
      </c>
      <c r="J35" s="10" t="s">
        <v>27</v>
      </c>
      <c r="K35" s="10" t="s">
        <v>18</v>
      </c>
      <c r="L35" s="9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13">
        <v>25</v>
      </c>
      <c r="C36" s="114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14" t="str">
        <f>+IF(C17&lt;&gt;"",+IF(K17&gt;0,+ROUNDDOWN(+J17/K17,2),"Indeterminado"),"")</f>
        <v/>
      </c>
      <c r="G36" s="15" t="str">
        <f>+IF(C17&lt;&gt;"",+S14-U14,"")</f>
        <v/>
      </c>
      <c r="H36" s="15" t="str">
        <f>+IF(C17&lt;&gt;"",+T14-V14,"")</f>
        <v/>
      </c>
      <c r="I36" s="137" t="str">
        <f>++IF(C17&lt;&gt;"",+IF(D37="Cumple",+IF(E37="Cumple",+IF(F37="Cumple",+IF(G37="Cumple",+IF(H37="Cumple","CUMPLE","NO CUMPLE"),"NO CUMPLE"),"NO CUMPLE"),"NO CUMPLE"),"NO CUMPLE"),"")</f>
        <v/>
      </c>
      <c r="J36" s="13" t="str">
        <f>+IF(C17&lt;&gt;"",+IF(I17&gt;0,+ROUNDDOWN(+J17/I17,2),"Indeterminado"),"")</f>
        <v/>
      </c>
      <c r="K36" s="13" t="str">
        <f>+IF(C17&lt;&gt;"",+IF(F17&gt;0,+ROUNDDOWN(+J17/F17,2),"Indeterminado"),"")</f>
        <v/>
      </c>
      <c r="L36" s="137" t="str">
        <f>+IF(C17&lt;&gt;"",+IF(J37="Cumple",+IF(K37="Cumple","CUMPLE","NO CUMPLE"),"NO CUMPLE"),"")</f>
        <v/>
      </c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13"/>
      <c r="C37" s="114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17" t="str">
        <f>+IF(C17&lt;&gt;"",+IF(F36&gt;=$L$9,"Cumple", "NO CUMPLE"),"")</f>
        <v/>
      </c>
      <c r="G37" s="17" t="str">
        <f>+IF(C17&lt;&gt;"",+IF(G36&gt;=$L$10,"Cumple", "NO CUMPLE"),"")</f>
        <v/>
      </c>
      <c r="H37" s="17" t="str">
        <f>+IF(C17&lt;&gt;"",+IF(H36&gt;=$L$11,"Cumple", "NO CUMPLE"),"")</f>
        <v/>
      </c>
      <c r="I37" s="138"/>
      <c r="J37" s="17" t="str">
        <f>+IF(C17&lt;&gt;"",+IF(J36&gt;=$L$12,"Cumple", "NO CUMPLE"),"")</f>
        <v/>
      </c>
      <c r="K37" s="17" t="str">
        <f>+IF(C17&lt;&gt;"",+IF(K36&gt;=$L$13,"Cumple", "NO CUMPLE"),"")</f>
        <v/>
      </c>
      <c r="L37" s="138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13">
        <f>+B36+1</f>
        <v>26</v>
      </c>
      <c r="C38" s="114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14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37" t="str">
        <f>++IF(C19&lt;&gt;"",+IF(D39="Cumple",+IF(E39="Cumple",+IF(F39="Cumple",+IF(G39="Cumple",+IF(H39="Cumple","CUMPLE","NO CUMPLE"),"NO CUMPLE"),"NO CUMPLE"),"NO CUMPLE"),"NO CUMPLE"),"")</f>
        <v/>
      </c>
      <c r="J38" s="13" t="str">
        <f>+IF(C19&lt;&gt;"",+IF(I19&gt;0,+ROUNDDOWN(+J19/I19,2),"Indeterminado"),"")</f>
        <v/>
      </c>
      <c r="K38" s="13" t="str">
        <f>+IF(C19&lt;&gt;"",+IF(F19&gt;0,+ROUNDDOWN(+J19/F19,2),"Indeterminado"),"")</f>
        <v/>
      </c>
      <c r="L38" s="137" t="str">
        <f>+IF(C19&lt;&gt;"",+IF(J39="Cumple",+IF(K39="Cumple","CUMPLE","NO CUMPLE"),"NO CUMPLE"),"")</f>
        <v/>
      </c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13"/>
      <c r="C39" s="114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17" t="str">
        <f>+IF(C19&lt;&gt;"",+IF(F38&gt;=$L$9,"Cumple", "NO CUMPLE"),"")</f>
        <v/>
      </c>
      <c r="G39" s="17" t="str">
        <f>+IF(C19&lt;&gt;"",+IF(G38&gt;=$L$10,"Cumple", "NO CUMPLE"),"")</f>
        <v/>
      </c>
      <c r="H39" s="17" t="str">
        <f>+IF(C19&lt;&gt;"",+IF(H38&gt;=$L$11,"Cumple", "NO CUMPLE"),"")</f>
        <v/>
      </c>
      <c r="I39" s="138"/>
      <c r="J39" s="17" t="str">
        <f>+IF(C19&lt;&gt;"",+IF(J38&gt;=$L$12,"Cumple", "NO CUMPLE"),"")</f>
        <v/>
      </c>
      <c r="K39" s="17" t="str">
        <f>+IF(C19&lt;&gt;"",+IF(K38&gt;=$L$13,"Cumple", "NO CUMPLE"),"")</f>
        <v/>
      </c>
      <c r="L39" s="138"/>
      <c r="Q39" s="38"/>
      <c r="R39" s="28"/>
    </row>
    <row r="40" spans="2:34" x14ac:dyDescent="0.2">
      <c r="B40" s="113">
        <f>+B38+1</f>
        <v>27</v>
      </c>
      <c r="C40" s="114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14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37" t="str">
        <f>++IF(C21&lt;&gt;"",+IF(D41="Cumple",+IF(E41="Cumple",+IF(F41="Cumple",+IF(G41="Cumple",+IF(H41="Cumple","CUMPLE","NO CUMPLE"),"NO CUMPLE"),"NO CUMPLE"),"NO CUMPLE"),"NO CUMPLE"),"")</f>
        <v/>
      </c>
      <c r="J40" s="13" t="str">
        <f>+IF(C21&lt;&gt;"",+IF(I21&gt;0,+ROUNDDOWN(+J21/I21,2),"Indeterminado"),"")</f>
        <v/>
      </c>
      <c r="K40" s="13" t="str">
        <f>+IF(C21&lt;&gt;"",+IF(F21&gt;0,+ROUNDDOWN(+J21/F21,2),"Indeterminado"),"")</f>
        <v/>
      </c>
      <c r="L40" s="137" t="str">
        <f>+IF(C21&lt;&gt;"",+IF(J41="Cumple",+IF(K41="Cumple","CUMPLE","NO CUMPLE"),"NO CUMPLE"),"")</f>
        <v/>
      </c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13"/>
      <c r="C41" s="114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17" t="str">
        <f>+IF(C21&lt;&gt;"",+IF(F40&gt;=$L$9,"Cumple", "NO CUMPLE"),"")</f>
        <v/>
      </c>
      <c r="G41" s="17" t="str">
        <f>+IF(C21&lt;&gt;"",+IF(G40&gt;=$L$10,"Cumple", "NO CUMPLE"),"")</f>
        <v/>
      </c>
      <c r="H41" s="17" t="str">
        <f>+IF(C21&lt;&gt;"",+IF(H40&gt;=$L$11,"Cumple", "NO CUMPLE"),"")</f>
        <v/>
      </c>
      <c r="I41" s="138"/>
      <c r="J41" s="17" t="str">
        <f>+IF(C21&lt;&gt;"",+IF(J40&gt;=$L$12,"Cumple", "NO CUMPLE"),"")</f>
        <v/>
      </c>
      <c r="K41" s="17" t="str">
        <f>+IF(C21&lt;&gt;"",+IF(K40&gt;=$L$13,"Cumple", "NO CUMPLE"),"")</f>
        <v/>
      </c>
      <c r="L41" s="138"/>
      <c r="Q41" s="38"/>
      <c r="R41" s="28"/>
      <c r="S41" s="64"/>
      <c r="T41" s="64"/>
      <c r="U41" s="63"/>
      <c r="V41" s="64"/>
      <c r="W41" s="64"/>
    </row>
    <row r="42" spans="2:34" x14ac:dyDescent="0.2">
      <c r="B42" s="113">
        <f>+B40+1</f>
        <v>28</v>
      </c>
      <c r="C42" s="114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14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37" t="str">
        <f>++IF(C23&lt;&gt;"",+IF(D43="Cumple",+IF(E43="Cumple",+IF(F43="Cumple",+IF(G43="Cumple",+IF(H43="Cumple","CUMPLE","NO CUMPLE"),"NO CUMPLE"),"NO CUMPLE"),"NO CUMPLE"),"NO CUMPLE"),"")</f>
        <v/>
      </c>
      <c r="J42" s="13" t="str">
        <f>+IF(C23&lt;&gt;"",+IF(I23&gt;0,+ROUNDDOWN(+J23/I23,2),"Indeterminado"),"")</f>
        <v/>
      </c>
      <c r="K42" s="13" t="str">
        <f>+IF(C23&lt;&gt;"",+IF(F23&gt;0,+ROUNDDOWN(+J23/F23,2),"Indeterminado"),"")</f>
        <v/>
      </c>
      <c r="L42" s="137" t="str">
        <f>+IF(C23&lt;&gt;"",+IF(J43="Cumple",+IF(K43="Cumple","CUMPLE","NO CUMPLE"),"NO CUMPLE"),"")</f>
        <v/>
      </c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80" t="s">
        <v>32</v>
      </c>
      <c r="AB42" s="81"/>
      <c r="AC42" s="81"/>
      <c r="AD42" s="81"/>
      <c r="AE42" s="82"/>
      <c r="AF42" s="80" t="s">
        <v>12</v>
      </c>
      <c r="AG42" s="82"/>
    </row>
    <row r="43" spans="2:34" x14ac:dyDescent="0.2">
      <c r="B43" s="113"/>
      <c r="C43" s="114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17" t="str">
        <f>+IF(C23&lt;&gt;"",+IF(F42&gt;=$L$9,"Cumple", "NO CUMPLE"),"")</f>
        <v/>
      </c>
      <c r="G43" s="17" t="str">
        <f>+IF(C23&lt;&gt;"",+IF(G42&gt;=$L$10,"Cumple", "NO CUMPLE"),"")</f>
        <v/>
      </c>
      <c r="H43" s="17" t="str">
        <f>+IF(C23&lt;&gt;"",+IF(H42&gt;=$L$11,"Cumple", "NO CUMPLE"),"")</f>
        <v/>
      </c>
      <c r="I43" s="138"/>
      <c r="J43" s="17" t="str">
        <f>+IF(C23&lt;&gt;"",+IF(J42&gt;=$L$12,"Cumple", "NO CUMPLE"),"")</f>
        <v/>
      </c>
      <c r="K43" s="17" t="str">
        <f>+IF(C23&lt;&gt;"",+IF(K42&gt;=$L$13,"Cumple", "NO CUMPLE"),"")</f>
        <v/>
      </c>
      <c r="L43" s="138"/>
      <c r="O43" s="59">
        <v>28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13">
        <f>+B42+1</f>
        <v>29</v>
      </c>
      <c r="C44" s="114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14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37" t="str">
        <f>++IF(C25&lt;&gt;"",+IF(D45="Cumple",+IF(E45="Cumple",+IF(F45="Cumple",+IF(G45="Cumple",+IF(H45="Cumple","CUMPLE","NO CUMPLE"),"NO CUMPLE"),"NO CUMPLE"),"NO CUMPLE"),"NO CUMPLE"),"")</f>
        <v/>
      </c>
      <c r="J44" s="13" t="str">
        <f>+IF(C25&lt;&gt;"",+IF(I25&gt;0,+ROUNDDOWN(+J25/I25,2),"Indeterminado"),"")</f>
        <v/>
      </c>
      <c r="K44" s="13" t="str">
        <f>+IF(C25&lt;&gt;"",+IF(F25&gt;0,+ROUNDDOWN(+J25/F25,2),"Indeterminado"),"")</f>
        <v/>
      </c>
      <c r="L44" s="137" t="str">
        <f>+IF(C25&lt;&gt;"",+IF(J45="Cumple",+IF(K45="Cumple","CUMPLE","NO CUMPLE"),"NO CUMPLE"),"")</f>
        <v/>
      </c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13"/>
      <c r="C45" s="114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17" t="str">
        <f>+IF(C25&lt;&gt;"",+IF(F44&gt;=$L$9,"Cumple", "NO CUMPLE"),"")</f>
        <v/>
      </c>
      <c r="G45" s="17" t="str">
        <f>+IF(C25&lt;&gt;"",+IF(G44&gt;=$L$10,"Cumple", "NO CUMPLE"),"")</f>
        <v/>
      </c>
      <c r="H45" s="17" t="str">
        <f>+IF(C25&lt;&gt;"",+IF(H44&gt;=$L$11,"Cumple", "NO CUMPLE"),"")</f>
        <v/>
      </c>
      <c r="I45" s="138"/>
      <c r="J45" s="17" t="str">
        <f>+IF(C25&lt;&gt;"",+IF(J44&gt;=$L$12,"Cumple", "NO CUMPLE"),"")</f>
        <v/>
      </c>
      <c r="K45" s="17" t="str">
        <f>+IF(C25&lt;&gt;"",+IF(K44&gt;=$L$13,"Cumple", "NO CUMPLE"),"")</f>
        <v/>
      </c>
      <c r="L45" s="138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13">
        <f t="shared" ref="B46" si="49">+B44+1</f>
        <v>30</v>
      </c>
      <c r="C46" s="114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14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37" t="str">
        <f>++IF(C27&lt;&gt;"",+IF(D47="Cumple",+IF(E47="Cumple",+IF(F47="Cumple",+IF(G47="Cumple",+IF(H47="Cumple","CUMPLE","NO CUMPLE"),"NO CUMPLE"),"NO CUMPLE"),"NO CUMPLE"),"NO CUMPLE"),"")</f>
        <v/>
      </c>
      <c r="J46" s="13" t="str">
        <f>+IF(C27&lt;&gt;"",+IF(I27&gt;0,+ROUNDDOWN(+J27/I27,2),"Indeterminado"),"")</f>
        <v/>
      </c>
      <c r="K46" s="13" t="str">
        <f>+IF(C27&lt;&gt;"",+IF(F27&gt;0,+ROUNDDOWN(+J27/F27,2),"Indeterminado"),"")</f>
        <v/>
      </c>
      <c r="L46" s="137" t="str">
        <f>+IF(C27&lt;&gt;"",+IF(J47="Cumple",+IF(K47="Cumple","CUMPLE","NO CUMPLE"),"NO CUMPLE"),"")</f>
        <v/>
      </c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13"/>
      <c r="C47" s="114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17" t="str">
        <f>+IF(C27&lt;&gt;"",+IF(F46&gt;=$L$9,"Cumple", "NO CUMPLE"),"")</f>
        <v/>
      </c>
      <c r="G47" s="17" t="str">
        <f>+IF(C27&lt;&gt;"",+IF(G46&gt;=$L$10,"Cumple", "NO CUMPLE"),"")</f>
        <v/>
      </c>
      <c r="H47" s="17" t="str">
        <f>+IF(C27&lt;&gt;"",+IF(H46&gt;=$L$11,"Cumple", "NO CUMPLE"),"")</f>
        <v/>
      </c>
      <c r="I47" s="138"/>
      <c r="J47" s="17" t="str">
        <f>+IF(C27&lt;&gt;"",+IF(J46&gt;=$L$12,"Cumple", "NO CUMPLE"),"")</f>
        <v/>
      </c>
      <c r="K47" s="17" t="str">
        <f>+IF(C27&lt;&gt;"",+IF(K46&gt;=$L$13,"Cumple", "NO CUMPLE"),"")</f>
        <v/>
      </c>
      <c r="L47" s="138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13">
        <f t="shared" ref="B48" si="51">+B46+1</f>
        <v>31</v>
      </c>
      <c r="C48" s="114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14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37" t="str">
        <f>++IF(C29&lt;&gt;"",+IF(D49="Cumple",+IF(E49="Cumple",+IF(F49="Cumple",+IF(G49="Cumple",+IF(H49="Cumple","CUMPLE","NO CUMPLE"),"NO CUMPLE"),"NO CUMPLE"),"NO CUMPLE"),"NO CUMPLE"),"")</f>
        <v/>
      </c>
      <c r="J48" s="13" t="str">
        <f>+IF(C29&lt;&gt;"",+IF(I29&gt;0,+ROUNDDOWN(+J29/I29,2),"Indeterminado"),"")</f>
        <v/>
      </c>
      <c r="K48" s="13" t="str">
        <f>+IF(C29&lt;&gt;"",+IF(F29&gt;0,+ROUNDDOWN(+J29/F29,2),"Indeterminado"),"")</f>
        <v/>
      </c>
      <c r="L48" s="137" t="str">
        <f>+IF(C29&lt;&gt;"",+IF(J49="Cumple",+IF(K49="Cumple","CUMPLE","NO CUMPLE"),"NO CUMPLE"),"")</f>
        <v/>
      </c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13"/>
      <c r="C49" s="114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17" t="str">
        <f>+IF(C29&lt;&gt;"",+IF(F48&gt;=$L$9,"Cumple", "NO CUMPLE"),"")</f>
        <v/>
      </c>
      <c r="G49" s="17" t="str">
        <f>+IF(C29&lt;&gt;"",+IF(G48&gt;=$L$10,"Cumple", "NO CUMPLE"),"")</f>
        <v/>
      </c>
      <c r="H49" s="17" t="str">
        <f>+IF(C29&lt;&gt;"",+IF(H48&gt;=$L$11,"Cumple", "NO CUMPLE"),"")</f>
        <v/>
      </c>
      <c r="I49" s="138"/>
      <c r="J49" s="17" t="str">
        <f>+IF(C29&lt;&gt;"",+IF(J48&gt;=$L$12,"Cumple", "NO CUMPLE"),"")</f>
        <v/>
      </c>
      <c r="K49" s="17" t="str">
        <f>+IF(C29&lt;&gt;"",+IF(K48&gt;=$L$13,"Cumple", "NO CUMPLE"),"")</f>
        <v/>
      </c>
      <c r="L49" s="138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13">
        <f t="shared" ref="B50" si="53">+B48+1</f>
        <v>32</v>
      </c>
      <c r="C50" s="114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14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37" t="str">
        <f>++IF(C31&lt;&gt;"",+IF(D51="Cumple",+IF(E51="Cumple",+IF(F51="Cumple",+IF(G51="Cumple",+IF(H51="Cumple","CUMPLE","NO CUMPLE"),"NO CUMPLE"),"NO CUMPLE"),"NO CUMPLE"),"NO CUMPLE"),"")</f>
        <v/>
      </c>
      <c r="J50" s="13" t="str">
        <f>+IF(C31&lt;&gt;"",+IF(I31&gt;0,+ROUNDDOWN(+J31/I31,2),"Indeterminado"),"")</f>
        <v/>
      </c>
      <c r="K50" s="13" t="str">
        <f>+IF(C31&lt;&gt;"",+IF(F31&gt;0,+ROUNDDOWN(+J31/F31,2),"Indeterminado"),"")</f>
        <v/>
      </c>
      <c r="L50" s="137" t="str">
        <f>+IF(C31&lt;&gt;"",+IF(J51="Cumple",+IF(K51="Cumple","CUMPLE","NO CUMPLE"),"NO CUMPLE"),"")</f>
        <v/>
      </c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13"/>
      <c r="C51" s="114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17" t="str">
        <f>+IF(C31&lt;&gt;"",+IF(G50&gt;=$L$10,"Cumple", "NO CUMPLE"),"")</f>
        <v/>
      </c>
      <c r="H51" s="17" t="str">
        <f>+IF(C31&lt;&gt;"",+IF(H50&gt;=$L$11,"Cumple", "NO CUMPLE"),"")</f>
        <v/>
      </c>
      <c r="I51" s="138"/>
      <c r="J51" s="17" t="str">
        <f>+IF(C31&lt;&gt;"",+IF(J50&gt;=$L$12,"Cumple", "NO CUMPLE"),"")</f>
        <v/>
      </c>
      <c r="K51" s="17" t="str">
        <f>+IF(C31&lt;&gt;"",+IF(K50&gt;=$L$13,"Cumple", "NO CUMPLE"),"")</f>
        <v/>
      </c>
      <c r="L51" s="138"/>
      <c r="Q51" s="38"/>
      <c r="R51" s="28"/>
    </row>
    <row r="52" spans="2:34" x14ac:dyDescent="0.2">
      <c r="B52" s="115" t="s">
        <v>15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16" t="s">
        <v>16</v>
      </c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20" t="s">
        <v>57</v>
      </c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P56" s="34" t="s">
        <v>53</v>
      </c>
      <c r="Q56" s="68"/>
      <c r="R56" s="28"/>
      <c r="Z56" s="32"/>
      <c r="AA56" s="80" t="s">
        <v>32</v>
      </c>
      <c r="AB56" s="81"/>
      <c r="AC56" s="81"/>
      <c r="AD56" s="81"/>
      <c r="AE56" s="82"/>
      <c r="AF56" s="80" t="s">
        <v>12</v>
      </c>
      <c r="AG56" s="82"/>
    </row>
    <row r="57" spans="2:34" x14ac:dyDescent="0.2"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O57" s="59">
        <v>29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84"/>
      <c r="C59" s="84"/>
      <c r="D59" s="84"/>
      <c r="E59" s="85" t="s">
        <v>43</v>
      </c>
      <c r="F59" s="85"/>
      <c r="G59" s="85"/>
      <c r="H59" s="85"/>
      <c r="I59" s="85"/>
      <c r="J59" s="85"/>
      <c r="K59" s="85"/>
      <c r="L59" s="85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85" t="s">
        <v>62</v>
      </c>
      <c r="C60" s="85"/>
      <c r="D60" s="85"/>
      <c r="E60" s="85"/>
      <c r="F60" s="85"/>
      <c r="G60" s="85"/>
      <c r="H60" s="85"/>
      <c r="I60" s="85"/>
      <c r="J60" s="85"/>
      <c r="K60" s="85"/>
      <c r="L60" s="85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17" t="s">
        <v>19</v>
      </c>
      <c r="C61" s="117"/>
      <c r="D61" s="117"/>
      <c r="E61" s="85"/>
      <c r="F61" s="85"/>
      <c r="G61" s="85"/>
      <c r="H61" s="85"/>
      <c r="I61" s="85"/>
      <c r="J61" s="85"/>
      <c r="K61" s="85"/>
      <c r="L61" s="85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80" t="s">
        <v>32</v>
      </c>
      <c r="AB68" s="81"/>
      <c r="AC68" s="81"/>
      <c r="AD68" s="81"/>
      <c r="AE68" s="82"/>
      <c r="AF68" s="80" t="s">
        <v>12</v>
      </c>
      <c r="AG68" s="82"/>
    </row>
    <row r="69" spans="15:34" x14ac:dyDescent="0.2">
      <c r="O69" s="59">
        <v>30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80" t="s">
        <v>32</v>
      </c>
      <c r="AB80" s="81"/>
      <c r="AC80" s="81"/>
      <c r="AD80" s="81"/>
      <c r="AE80" s="82"/>
      <c r="AF80" s="80" t="s">
        <v>12</v>
      </c>
      <c r="AG80" s="82"/>
    </row>
    <row r="81" spans="15:34" x14ac:dyDescent="0.2">
      <c r="O81" s="59">
        <v>31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9"/>
      <c r="R92" s="28"/>
      <c r="Z92" s="32"/>
      <c r="AA92" s="80" t="s">
        <v>32</v>
      </c>
      <c r="AB92" s="81"/>
      <c r="AC92" s="81"/>
      <c r="AD92" s="81"/>
      <c r="AE92" s="82"/>
      <c r="AF92" s="80" t="s">
        <v>12</v>
      </c>
      <c r="AG92" s="82"/>
    </row>
    <row r="93" spans="15:34" x14ac:dyDescent="0.2">
      <c r="O93" s="59">
        <v>32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AA68:AE68"/>
    <mergeCell ref="AF68:AG68"/>
    <mergeCell ref="AA80:AE80"/>
    <mergeCell ref="AF80:AG80"/>
    <mergeCell ref="AA92:AE92"/>
    <mergeCell ref="AF92:AG92"/>
    <mergeCell ref="B54:L55"/>
    <mergeCell ref="AA6:AE6"/>
    <mergeCell ref="AF6:AG6"/>
    <mergeCell ref="AA18:AE18"/>
    <mergeCell ref="AF18:AG18"/>
    <mergeCell ref="AA30:AE30"/>
    <mergeCell ref="AF30:AG30"/>
    <mergeCell ref="AA42:AE42"/>
    <mergeCell ref="AF42:AG42"/>
    <mergeCell ref="AA56:AE56"/>
    <mergeCell ref="AF56:AG56"/>
    <mergeCell ref="B56:L58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53:L53"/>
    <mergeCell ref="B46:B47"/>
    <mergeCell ref="C46:C47"/>
    <mergeCell ref="I46:I47"/>
    <mergeCell ref="L46:L47"/>
    <mergeCell ref="B48:B49"/>
    <mergeCell ref="C48:C49"/>
    <mergeCell ref="I48:I49"/>
    <mergeCell ref="L48:L49"/>
    <mergeCell ref="B42:B43"/>
    <mergeCell ref="C42:C43"/>
    <mergeCell ref="I42:I43"/>
    <mergeCell ref="L42:L43"/>
    <mergeCell ref="B44:B45"/>
    <mergeCell ref="C44:C45"/>
    <mergeCell ref="I44:I45"/>
    <mergeCell ref="L44:L45"/>
    <mergeCell ref="B38:B39"/>
    <mergeCell ref="C38:C39"/>
    <mergeCell ref="I38:I39"/>
    <mergeCell ref="L38:L39"/>
    <mergeCell ref="B40:B41"/>
    <mergeCell ref="C40:C41"/>
    <mergeCell ref="I40:I41"/>
    <mergeCell ref="L40:L41"/>
    <mergeCell ref="B33:L33"/>
    <mergeCell ref="B34:B35"/>
    <mergeCell ref="C34:C35"/>
    <mergeCell ref="D34:I34"/>
    <mergeCell ref="J34:L34"/>
    <mergeCell ref="B36:B37"/>
    <mergeCell ref="C36:C37"/>
    <mergeCell ref="I36:I37"/>
    <mergeCell ref="L36:L37"/>
    <mergeCell ref="G31:G32"/>
    <mergeCell ref="H31:H32"/>
    <mergeCell ref="I31:I32"/>
    <mergeCell ref="J31:J32"/>
    <mergeCell ref="K31:K32"/>
    <mergeCell ref="L31:L32"/>
    <mergeCell ref="H29:H30"/>
    <mergeCell ref="I29:I30"/>
    <mergeCell ref="J29:J30"/>
    <mergeCell ref="K29:K30"/>
    <mergeCell ref="L29:L30"/>
    <mergeCell ref="G29:G30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F29:F30"/>
    <mergeCell ref="G27:G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G25:G26"/>
    <mergeCell ref="B27:B28"/>
    <mergeCell ref="C27:C28"/>
    <mergeCell ref="D27:D28"/>
    <mergeCell ref="E27:E28"/>
    <mergeCell ref="F27:F28"/>
    <mergeCell ref="B25:B26"/>
    <mergeCell ref="C25:C26"/>
    <mergeCell ref="D25:D26"/>
    <mergeCell ref="E25:E26"/>
    <mergeCell ref="F25:F26"/>
    <mergeCell ref="H19:H20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B21:B22"/>
    <mergeCell ref="C21:C22"/>
    <mergeCell ref="D21:D22"/>
    <mergeCell ref="E21:E22"/>
    <mergeCell ref="F21:F22"/>
    <mergeCell ref="G21:G22"/>
    <mergeCell ref="B19:B20"/>
    <mergeCell ref="C19:C20"/>
    <mergeCell ref="D19:D20"/>
    <mergeCell ref="E19:E20"/>
    <mergeCell ref="F19:F20"/>
    <mergeCell ref="G19:G20"/>
    <mergeCell ref="B23:B24"/>
    <mergeCell ref="C23:C24"/>
    <mergeCell ref="D23:D24"/>
    <mergeCell ref="E23:E24"/>
    <mergeCell ref="F23:F24"/>
    <mergeCell ref="G23:G24"/>
    <mergeCell ref="H23:H24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I19:I20"/>
    <mergeCell ref="J19:J20"/>
    <mergeCell ref="K19:K20"/>
    <mergeCell ref="L19:L20"/>
    <mergeCell ref="B7:H7"/>
    <mergeCell ref="I7:J7"/>
    <mergeCell ref="B8:H13"/>
    <mergeCell ref="I8:J8"/>
    <mergeCell ref="I9:J9"/>
    <mergeCell ref="I10:J10"/>
    <mergeCell ref="I11:J11"/>
    <mergeCell ref="I12:J12"/>
    <mergeCell ref="I13:J13"/>
    <mergeCell ref="B1:L1"/>
    <mergeCell ref="B2:L2"/>
    <mergeCell ref="B3:L3"/>
    <mergeCell ref="B4:L4"/>
    <mergeCell ref="B5:C5"/>
    <mergeCell ref="D5:F6"/>
    <mergeCell ref="I5:K5"/>
    <mergeCell ref="B6:C6"/>
    <mergeCell ref="I6:K6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ignoredErrors>
    <ignoredError sqref="C17:L32" unlocked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>
    <pageSetUpPr fitToPage="1"/>
  </sheetPr>
  <dimension ref="B1:E25"/>
  <sheetViews>
    <sheetView showGridLines="0" workbookViewId="0">
      <selection activeCell="F9" sqref="F9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07" t="s">
        <v>59</v>
      </c>
      <c r="C1" s="107"/>
      <c r="D1" s="107"/>
      <c r="E1" s="107"/>
    </row>
    <row r="2" spans="2:5" ht="15" x14ac:dyDescent="0.25">
      <c r="B2" s="108" t="s">
        <v>60</v>
      </c>
      <c r="C2" s="108"/>
      <c r="D2" s="108"/>
      <c r="E2" s="108"/>
    </row>
    <row r="3" spans="2:5" x14ac:dyDescent="0.2">
      <c r="B3" s="85" t="s">
        <v>10</v>
      </c>
      <c r="C3" s="85"/>
      <c r="D3" s="85"/>
      <c r="E3" s="85"/>
    </row>
    <row r="5" spans="2:5" x14ac:dyDescent="0.2">
      <c r="B5" s="85" t="s">
        <v>30</v>
      </c>
      <c r="C5" s="85"/>
      <c r="D5" s="85"/>
      <c r="E5" s="85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32">
        <v>25</v>
      </c>
      <c r="C8" s="134" t="str">
        <f>+IF('Evaluación (hoja4)'!C17&lt;&gt;"",+'Evaluación (hoja4)'!C17,"")</f>
        <v/>
      </c>
      <c r="D8" s="132" t="str">
        <f>+IF('Evaluación (hoja4)'!C17&lt;&gt;"",'Evaluación (hoja4)'!I36,"")</f>
        <v/>
      </c>
      <c r="E8" s="132" t="str">
        <f>+IF('Evaluación (hoja4)'!C17&lt;&gt;"",'Evaluación (hoja4)'!L36,"")</f>
        <v/>
      </c>
    </row>
    <row r="9" spans="2:5" ht="12.95" customHeight="1" x14ac:dyDescent="0.2">
      <c r="B9" s="133"/>
      <c r="C9" s="135"/>
      <c r="D9" s="133"/>
      <c r="E9" s="133"/>
    </row>
    <row r="10" spans="2:5" ht="12.95" customHeight="1" x14ac:dyDescent="0.2">
      <c r="B10" s="132" t="str">
        <f>+IF(C10&lt;&gt;"",+B8+1,"")</f>
        <v/>
      </c>
      <c r="C10" s="134" t="str">
        <f>+IF('Evaluación (hoja4)'!C19&lt;&gt;"",+'Evaluación (hoja4)'!C19,"")</f>
        <v/>
      </c>
      <c r="D10" s="132" t="str">
        <f>+IF('Evaluación (hoja4)'!C19&lt;&gt;"",'Evaluación (hoja4)'!I38,"")</f>
        <v/>
      </c>
      <c r="E10" s="132" t="str">
        <f>+IF('Evaluación (hoja4)'!C19&lt;&gt;"",'Evaluación (hoja4)'!L38,"")</f>
        <v/>
      </c>
    </row>
    <row r="11" spans="2:5" ht="12.95" customHeight="1" x14ac:dyDescent="0.2">
      <c r="B11" s="133"/>
      <c r="C11" s="135"/>
      <c r="D11" s="133"/>
      <c r="E11" s="133"/>
    </row>
    <row r="12" spans="2:5" ht="12.95" customHeight="1" x14ac:dyDescent="0.2">
      <c r="B12" s="132" t="str">
        <f>+IF(C12&lt;&gt;"",+B10+1,"")</f>
        <v/>
      </c>
      <c r="C12" s="134" t="str">
        <f>+IF('Evaluación (hoja4)'!C21&lt;&gt;"",+'Evaluación (hoja4)'!C21,"")</f>
        <v/>
      </c>
      <c r="D12" s="132" t="str">
        <f>+IF('Evaluación (hoja4)'!C21&lt;&gt;"",'Evaluación (hoja4)'!I40,"")</f>
        <v/>
      </c>
      <c r="E12" s="132" t="str">
        <f>+IF('Evaluación (hoja4)'!C21&lt;&gt;"",'Evaluación (hoja4)'!L40,"")</f>
        <v/>
      </c>
    </row>
    <row r="13" spans="2:5" ht="12.95" customHeight="1" x14ac:dyDescent="0.2">
      <c r="B13" s="133"/>
      <c r="C13" s="135"/>
      <c r="D13" s="133"/>
      <c r="E13" s="133"/>
    </row>
    <row r="14" spans="2:5" x14ac:dyDescent="0.2">
      <c r="B14" s="132" t="str">
        <f>+IF(C14&lt;&gt;"",+B12+1,"")</f>
        <v/>
      </c>
      <c r="C14" s="134" t="str">
        <f>+IF('Evaluación (hoja4)'!C23&lt;&gt;"",+'Evaluación (hoja4)'!C23,"")</f>
        <v/>
      </c>
      <c r="D14" s="132" t="str">
        <f>+IF('Evaluación (hoja4)'!C23&lt;&gt;"",'Evaluación (hoja4)'!I42,"")</f>
        <v/>
      </c>
      <c r="E14" s="132" t="str">
        <f>+IF('Evaluación (hoja4)'!C23&lt;&gt;"",'Evaluación (hoja4)'!L42,"")</f>
        <v/>
      </c>
    </row>
    <row r="15" spans="2:5" x14ac:dyDescent="0.2">
      <c r="B15" s="133"/>
      <c r="C15" s="135"/>
      <c r="D15" s="133"/>
      <c r="E15" s="133"/>
    </row>
    <row r="16" spans="2:5" x14ac:dyDescent="0.2">
      <c r="B16" s="132" t="str">
        <f>+IF(C16&lt;&gt;"",+B14+1,"")</f>
        <v/>
      </c>
      <c r="C16" s="134" t="str">
        <f>+IF('Evaluación (hoja4)'!C25&lt;&gt;"",+'Evaluación (hoja4)'!C25,"")</f>
        <v/>
      </c>
      <c r="D16" s="132" t="str">
        <f>+IF('Evaluación (hoja4)'!C25&lt;&gt;"",'Evaluación (hoja4)'!I44,"")</f>
        <v/>
      </c>
      <c r="E16" s="132" t="str">
        <f>+IF('Evaluación (hoja4)'!C25&lt;&gt;"",'Evaluación (hoja4)'!L44,"")</f>
        <v/>
      </c>
    </row>
    <row r="17" spans="2:5" x14ac:dyDescent="0.2">
      <c r="B17" s="133"/>
      <c r="C17" s="135"/>
      <c r="D17" s="133"/>
      <c r="E17" s="133"/>
    </row>
    <row r="18" spans="2:5" x14ac:dyDescent="0.2">
      <c r="B18" s="132" t="str">
        <f t="shared" ref="B18" si="0">+IF(C18&lt;&gt;"",+B16+1,"")</f>
        <v/>
      </c>
      <c r="C18" s="134" t="str">
        <f>+IF('Evaluación (hoja4)'!C27&lt;&gt;"",+'Evaluación (hoja4)'!C27,"")</f>
        <v/>
      </c>
      <c r="D18" s="132" t="str">
        <f>+IF('Evaluación (hoja4)'!C27&lt;&gt;"",'Evaluación (hoja4)'!I46,"")</f>
        <v/>
      </c>
      <c r="E18" s="132" t="str">
        <f>+IF('Evaluación (hoja4)'!C27&lt;&gt;"",'Evaluación (hoja4)'!L46,"")</f>
        <v/>
      </c>
    </row>
    <row r="19" spans="2:5" x14ac:dyDescent="0.2">
      <c r="B19" s="133"/>
      <c r="C19" s="135"/>
      <c r="D19" s="133"/>
      <c r="E19" s="133"/>
    </row>
    <row r="20" spans="2:5" x14ac:dyDescent="0.2">
      <c r="B20" s="132" t="str">
        <f t="shared" ref="B20" si="1">+IF(C20&lt;&gt;"",+B18+1,"")</f>
        <v/>
      </c>
      <c r="C20" s="134" t="str">
        <f>+IF('Evaluación (hoja4)'!C29&lt;&gt;"",+'Evaluación (hoja4)'!C29,"")</f>
        <v/>
      </c>
      <c r="D20" s="132" t="str">
        <f>+IF('Evaluación (hoja4)'!C29&lt;&gt;"",'Evaluación (hoja4)'!I48,"")</f>
        <v/>
      </c>
      <c r="E20" s="132" t="str">
        <f>+IF('Evaluación (hoja4)'!C29&lt;&gt;"",'Evaluación (hoja4)'!L48,"")</f>
        <v/>
      </c>
    </row>
    <row r="21" spans="2:5" x14ac:dyDescent="0.2">
      <c r="B21" s="133"/>
      <c r="C21" s="135"/>
      <c r="D21" s="133"/>
      <c r="E21" s="133"/>
    </row>
    <row r="22" spans="2:5" x14ac:dyDescent="0.2">
      <c r="B22" s="132" t="str">
        <f t="shared" ref="B22" si="2">+IF(C22&lt;&gt;"",+B20+1,"")</f>
        <v/>
      </c>
      <c r="C22" s="134" t="str">
        <f>+IF('Evaluación (hoja4)'!C31&lt;&gt;"",+'Evaluación (hoja4)'!C31,"")</f>
        <v/>
      </c>
      <c r="D22" s="132" t="str">
        <f>+IF('Evaluación (hoja4)'!C31&lt;&gt;"",'Evaluación (hoja4)'!I50,"")</f>
        <v/>
      </c>
      <c r="E22" s="132" t="str">
        <f>+IF('Evaluación (hoja4)'!C31&lt;&gt;"",'Evaluación (hoja4)'!L50,"")</f>
        <v/>
      </c>
    </row>
    <row r="23" spans="2:5" x14ac:dyDescent="0.2">
      <c r="B23" s="133"/>
      <c r="C23" s="135"/>
      <c r="D23" s="133"/>
      <c r="E23" s="133"/>
    </row>
    <row r="25" spans="2:5" x14ac:dyDescent="0.2">
      <c r="B25" s="6" t="s">
        <v>46</v>
      </c>
    </row>
  </sheetData>
  <mergeCells count="36"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  <mergeCell ref="B14:B15"/>
    <mergeCell ref="C14:C15"/>
    <mergeCell ref="D14:D15"/>
    <mergeCell ref="E14:E15"/>
    <mergeCell ref="B16:B17"/>
    <mergeCell ref="C16:C17"/>
    <mergeCell ref="D16:D17"/>
    <mergeCell ref="E16:E17"/>
    <mergeCell ref="B10:B11"/>
    <mergeCell ref="C10:C11"/>
    <mergeCell ref="D10:D11"/>
    <mergeCell ref="E10:E11"/>
    <mergeCell ref="B12:B13"/>
    <mergeCell ref="C12:C13"/>
    <mergeCell ref="D12:D13"/>
    <mergeCell ref="E12:E13"/>
    <mergeCell ref="B1:E1"/>
    <mergeCell ref="B2:E2"/>
    <mergeCell ref="B3:E3"/>
    <mergeCell ref="B5:E5"/>
    <mergeCell ref="B8:B9"/>
    <mergeCell ref="C8:C9"/>
    <mergeCell ref="D8:D9"/>
    <mergeCell ref="E8:E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>
    <pageSetUpPr fitToPage="1"/>
  </sheetPr>
  <dimension ref="B1:AH110"/>
  <sheetViews>
    <sheetView showGridLines="0" topLeftCell="A16" zoomScale="90" zoomScaleNormal="90" workbookViewId="0">
      <selection activeCell="B59" sqref="B59:D61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1.140625" style="1" bestFit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.28515625" style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3.7109375" style="1" customWidth="1"/>
    <col min="35" max="16384" width="11.42578125" style="1"/>
  </cols>
  <sheetData>
    <row r="1" spans="2:34" ht="15.75" x14ac:dyDescent="0.25">
      <c r="B1" s="107" t="s">
        <v>59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2:34" ht="15" x14ac:dyDescent="0.25">
      <c r="B2" s="108" t="s">
        <v>60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</row>
    <row r="3" spans="2:34" x14ac:dyDescent="0.2">
      <c r="B3" s="85" t="s">
        <v>10</v>
      </c>
      <c r="C3" s="85"/>
      <c r="D3" s="85"/>
      <c r="E3" s="85"/>
      <c r="F3" s="85"/>
      <c r="G3" s="85"/>
      <c r="H3" s="85"/>
      <c r="I3" s="85"/>
      <c r="J3" s="85"/>
      <c r="K3" s="85"/>
      <c r="L3" s="85"/>
    </row>
    <row r="4" spans="2:34" x14ac:dyDescent="0.2">
      <c r="B4" s="83" t="s">
        <v>44</v>
      </c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2:34" x14ac:dyDescent="0.2">
      <c r="B5" s="95" t="s">
        <v>34</v>
      </c>
      <c r="C5" s="97"/>
      <c r="D5" s="127"/>
      <c r="E5" s="85"/>
      <c r="F5" s="128"/>
      <c r="G5" s="25" t="s">
        <v>49</v>
      </c>
      <c r="H5" s="25" t="s">
        <v>48</v>
      </c>
      <c r="I5" s="95" t="s">
        <v>45</v>
      </c>
      <c r="J5" s="96"/>
      <c r="K5" s="96"/>
      <c r="L5" s="22" t="s">
        <v>39</v>
      </c>
    </row>
    <row r="6" spans="2:34" x14ac:dyDescent="0.2">
      <c r="B6" s="109" t="str">
        <f>+'Evaluación (hoja1)'!B6:C6</f>
        <v>23000927-H1</v>
      </c>
      <c r="C6" s="110"/>
      <c r="D6" s="129"/>
      <c r="E6" s="130"/>
      <c r="F6" s="131"/>
      <c r="G6" s="24">
        <f>'Evaluación (hoja1)'!G6</f>
        <v>320000000</v>
      </c>
      <c r="H6" s="26" t="str">
        <f>'Evaluación (hoja1)'!H6</f>
        <v>2 MESES</v>
      </c>
      <c r="I6" s="86" t="s">
        <v>11</v>
      </c>
      <c r="J6" s="87"/>
      <c r="K6" s="87"/>
      <c r="L6" s="7">
        <f>+'Evaluación (hoja1)'!L6</f>
        <v>44926</v>
      </c>
      <c r="O6" s="59">
        <v>33</v>
      </c>
      <c r="P6" s="34" t="s">
        <v>53</v>
      </c>
      <c r="Q6" s="69"/>
      <c r="R6" s="28"/>
      <c r="AA6" s="80" t="s">
        <v>32</v>
      </c>
      <c r="AB6" s="81"/>
      <c r="AC6" s="81"/>
      <c r="AD6" s="81"/>
      <c r="AE6" s="82"/>
      <c r="AF6" s="80" t="s">
        <v>12</v>
      </c>
      <c r="AG6" s="82"/>
    </row>
    <row r="7" spans="2:34" ht="25.5" x14ac:dyDescent="0.2">
      <c r="B7" s="98" t="s">
        <v>35</v>
      </c>
      <c r="C7" s="99"/>
      <c r="D7" s="99"/>
      <c r="E7" s="99"/>
      <c r="F7" s="99"/>
      <c r="G7" s="99"/>
      <c r="H7" s="100"/>
      <c r="I7" s="92" t="s">
        <v>6</v>
      </c>
      <c r="J7" s="92"/>
      <c r="K7" s="36" t="s">
        <v>36</v>
      </c>
      <c r="L7" s="37">
        <f>+'Evaluación (hoja1)'!L7</f>
        <v>1.5</v>
      </c>
      <c r="P7" s="54"/>
      <c r="Q7" s="45" t="s">
        <v>24</v>
      </c>
      <c r="R7" s="75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121" t="str">
        <f>+'Evaluación (hoja1)'!B8:H13</f>
        <v>33400C0284 ADQUIRIR BOLSA DE BATERIAS PARA LOS SISTEMAS DE LOS AEROPUERTOS DE LA REGIONAL OCCIDENTE</v>
      </c>
      <c r="C8" s="122"/>
      <c r="D8" s="122"/>
      <c r="E8" s="122"/>
      <c r="F8" s="122"/>
      <c r="G8" s="122"/>
      <c r="H8" s="123"/>
      <c r="I8" s="93" t="s">
        <v>7</v>
      </c>
      <c r="J8" s="93"/>
      <c r="K8" s="23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121"/>
      <c r="C9" s="122"/>
      <c r="D9" s="122"/>
      <c r="E9" s="122"/>
      <c r="F9" s="122"/>
      <c r="G9" s="122"/>
      <c r="H9" s="123"/>
      <c r="I9" s="93" t="s">
        <v>20</v>
      </c>
      <c r="J9" s="93"/>
      <c r="K9" s="23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121"/>
      <c r="C10" s="122"/>
      <c r="D10" s="122"/>
      <c r="E10" s="122"/>
      <c r="F10" s="122"/>
      <c r="G10" s="122"/>
      <c r="H10" s="123"/>
      <c r="I10" s="93" t="s">
        <v>21</v>
      </c>
      <c r="J10" s="93"/>
      <c r="K10" s="23" t="s">
        <v>36</v>
      </c>
      <c r="L10" s="5">
        <f>+'Evaluación (hoja1)'!L10</f>
        <v>240000000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121"/>
      <c r="C11" s="122"/>
      <c r="D11" s="122"/>
      <c r="E11" s="122"/>
      <c r="F11" s="122"/>
      <c r="G11" s="122"/>
      <c r="H11" s="123"/>
      <c r="I11" s="93" t="s">
        <v>22</v>
      </c>
      <c r="J11" s="93"/>
      <c r="K11" s="23" t="s">
        <v>36</v>
      </c>
      <c r="L11" s="5">
        <f>+'Evaluación (hoja1)'!L11</f>
        <v>80000000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121"/>
      <c r="C12" s="122"/>
      <c r="D12" s="122"/>
      <c r="E12" s="122"/>
      <c r="F12" s="122"/>
      <c r="G12" s="122"/>
      <c r="H12" s="123"/>
      <c r="I12" s="93" t="s">
        <v>8</v>
      </c>
      <c r="J12" s="93"/>
      <c r="K12" s="23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124"/>
      <c r="C13" s="125"/>
      <c r="D13" s="125"/>
      <c r="E13" s="125"/>
      <c r="F13" s="125"/>
      <c r="G13" s="125"/>
      <c r="H13" s="126"/>
      <c r="I13" s="94" t="s">
        <v>9</v>
      </c>
      <c r="J13" s="94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84"/>
      <c r="C14" s="84"/>
      <c r="D14" s="84"/>
      <c r="E14" s="84"/>
      <c r="F14" s="84"/>
      <c r="G14" s="84"/>
      <c r="H14" s="84"/>
      <c r="I14" s="85"/>
      <c r="J14" s="85"/>
      <c r="K14" s="85"/>
      <c r="L14" s="85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85" t="s">
        <v>56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Q15" s="38"/>
      <c r="R15" s="28"/>
    </row>
    <row r="16" spans="2:34" x14ac:dyDescent="0.2">
      <c r="B16" s="18" t="s">
        <v>4</v>
      </c>
      <c r="C16" s="18" t="s">
        <v>23</v>
      </c>
      <c r="D16" s="18" t="s">
        <v>24</v>
      </c>
      <c r="E16" s="18" t="s">
        <v>28</v>
      </c>
      <c r="F16" s="18" t="s">
        <v>13</v>
      </c>
      <c r="G16" s="18" t="s">
        <v>29</v>
      </c>
      <c r="H16" s="18" t="s">
        <v>14</v>
      </c>
      <c r="I16" s="18" t="s">
        <v>2</v>
      </c>
      <c r="J16" s="18" t="s">
        <v>25</v>
      </c>
      <c r="K16" s="18" t="s">
        <v>26</v>
      </c>
      <c r="L16" s="18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101">
        <v>33</v>
      </c>
      <c r="C17" s="90" t="str">
        <f>IF(P7&lt;&gt;"",+P7,"")</f>
        <v/>
      </c>
      <c r="D17" s="102" t="str">
        <f>+IF($C$17&lt;&gt;"",+CONCATENATE(Q8," ",Q9," ",Q10," ",Q11," ",Q12," ",Q13," "),"")</f>
        <v/>
      </c>
      <c r="E17" s="88" t="str">
        <f>IF($C$17&lt;&gt;"",+(S8*$R$8)+(S9*$R$9)+(S10*$R$10)+(S11*$R$11)+(S12*$R$12)+(S13*$R$13),"")</f>
        <v/>
      </c>
      <c r="F17" s="88" t="str">
        <f t="shared" ref="F17:K17" si="9">IF($C$17&lt;&gt;"",+(T8*$R$8)+(T9*$R$9)+(T10*$R$10)+(T11*$R$11)+(T12*$R$12)+(T13*$R$13),"")</f>
        <v/>
      </c>
      <c r="G17" s="88" t="str">
        <f t="shared" si="9"/>
        <v/>
      </c>
      <c r="H17" s="88" t="str">
        <f t="shared" si="9"/>
        <v/>
      </c>
      <c r="I17" s="88" t="str">
        <f t="shared" si="9"/>
        <v/>
      </c>
      <c r="J17" s="88" t="str">
        <f t="shared" si="9"/>
        <v/>
      </c>
      <c r="K17" s="88" t="str">
        <f t="shared" si="9"/>
        <v/>
      </c>
      <c r="L17" s="102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x14ac:dyDescent="0.2">
      <c r="B18" s="101"/>
      <c r="C18" s="91"/>
      <c r="D18" s="102"/>
      <c r="E18" s="89"/>
      <c r="F18" s="89"/>
      <c r="G18" s="89"/>
      <c r="H18" s="89"/>
      <c r="I18" s="89"/>
      <c r="J18" s="89"/>
      <c r="K18" s="89"/>
      <c r="L18" s="102"/>
      <c r="O18" s="59">
        <v>34</v>
      </c>
      <c r="P18" s="34" t="s">
        <v>53</v>
      </c>
      <c r="Q18" s="74"/>
      <c r="R18" s="28"/>
      <c r="AA18" s="80" t="s">
        <v>32</v>
      </c>
      <c r="AB18" s="81"/>
      <c r="AC18" s="81"/>
      <c r="AD18" s="81"/>
      <c r="AE18" s="82"/>
      <c r="AF18" s="80" t="s">
        <v>12</v>
      </c>
      <c r="AG18" s="82"/>
    </row>
    <row r="19" spans="2:34" x14ac:dyDescent="0.2">
      <c r="B19" s="101">
        <f>+B17+1</f>
        <v>34</v>
      </c>
      <c r="C19" s="111" t="str">
        <f>IF(P19&lt;&gt;"",+P19,"")</f>
        <v/>
      </c>
      <c r="D19" s="102" t="str">
        <f>+IF($C$19&lt;&gt;"",+CONCATENATE(Q20," ",Q21," ",Q22," ",Q23," ",Q24," ",Q25," "),"")</f>
        <v/>
      </c>
      <c r="E19" s="88" t="str">
        <f>IF($C$19&lt;&gt;"",+(S20*$R$20)+(S21*$R$21)+(S22*$R$22)+(S23*$R$23)+(S24*$R$24)+(S25*$R$25),"")</f>
        <v/>
      </c>
      <c r="F19" s="88" t="str">
        <f t="shared" ref="F19:K19" si="10">IF($C$19&lt;&gt;"",+(T20*$R$20)+(T21*$R$21)+(T22*$R$22)+(T23*$R$23)+(T24*$R$24)+(T25*$R$25),"")</f>
        <v/>
      </c>
      <c r="G19" s="88" t="str">
        <f t="shared" si="10"/>
        <v/>
      </c>
      <c r="H19" s="88" t="str">
        <f t="shared" si="10"/>
        <v/>
      </c>
      <c r="I19" s="88" t="str">
        <f t="shared" si="10"/>
        <v/>
      </c>
      <c r="J19" s="88" t="str">
        <f t="shared" si="10"/>
        <v/>
      </c>
      <c r="K19" s="88" t="str">
        <f t="shared" si="10"/>
        <v/>
      </c>
      <c r="L19" s="102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101"/>
      <c r="C20" s="112"/>
      <c r="D20" s="102"/>
      <c r="E20" s="89"/>
      <c r="F20" s="89"/>
      <c r="G20" s="89"/>
      <c r="H20" s="89"/>
      <c r="I20" s="89"/>
      <c r="J20" s="89"/>
      <c r="K20" s="89"/>
      <c r="L20" s="102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101">
        <f t="shared" ref="B21" si="11">+B19+1</f>
        <v>35</v>
      </c>
      <c r="C21" s="90" t="str">
        <f>IF(P31&lt;&gt;"",+P31,"")</f>
        <v/>
      </c>
      <c r="D21" s="102" t="str">
        <f>+IF($C$21&lt;&gt;"",+CONCATENATE(Q32," ",Q33," ",Q34," ",Q35," ",Q36," ",Q37," "),"")</f>
        <v/>
      </c>
      <c r="E21" s="88" t="str">
        <f>IF($C$21&lt;&gt;"",+(S32*$R$32)+(S33*$R$33)+(S34*$R$34)+(S35*$R$35)+(S36*$R$36)+(S37*$R$37),"")</f>
        <v/>
      </c>
      <c r="F21" s="88" t="str">
        <f t="shared" ref="F21:K21" si="12">IF($C$21&lt;&gt;"",+(T32*$R$32)+(T33*$R$33)+(T34*$R$34)+(T35*$R$35)+(T36*$R$36)+(T37*$R$37),"")</f>
        <v/>
      </c>
      <c r="G21" s="88" t="str">
        <f t="shared" si="12"/>
        <v/>
      </c>
      <c r="H21" s="88" t="str">
        <f t="shared" si="12"/>
        <v/>
      </c>
      <c r="I21" s="88" t="str">
        <f t="shared" si="12"/>
        <v/>
      </c>
      <c r="J21" s="88" t="str">
        <f t="shared" si="12"/>
        <v/>
      </c>
      <c r="K21" s="88" t="str">
        <f t="shared" si="12"/>
        <v/>
      </c>
      <c r="L21" s="102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101"/>
      <c r="C22" s="91"/>
      <c r="D22" s="102"/>
      <c r="E22" s="89"/>
      <c r="F22" s="89"/>
      <c r="G22" s="89"/>
      <c r="H22" s="89"/>
      <c r="I22" s="89"/>
      <c r="J22" s="89"/>
      <c r="K22" s="89"/>
      <c r="L22" s="102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x14ac:dyDescent="0.2">
      <c r="B23" s="101">
        <f t="shared" ref="B23" si="21">+B21+1</f>
        <v>36</v>
      </c>
      <c r="C23" s="90" t="str">
        <f>IF(P43&lt;&gt;"",+P43,"")</f>
        <v/>
      </c>
      <c r="D23" s="102" t="str">
        <f>IF($C$23&lt;&gt;"",+CONCATENATE(Q44," ",Q45," ",Q46," ",Q47," ",Q48," ",Q49," "),"")</f>
        <v/>
      </c>
      <c r="E23" s="88" t="str">
        <f>IF($C$23&lt;&gt;"",+(S44*$R$44)+(S45*$R$45)+(S46*$R$46)+(S47*$R$47)+(S48*$R$48)+(S49*$R$49),"")</f>
        <v/>
      </c>
      <c r="F23" s="88" t="str">
        <f t="shared" ref="F23:K23" si="22">IF($C$23&lt;&gt;"",+(T44*$R$44)+(T45*$R$45)+(T46*$R$46)+(T47*$R$47)+(T48*$R$48)+(T49*$R$49),"")</f>
        <v/>
      </c>
      <c r="G23" s="88" t="str">
        <f t="shared" si="22"/>
        <v/>
      </c>
      <c r="H23" s="88" t="str">
        <f t="shared" si="22"/>
        <v/>
      </c>
      <c r="I23" s="88" t="str">
        <f t="shared" si="22"/>
        <v/>
      </c>
      <c r="J23" s="88" t="str">
        <f t="shared" si="22"/>
        <v/>
      </c>
      <c r="K23" s="88" t="str">
        <f t="shared" si="22"/>
        <v/>
      </c>
      <c r="L23" s="102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101"/>
      <c r="C24" s="91"/>
      <c r="D24" s="102"/>
      <c r="E24" s="89"/>
      <c r="F24" s="89"/>
      <c r="G24" s="89"/>
      <c r="H24" s="89"/>
      <c r="I24" s="89"/>
      <c r="J24" s="89"/>
      <c r="K24" s="89"/>
      <c r="L24" s="102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x14ac:dyDescent="0.2">
      <c r="B25" s="101">
        <f t="shared" ref="B25" si="23">+B23+1</f>
        <v>37</v>
      </c>
      <c r="C25" s="90" t="str">
        <f>IF(P57&lt;&gt;"",+P57,"")</f>
        <v/>
      </c>
      <c r="D25" s="102" t="str">
        <f>IF($C$25&lt;&gt;"",+CONCATENATE(Q58," ",Q59," ",Q60," ",Q61," ",Q62," ",Q63," "),"")</f>
        <v/>
      </c>
      <c r="E25" s="88" t="str">
        <f>IF($C$25&lt;&gt;"",+(S58*$R$58)+(S59*$R$59)+(S60*$R$60)+(S61*$R$61)+(S62*$R$62)+(S63*$R$63),"")</f>
        <v/>
      </c>
      <c r="F25" s="88" t="str">
        <f t="shared" ref="F25:K25" si="24">IF($C$25&lt;&gt;"",+(T58*$R$58)+(T59*$R$59)+(T60*$R$60)+(T61*$R$61)+(T62*$R$62)+(T63*$R$63),"")</f>
        <v/>
      </c>
      <c r="G25" s="88" t="str">
        <f t="shared" si="24"/>
        <v/>
      </c>
      <c r="H25" s="88" t="str">
        <f t="shared" si="24"/>
        <v/>
      </c>
      <c r="I25" s="88" t="str">
        <f t="shared" si="24"/>
        <v/>
      </c>
      <c r="J25" s="88" t="str">
        <f t="shared" si="24"/>
        <v/>
      </c>
      <c r="K25" s="88" t="str">
        <f t="shared" si="24"/>
        <v/>
      </c>
      <c r="L25" s="102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x14ac:dyDescent="0.2">
      <c r="B26" s="101"/>
      <c r="C26" s="91"/>
      <c r="D26" s="102"/>
      <c r="E26" s="89"/>
      <c r="F26" s="89"/>
      <c r="G26" s="89"/>
      <c r="H26" s="89"/>
      <c r="I26" s="89"/>
      <c r="J26" s="89"/>
      <c r="K26" s="89"/>
      <c r="L26" s="102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x14ac:dyDescent="0.2">
      <c r="B27" s="101">
        <f t="shared" ref="B27" si="26">+B25+1</f>
        <v>38</v>
      </c>
      <c r="C27" s="90" t="str">
        <f>IF(P69&lt;&gt;"",+P69,"")</f>
        <v/>
      </c>
      <c r="D27" s="102" t="str">
        <f>IF($C$27&lt;&gt;"",+CONCATENATE(Q70," ",Q71," ",Q72," ",Q73," ",Q74," ",Q75," "),"")</f>
        <v/>
      </c>
      <c r="E27" s="88" t="str">
        <f>IF($C$27&lt;&gt;"",+(S70*$R$70)+(S71*$R$71)+(S72*$R$72)+(S73*$R$73)+(S74*$R$74)+(S75*$R$75),"")</f>
        <v/>
      </c>
      <c r="F27" s="88" t="str">
        <f t="shared" ref="F27:K27" si="27">IF($C$27&lt;&gt;"",+(T70*$R$70)+(T71*$R$71)+(T72*$R$72)+(T73*$R$73)+(T74*$R$74)+(T75*$R$75),"")</f>
        <v/>
      </c>
      <c r="G27" s="88" t="str">
        <f t="shared" si="27"/>
        <v/>
      </c>
      <c r="H27" s="88" t="str">
        <f t="shared" si="27"/>
        <v/>
      </c>
      <c r="I27" s="88" t="str">
        <f t="shared" si="27"/>
        <v/>
      </c>
      <c r="J27" s="88" t="str">
        <f t="shared" si="27"/>
        <v/>
      </c>
      <c r="K27" s="88" t="str">
        <f t="shared" si="27"/>
        <v/>
      </c>
      <c r="L27" s="102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101"/>
      <c r="C28" s="91"/>
      <c r="D28" s="102"/>
      <c r="E28" s="89"/>
      <c r="F28" s="89"/>
      <c r="G28" s="89"/>
      <c r="H28" s="89"/>
      <c r="I28" s="89"/>
      <c r="J28" s="89"/>
      <c r="K28" s="89"/>
      <c r="L28" s="102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101">
        <f t="shared" ref="B29" si="28">+B27+1</f>
        <v>39</v>
      </c>
      <c r="C29" s="90" t="str">
        <f>IF(P81&lt;&gt;"",+P81,"")</f>
        <v/>
      </c>
      <c r="D29" s="102" t="str">
        <f>IF($C$29&lt;&gt;"",+CONCATENATE(Q82," ",Q83," ",Q84," ",Q85," ",Q86," ",Q87," "),"")</f>
        <v/>
      </c>
      <c r="E29" s="88" t="str">
        <f>IF($C$29&lt;&gt;"",+(S82*$R$82)+(S83*$R$83)+(S84*$R$84)+(S85*$R$85)+(S86*$R$86)+(S87*$R$87),"")</f>
        <v/>
      </c>
      <c r="F29" s="88" t="str">
        <f t="shared" ref="F29:K29" si="29">IF($C$29&lt;&gt;"",+(T82*$R$82)+(T83*$R$83)+(T84*$R$84)+(T85*$R$85)+(T86*$R$86)+(T87*$R$87),"")</f>
        <v/>
      </c>
      <c r="G29" s="88" t="str">
        <f t="shared" si="29"/>
        <v/>
      </c>
      <c r="H29" s="88" t="str">
        <f t="shared" si="29"/>
        <v/>
      </c>
      <c r="I29" s="88" t="str">
        <f t="shared" si="29"/>
        <v/>
      </c>
      <c r="J29" s="88" t="str">
        <f t="shared" si="29"/>
        <v/>
      </c>
      <c r="K29" s="88" t="str">
        <f t="shared" si="29"/>
        <v/>
      </c>
      <c r="L29" s="102" t="str">
        <f>+IF(Q80&lt;&gt;"",+Q80,"")</f>
        <v/>
      </c>
      <c r="Q29" s="38"/>
      <c r="R29" s="30"/>
    </row>
    <row r="30" spans="2:34" x14ac:dyDescent="0.2">
      <c r="B30" s="101"/>
      <c r="C30" s="91"/>
      <c r="D30" s="102"/>
      <c r="E30" s="89"/>
      <c r="F30" s="89"/>
      <c r="G30" s="89"/>
      <c r="H30" s="89"/>
      <c r="I30" s="89"/>
      <c r="J30" s="89"/>
      <c r="K30" s="89"/>
      <c r="L30" s="102"/>
      <c r="O30" s="59">
        <v>35</v>
      </c>
      <c r="P30" s="34" t="s">
        <v>53</v>
      </c>
      <c r="Q30" s="68"/>
      <c r="R30" s="28"/>
      <c r="Z30" s="32"/>
      <c r="AA30" s="80" t="s">
        <v>32</v>
      </c>
      <c r="AB30" s="81"/>
      <c r="AC30" s="81"/>
      <c r="AD30" s="81"/>
      <c r="AE30" s="82"/>
      <c r="AF30" s="80" t="s">
        <v>12</v>
      </c>
      <c r="AG30" s="82"/>
    </row>
    <row r="31" spans="2:34" x14ac:dyDescent="0.2">
      <c r="B31" s="101">
        <f t="shared" ref="B31" si="30">+B29+1</f>
        <v>40</v>
      </c>
      <c r="C31" s="90" t="str">
        <f>IF(P93&lt;&gt;"",+P93,"")</f>
        <v/>
      </c>
      <c r="D31" s="102" t="str">
        <f>IF($C$31&lt;&gt;"",+CONCATENATE(Q94," ",Q95," ",Q96," ",Q97," ",Q98," ",Q99," "),"")</f>
        <v/>
      </c>
      <c r="E31" s="103" t="str">
        <f>IF($C$31&lt;&gt;"",+(S94*$R$94)+(S95*$R$95)+(S96*$R$96)+(S97*$R$97)+(S98*$R$98)+(S99*$R$99),"")</f>
        <v/>
      </c>
      <c r="F31" s="103" t="str">
        <f t="shared" ref="F31:K31" si="31">IF($C$31&lt;&gt;"",+(T94*$R$94)+(T95*$R$95)+(T96*$R$96)+(T97*$R$97)+(T98*$R$98)+(T99*$R$99),"")</f>
        <v/>
      </c>
      <c r="G31" s="103" t="str">
        <f t="shared" si="31"/>
        <v/>
      </c>
      <c r="H31" s="103" t="str">
        <f t="shared" si="31"/>
        <v/>
      </c>
      <c r="I31" s="103" t="str">
        <f t="shared" si="31"/>
        <v/>
      </c>
      <c r="J31" s="103" t="str">
        <f t="shared" si="31"/>
        <v/>
      </c>
      <c r="K31" s="103" t="str">
        <f t="shared" si="31"/>
        <v/>
      </c>
      <c r="L31" s="102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101"/>
      <c r="C32" s="91"/>
      <c r="D32" s="102"/>
      <c r="E32" s="89"/>
      <c r="F32" s="89"/>
      <c r="G32" s="89"/>
      <c r="H32" s="89"/>
      <c r="I32" s="89"/>
      <c r="J32" s="89"/>
      <c r="K32" s="89"/>
      <c r="L32" s="102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04" t="s">
        <v>4</v>
      </c>
      <c r="C34" s="104" t="s">
        <v>23</v>
      </c>
      <c r="D34" s="105" t="s">
        <v>32</v>
      </c>
      <c r="E34" s="105"/>
      <c r="F34" s="105"/>
      <c r="G34" s="105"/>
      <c r="H34" s="105"/>
      <c r="I34" s="105"/>
      <c r="J34" s="105" t="s">
        <v>12</v>
      </c>
      <c r="K34" s="105"/>
      <c r="L34" s="105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04"/>
      <c r="C35" s="104"/>
      <c r="D35" s="18" t="s">
        <v>0</v>
      </c>
      <c r="E35" s="18" t="s">
        <v>1</v>
      </c>
      <c r="F35" s="18" t="s">
        <v>5</v>
      </c>
      <c r="G35" s="18" t="s">
        <v>17</v>
      </c>
      <c r="H35" s="18" t="s">
        <v>2</v>
      </c>
      <c r="I35" s="18" t="s">
        <v>3</v>
      </c>
      <c r="J35" s="10" t="s">
        <v>27</v>
      </c>
      <c r="K35" s="10" t="s">
        <v>18</v>
      </c>
      <c r="L35" s="18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13">
        <v>33</v>
      </c>
      <c r="C36" s="114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73" t="str">
        <f>+IF(C17&lt;&gt;"",+IF(K17&gt;0,+ROUNDDOWN(+J17/K17,2),"Indeterminado"),"")</f>
        <v/>
      </c>
      <c r="G36" s="65" t="str">
        <f>+IF(C17&lt;&gt;"",+S14-U14,"")</f>
        <v/>
      </c>
      <c r="H36" s="65" t="str">
        <f>+IF(C17&lt;&gt;"",+T14-V14,"")</f>
        <v/>
      </c>
      <c r="I36" s="137" t="str">
        <f>++IF(C17&lt;&gt;"",+IF(D37="Cumple",+IF(E37="Cumple",+IF(F37="Cumple",+IF(G37="Cumple",+IF(H37="Cumple","CUMPLE","NO CUMPLE"),"NO CUMPLE"),"NO CUMPLE"),"NO CUMPLE"),"NO CUMPLE"),"")</f>
        <v/>
      </c>
      <c r="J36" s="13" t="str">
        <f>+IF(C17&lt;&gt;"",+IF(I17&gt;0,+ROUNDDOWN(+J17/I17,2),"Indeterminado"),"")</f>
        <v/>
      </c>
      <c r="K36" s="13" t="str">
        <f>+IF(C17&lt;&gt;"",+IF(F17&gt;0,+ROUNDDOWN(+J17/F17,2),"Indeterminado"),"")</f>
        <v/>
      </c>
      <c r="L36" s="137" t="str">
        <f>+IF(C17&lt;&gt;"",+IF(J37="Cumple",+IF(K37="Cumple","CUMPLE","NO CUMPLE"),"NO CUMPLE"),"")</f>
        <v/>
      </c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13"/>
      <c r="C37" s="114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67" t="str">
        <f>+IF(C17&lt;&gt;"",+IF(F36&gt;=$L$9,"Cumple", "NO CUMPLE"),"")</f>
        <v/>
      </c>
      <c r="G37" s="17" t="str">
        <f>+IF(C17&lt;&gt;"",+IF(G36&gt;=$L$10,"Cumple", "NO CUMPLE"),"")</f>
        <v/>
      </c>
      <c r="H37" s="17" t="str">
        <f>+IF(C17&lt;&gt;"",+IF(H36&gt;=$L$11,"Cumple", "NO CUMPLE"),"")</f>
        <v/>
      </c>
      <c r="I37" s="138"/>
      <c r="J37" s="17" t="str">
        <f>+IF(C17&lt;&gt;"",+IF(J36&gt;=$L$12,"Cumple", "NO CUMPLE"),"")</f>
        <v/>
      </c>
      <c r="K37" s="17" t="str">
        <f>+IF(C17&lt;&gt;"",+IF(K36&gt;=$L$13,"Cumple", "NO CUMPLE"),"")</f>
        <v/>
      </c>
      <c r="L37" s="138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13">
        <f>+B36+1</f>
        <v>34</v>
      </c>
      <c r="C38" s="114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73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37" t="str">
        <f>++IF(C19&lt;&gt;"",+IF(D39="Cumple",+IF(E39="Cumple",+IF(F39="Cumple",+IF(G39="Cumple",+IF(H39="Cumple","CUMPLE","NO CUMPLE"),"NO CUMPLE"),"NO CUMPLE"),"NO CUMPLE"),"NO CUMPLE"),"")</f>
        <v/>
      </c>
      <c r="J38" s="13" t="str">
        <f>+IF(C19&lt;&gt;"",+IF(I19&gt;0,+ROUNDDOWN(+J19/I19,2),"Indeterminado"),"")</f>
        <v/>
      </c>
      <c r="K38" s="13" t="str">
        <f>+IF(C19&lt;&gt;"",+IF(F19&gt;0,+ROUNDDOWN(+J19/F19,2),"Indeterminado"),"")</f>
        <v/>
      </c>
      <c r="L38" s="137" t="str">
        <f>+IF(C19&lt;&gt;"",+IF(J39="Cumple",+IF(K39="Cumple","CUMPLE","NO CUMPLE"),"NO CUMPLE"),"")</f>
        <v/>
      </c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13"/>
      <c r="C39" s="114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67" t="str">
        <f>+IF(C19&lt;&gt;"",+IF(F38&gt;=$L$9,"Cumple", "NO CUMPLE"),"")</f>
        <v/>
      </c>
      <c r="G39" s="17" t="str">
        <f>+IF(C19&lt;&gt;"",+IF(G38&gt;=$L$10,"Cumple", "NO CUMPLE"),"")</f>
        <v/>
      </c>
      <c r="H39" s="17" t="str">
        <f>+IF(C19&lt;&gt;"",+IF(H38&gt;=$L$11,"Cumple", "NO CUMPLE"),"")</f>
        <v/>
      </c>
      <c r="I39" s="138"/>
      <c r="J39" s="17" t="str">
        <f>+IF(C19&lt;&gt;"",+IF(J38&gt;=$L$12,"Cumple", "NO CUMPLE"),"")</f>
        <v/>
      </c>
      <c r="K39" s="17" t="str">
        <f>+IF(C19&lt;&gt;"",+IF(K38&gt;=$L$13,"Cumple", "NO CUMPLE"),"")</f>
        <v/>
      </c>
      <c r="L39" s="138"/>
      <c r="Q39" s="38"/>
      <c r="R39" s="28"/>
    </row>
    <row r="40" spans="2:34" x14ac:dyDescent="0.2">
      <c r="B40" s="113">
        <f>+B38+1</f>
        <v>35</v>
      </c>
      <c r="C40" s="114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73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37" t="str">
        <f>++IF(C21&lt;&gt;"",+IF(D41="Cumple",+IF(E41="Cumple",+IF(F41="Cumple",+IF(G41="Cumple",+IF(H41="Cumple","CUMPLE","NO CUMPLE"),"NO CUMPLE"),"NO CUMPLE"),"NO CUMPLE"),"NO CUMPLE"),"")</f>
        <v/>
      </c>
      <c r="J40" s="13" t="str">
        <f>+IF(C21&lt;&gt;"",+IF(I21&gt;0,+ROUNDDOWN(+J21/I21,2),"Indeterminado"),"")</f>
        <v/>
      </c>
      <c r="K40" s="13" t="str">
        <f>+IF(C21&lt;&gt;"",+IF(F21&gt;0,+ROUNDDOWN(+J21/F21,2),"Indeterminado"),"")</f>
        <v/>
      </c>
      <c r="L40" s="137" t="str">
        <f>+IF(C21&lt;&gt;"",+IF(J41="Cumple",+IF(K41="Cumple","CUMPLE","NO CUMPLE"),"NO CUMPLE"),"")</f>
        <v/>
      </c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13"/>
      <c r="C41" s="114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67" t="str">
        <f>+IF(C21&lt;&gt;"",+IF(F40&gt;=$L$9,"Cumple", "NO CUMPLE"),"")</f>
        <v/>
      </c>
      <c r="G41" s="17" t="str">
        <f>+IF(C21&lt;&gt;"",+IF(G40&gt;=$L$10,"Cumple", "NO CUMPLE"),"")</f>
        <v/>
      </c>
      <c r="H41" s="17" t="str">
        <f>+IF(C21&lt;&gt;"",+IF(H40&gt;=$L$11,"Cumple", "NO CUMPLE"),"")</f>
        <v/>
      </c>
      <c r="I41" s="138"/>
      <c r="J41" s="17" t="str">
        <f>+IF(C21&lt;&gt;"",+IF(J40&gt;=$L$12,"Cumple", "NO CUMPLE"),"")</f>
        <v/>
      </c>
      <c r="K41" s="17" t="str">
        <f>+IF(C21&lt;&gt;"",+IF(K40&gt;=$L$13,"Cumple", "NO CUMPLE"),"")</f>
        <v/>
      </c>
      <c r="L41" s="138"/>
      <c r="Q41" s="38"/>
      <c r="R41" s="28"/>
      <c r="S41" s="64"/>
      <c r="T41" s="64"/>
      <c r="U41" s="63"/>
      <c r="V41" s="64"/>
      <c r="W41" s="64"/>
    </row>
    <row r="42" spans="2:34" x14ac:dyDescent="0.2">
      <c r="B42" s="113">
        <f>+B40+1</f>
        <v>36</v>
      </c>
      <c r="C42" s="114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73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37" t="str">
        <f>++IF(C23&lt;&gt;"",+IF(D43="Cumple",+IF(E43="Cumple",+IF(F43="Cumple",+IF(G43="Cumple",+IF(H43="Cumple","CUMPLE","NO CUMPLE"),"NO CUMPLE"),"NO CUMPLE"),"NO CUMPLE"),"NO CUMPLE"),"")</f>
        <v/>
      </c>
      <c r="J42" s="13" t="str">
        <f>+IF(C23&lt;&gt;"",+IF(I23&gt;0,+ROUNDDOWN(+J23/I23,2),"Indeterminado"),"")</f>
        <v/>
      </c>
      <c r="K42" s="13" t="str">
        <f>+IF(C23&lt;&gt;"",+IF(F23&gt;0,+ROUNDDOWN(+J23/F23,2),"Indeterminado"),"")</f>
        <v/>
      </c>
      <c r="L42" s="137" t="str">
        <f>+IF(C23&lt;&gt;"",+IF(J43="Cumple",+IF(K43="Cumple","CUMPLE","NO CUMPLE"),"NO CUMPLE"),"")</f>
        <v/>
      </c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80" t="s">
        <v>32</v>
      </c>
      <c r="AB42" s="81"/>
      <c r="AC42" s="81"/>
      <c r="AD42" s="81"/>
      <c r="AE42" s="82"/>
      <c r="AF42" s="80" t="s">
        <v>12</v>
      </c>
      <c r="AG42" s="82"/>
    </row>
    <row r="43" spans="2:34" x14ac:dyDescent="0.2">
      <c r="B43" s="113"/>
      <c r="C43" s="114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67" t="str">
        <f>+IF(C23&lt;&gt;"",+IF(F42&gt;=$L$9,"Cumple", "NO CUMPLE"),"")</f>
        <v/>
      </c>
      <c r="G43" s="17" t="str">
        <f>+IF(C23&lt;&gt;"",+IF(G42&gt;=$L$10,"Cumple", "NO CUMPLE"),"")</f>
        <v/>
      </c>
      <c r="H43" s="17" t="str">
        <f>+IF(C23&lt;&gt;"",+IF(H42&gt;=$L$11,"Cumple", "NO CUMPLE"),"")</f>
        <v/>
      </c>
      <c r="I43" s="138"/>
      <c r="J43" s="17" t="str">
        <f>+IF(C23&lt;&gt;"",+IF(J42&gt;=$L$12,"Cumple", "NO CUMPLE"),"")</f>
        <v/>
      </c>
      <c r="K43" s="17" t="str">
        <f>+IF(C23&lt;&gt;"",+IF(K42&gt;=$L$13,"Cumple", "NO CUMPLE"),"")</f>
        <v/>
      </c>
      <c r="L43" s="138"/>
      <c r="O43" s="59">
        <v>36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13">
        <f>+B42+1</f>
        <v>37</v>
      </c>
      <c r="C44" s="114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73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37" t="str">
        <f>++IF(C25&lt;&gt;"",+IF(D45="Cumple",+IF(E45="Cumple",+IF(F45="Cumple",+IF(G45="Cumple",+IF(H45="Cumple","CUMPLE","NO CUMPLE"),"NO CUMPLE"),"NO CUMPLE"),"NO CUMPLE"),"NO CUMPLE"),"")</f>
        <v/>
      </c>
      <c r="J44" s="13" t="str">
        <f>+IF(C25&lt;&gt;"",+IF(I25&gt;0,+ROUNDDOWN(+J25/I25,2),"Indeterminado"),"")</f>
        <v/>
      </c>
      <c r="K44" s="13" t="str">
        <f>+IF(C25&lt;&gt;"",+IF(F25&gt;0,+ROUNDDOWN(+J25/F25,2),"Indeterminado"),"")</f>
        <v/>
      </c>
      <c r="L44" s="137" t="str">
        <f>+IF(C25&lt;&gt;"",+IF(J45="Cumple",+IF(K45="Cumple","CUMPLE","NO CUMPLE"),"NO CUMPLE"),"")</f>
        <v/>
      </c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13"/>
      <c r="C45" s="114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67" t="str">
        <f>+IF(C25&lt;&gt;"",+IF(F44&gt;=$L$9,"Cumple", "NO CUMPLE"),"")</f>
        <v/>
      </c>
      <c r="G45" s="17" t="str">
        <f>+IF(C25&lt;&gt;"",+IF(G44&gt;=$L$10,"Cumple", "NO CUMPLE"),"")</f>
        <v/>
      </c>
      <c r="H45" s="17" t="str">
        <f>+IF(C25&lt;&gt;"",+IF(H44&gt;=$L$11,"Cumple", "NO CUMPLE"),"")</f>
        <v/>
      </c>
      <c r="I45" s="138"/>
      <c r="J45" s="17" t="str">
        <f>+IF(C25&lt;&gt;"",+IF(J44&gt;=$L$12,"Cumple", "NO CUMPLE"),"")</f>
        <v/>
      </c>
      <c r="K45" s="17" t="str">
        <f>+IF(C25&lt;&gt;"",+IF(K44&gt;=$L$13,"Cumple", "NO CUMPLE"),"")</f>
        <v/>
      </c>
      <c r="L45" s="138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13">
        <f t="shared" ref="B46" si="49">+B44+1</f>
        <v>38</v>
      </c>
      <c r="C46" s="114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73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37" t="str">
        <f>++IF(C27&lt;&gt;"",+IF(D47="Cumple",+IF(E47="Cumple",+IF(F47="Cumple",+IF(G47="Cumple",+IF(H47="Cumple","CUMPLE","NO CUMPLE"),"NO CUMPLE"),"NO CUMPLE"),"NO CUMPLE"),"NO CUMPLE"),"")</f>
        <v/>
      </c>
      <c r="J46" s="13" t="str">
        <f>+IF(C27&lt;&gt;"",+IF(I27&gt;0,+ROUNDDOWN(+J27/I27,2),"Indeterminado"),"")</f>
        <v/>
      </c>
      <c r="K46" s="13" t="str">
        <f>+IF(C27&lt;&gt;"",+IF(F27&gt;0,+ROUNDDOWN(+J27/F27,2),"Indeterminado"),"")</f>
        <v/>
      </c>
      <c r="L46" s="137" t="str">
        <f>+IF(C27&lt;&gt;"",+IF(J47="Cumple",+IF(K47="Cumple","CUMPLE","NO CUMPLE"),"NO CUMPLE"),"")</f>
        <v/>
      </c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13"/>
      <c r="C47" s="114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67" t="str">
        <f>+IF(C27&lt;&gt;"",+IF(F46&gt;=$L$9,"Cumple", "NO CUMPLE"),"")</f>
        <v/>
      </c>
      <c r="G47" s="17" t="str">
        <f>+IF(C27&lt;&gt;"",+IF(G46&gt;=$L$10,"Cumple", "NO CUMPLE"),"")</f>
        <v/>
      </c>
      <c r="H47" s="17" t="str">
        <f>+IF(C27&lt;&gt;"",+IF(H46&gt;=$L$11,"Cumple", "NO CUMPLE"),"")</f>
        <v/>
      </c>
      <c r="I47" s="138"/>
      <c r="J47" s="17" t="str">
        <f>+IF(C27&lt;&gt;"",+IF(J46&gt;=$L$12,"Cumple", "NO CUMPLE"),"")</f>
        <v/>
      </c>
      <c r="K47" s="17" t="str">
        <f>+IF(C27&lt;&gt;"",+IF(K46&gt;=$L$13,"Cumple", "NO CUMPLE"),"")</f>
        <v/>
      </c>
      <c r="L47" s="138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13">
        <f t="shared" ref="B48" si="51">+B46+1</f>
        <v>39</v>
      </c>
      <c r="C48" s="114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73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37" t="str">
        <f>++IF(C29&lt;&gt;"",+IF(D49="Cumple",+IF(E49="Cumple",+IF(F49="Cumple",+IF(G49="Cumple",+IF(H49="Cumple","CUMPLE","NO CUMPLE"),"NO CUMPLE"),"NO CUMPLE"),"NO CUMPLE"),"NO CUMPLE"),"")</f>
        <v/>
      </c>
      <c r="J48" s="13" t="str">
        <f>+IF(C29&lt;&gt;"",+IF(I29&gt;0,+ROUNDDOWN(+J29/I29,2),"Indeterminado"),"")</f>
        <v/>
      </c>
      <c r="K48" s="13" t="str">
        <f>+IF(C29&lt;&gt;"",+IF(F29&gt;0,+ROUNDDOWN(+J29/F29,2),"Indeterminado"),"")</f>
        <v/>
      </c>
      <c r="L48" s="137" t="str">
        <f>+IF(C29&lt;&gt;"",+IF(J49="Cumple",+IF(K49="Cumple","CUMPLE","NO CUMPLE"),"NO CUMPLE"),"")</f>
        <v/>
      </c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13"/>
      <c r="C49" s="114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67" t="str">
        <f>+IF(C29&lt;&gt;"",+IF(F48&gt;=$L$9,"Cumple", "NO CUMPLE"),"")</f>
        <v/>
      </c>
      <c r="G49" s="17" t="str">
        <f>+IF(C29&lt;&gt;"",+IF(G48&gt;=$L$10,"Cumple", "NO CUMPLE"),"")</f>
        <v/>
      </c>
      <c r="H49" s="17" t="str">
        <f>+IF(C29&lt;&gt;"",+IF(H48&gt;=$L$11,"Cumple", "NO CUMPLE"),"")</f>
        <v/>
      </c>
      <c r="I49" s="138"/>
      <c r="J49" s="17" t="str">
        <f>+IF(C29&lt;&gt;"",+IF(J48&gt;=$L$12,"Cumple", "NO CUMPLE"),"")</f>
        <v/>
      </c>
      <c r="K49" s="17" t="str">
        <f>+IF(C29&lt;&gt;"",+IF(K48&gt;=$L$13,"Cumple", "NO CUMPLE"),"")</f>
        <v/>
      </c>
      <c r="L49" s="138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13">
        <f t="shared" ref="B50" si="53">+B48+1</f>
        <v>40</v>
      </c>
      <c r="C50" s="114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73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37" t="str">
        <f>++IF(C31&lt;&gt;"",+IF(D51="Cumple",+IF(E51="Cumple",+IF(F51="Cumple",+IF(G51="Cumple",+IF(H51="Cumple","CUMPLE","NO CUMPLE"),"NO CUMPLE"),"NO CUMPLE"),"NO CUMPLE"),"NO CUMPLE"),"")</f>
        <v/>
      </c>
      <c r="J50" s="13" t="str">
        <f>+IF(C31&lt;&gt;"",+IF(I31&gt;0,+ROUNDDOWN(+J31/I31,2),"Indeterminado"),"")</f>
        <v/>
      </c>
      <c r="K50" s="13" t="str">
        <f>+IF(C31&lt;&gt;"",+IF(F31&gt;0,+ROUNDDOWN(+J31/F31,2),"Indeterminado"),"")</f>
        <v/>
      </c>
      <c r="L50" s="137" t="str">
        <f>+IF(C31&lt;&gt;"",+IF(J51="Cumple",+IF(K51="Cumple","CUMPLE","NO CUMPLE"),"NO CUMPLE"),"")</f>
        <v/>
      </c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13"/>
      <c r="C51" s="114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17" t="str">
        <f>+IF(C31&lt;&gt;"",+IF(G50&gt;=$L$10,"Cumple", "NO CUMPLE"),"")</f>
        <v/>
      </c>
      <c r="H51" s="17" t="str">
        <f>+IF(C31&lt;&gt;"",+IF(H50&gt;=$L$11,"Cumple", "NO CUMPLE"),"")</f>
        <v/>
      </c>
      <c r="I51" s="138"/>
      <c r="J51" s="17" t="str">
        <f>+IF(C31&lt;&gt;"",+IF(J50&gt;=$L$12,"Cumple", "NO CUMPLE"),"")</f>
        <v/>
      </c>
      <c r="K51" s="17" t="str">
        <f>+IF(C31&lt;&gt;"",+IF(K50&gt;=$L$13,"Cumple", "NO CUMPLE"),"")</f>
        <v/>
      </c>
      <c r="L51" s="138"/>
      <c r="Q51" s="38"/>
      <c r="R51" s="28"/>
    </row>
    <row r="52" spans="2:34" x14ac:dyDescent="0.2">
      <c r="B52" s="115" t="s">
        <v>15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16" t="s">
        <v>16</v>
      </c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20" t="s">
        <v>57</v>
      </c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P56" s="34" t="s">
        <v>53</v>
      </c>
      <c r="Q56" s="69"/>
      <c r="R56" s="28"/>
      <c r="Z56" s="32"/>
      <c r="AA56" s="80" t="s">
        <v>32</v>
      </c>
      <c r="AB56" s="81"/>
      <c r="AC56" s="81"/>
      <c r="AD56" s="81"/>
      <c r="AE56" s="82"/>
      <c r="AF56" s="80" t="s">
        <v>12</v>
      </c>
      <c r="AG56" s="82"/>
    </row>
    <row r="57" spans="2:34" x14ac:dyDescent="0.2"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O57" s="59">
        <v>37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84" t="s">
        <v>61</v>
      </c>
      <c r="C59" s="84"/>
      <c r="D59" s="84"/>
      <c r="E59" s="85" t="s">
        <v>47</v>
      </c>
      <c r="F59" s="85"/>
      <c r="G59" s="85"/>
      <c r="H59" s="85"/>
      <c r="I59" s="85"/>
      <c r="J59" s="85"/>
      <c r="K59" s="85"/>
      <c r="L59" s="85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85" t="s">
        <v>62</v>
      </c>
      <c r="C60" s="85"/>
      <c r="D60" s="85"/>
      <c r="E60" s="85"/>
      <c r="F60" s="85"/>
      <c r="G60" s="85"/>
      <c r="H60" s="85"/>
      <c r="I60" s="85"/>
      <c r="J60" s="85"/>
      <c r="K60" s="85"/>
      <c r="L60" s="85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17" t="s">
        <v>19</v>
      </c>
      <c r="C61" s="117"/>
      <c r="D61" s="117"/>
      <c r="E61" s="85"/>
      <c r="F61" s="85"/>
      <c r="G61" s="85"/>
      <c r="H61" s="85"/>
      <c r="I61" s="85"/>
      <c r="J61" s="85"/>
      <c r="K61" s="85"/>
      <c r="L61" s="85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80" t="s">
        <v>32</v>
      </c>
      <c r="AB68" s="81"/>
      <c r="AC68" s="81"/>
      <c r="AD68" s="81"/>
      <c r="AE68" s="82"/>
      <c r="AF68" s="80" t="s">
        <v>12</v>
      </c>
      <c r="AG68" s="82"/>
    </row>
    <row r="69" spans="15:34" x14ac:dyDescent="0.2">
      <c r="O69" s="59">
        <v>38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80" t="s">
        <v>32</v>
      </c>
      <c r="AB80" s="81"/>
      <c r="AC80" s="81"/>
      <c r="AD80" s="81"/>
      <c r="AE80" s="82"/>
      <c r="AF80" s="80" t="s">
        <v>12</v>
      </c>
      <c r="AG80" s="82"/>
    </row>
    <row r="81" spans="15:34" x14ac:dyDescent="0.2">
      <c r="O81" s="59">
        <v>39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9"/>
      <c r="R92" s="28"/>
      <c r="Z92" s="32"/>
      <c r="AA92" s="80" t="s">
        <v>32</v>
      </c>
      <c r="AB92" s="81"/>
      <c r="AC92" s="81"/>
      <c r="AD92" s="81"/>
      <c r="AE92" s="82"/>
      <c r="AF92" s="80" t="s">
        <v>12</v>
      </c>
      <c r="AG92" s="82"/>
    </row>
    <row r="93" spans="15:34" x14ac:dyDescent="0.2">
      <c r="O93" s="59">
        <v>40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B1:L1"/>
    <mergeCell ref="B2:L2"/>
    <mergeCell ref="B3:L3"/>
    <mergeCell ref="B4:L4"/>
    <mergeCell ref="B5:C5"/>
    <mergeCell ref="D5:F6"/>
    <mergeCell ref="I5:K5"/>
    <mergeCell ref="B6:C6"/>
    <mergeCell ref="I6:K6"/>
    <mergeCell ref="B7:H7"/>
    <mergeCell ref="I7:J7"/>
    <mergeCell ref="B8:H13"/>
    <mergeCell ref="I8:J8"/>
    <mergeCell ref="I9:J9"/>
    <mergeCell ref="I10:J10"/>
    <mergeCell ref="I11:J11"/>
    <mergeCell ref="I12:J12"/>
    <mergeCell ref="I13:J13"/>
    <mergeCell ref="B23:B24"/>
    <mergeCell ref="C23:C24"/>
    <mergeCell ref="D23:D24"/>
    <mergeCell ref="E23:E24"/>
    <mergeCell ref="F23:F24"/>
    <mergeCell ref="G23:G24"/>
    <mergeCell ref="H23:H24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I19:I20"/>
    <mergeCell ref="J19:J20"/>
    <mergeCell ref="K19:K20"/>
    <mergeCell ref="L19:L20"/>
    <mergeCell ref="B21:B22"/>
    <mergeCell ref="C21:C22"/>
    <mergeCell ref="D21:D22"/>
    <mergeCell ref="E21:E22"/>
    <mergeCell ref="F21:F22"/>
    <mergeCell ref="G21:G22"/>
    <mergeCell ref="B19:B20"/>
    <mergeCell ref="C19:C20"/>
    <mergeCell ref="D19:D20"/>
    <mergeCell ref="E19:E20"/>
    <mergeCell ref="F19:F20"/>
    <mergeCell ref="G19:G20"/>
    <mergeCell ref="H19:H20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B27:B28"/>
    <mergeCell ref="C27:C28"/>
    <mergeCell ref="D27:D28"/>
    <mergeCell ref="E27:E28"/>
    <mergeCell ref="F27:F28"/>
    <mergeCell ref="B25:B26"/>
    <mergeCell ref="C25:C26"/>
    <mergeCell ref="D25:D26"/>
    <mergeCell ref="E25:E26"/>
    <mergeCell ref="F25:F26"/>
    <mergeCell ref="G27:G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G25:G26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F29:F30"/>
    <mergeCell ref="G31:G32"/>
    <mergeCell ref="H31:H32"/>
    <mergeCell ref="I31:I32"/>
    <mergeCell ref="J31:J32"/>
    <mergeCell ref="K31:K32"/>
    <mergeCell ref="L31:L32"/>
    <mergeCell ref="H29:H30"/>
    <mergeCell ref="I29:I30"/>
    <mergeCell ref="J29:J30"/>
    <mergeCell ref="K29:K30"/>
    <mergeCell ref="L29:L30"/>
    <mergeCell ref="G29:G30"/>
    <mergeCell ref="B33:L33"/>
    <mergeCell ref="B34:B35"/>
    <mergeCell ref="C34:C35"/>
    <mergeCell ref="D34:I34"/>
    <mergeCell ref="J34:L34"/>
    <mergeCell ref="B36:B37"/>
    <mergeCell ref="C36:C37"/>
    <mergeCell ref="I36:I37"/>
    <mergeCell ref="L36:L37"/>
    <mergeCell ref="B42:B43"/>
    <mergeCell ref="C42:C43"/>
    <mergeCell ref="I42:I43"/>
    <mergeCell ref="L42:L43"/>
    <mergeCell ref="B44:B45"/>
    <mergeCell ref="C44:C45"/>
    <mergeCell ref="I44:I45"/>
    <mergeCell ref="L44:L45"/>
    <mergeCell ref="B38:B39"/>
    <mergeCell ref="C38:C39"/>
    <mergeCell ref="I38:I39"/>
    <mergeCell ref="L38:L39"/>
    <mergeCell ref="B40:B41"/>
    <mergeCell ref="C40:C41"/>
    <mergeCell ref="I40:I41"/>
    <mergeCell ref="L40:L41"/>
    <mergeCell ref="I50:I51"/>
    <mergeCell ref="L50:L51"/>
    <mergeCell ref="B52:L52"/>
    <mergeCell ref="B53:L53"/>
    <mergeCell ref="B46:B47"/>
    <mergeCell ref="C46:C47"/>
    <mergeCell ref="I46:I47"/>
    <mergeCell ref="L46:L47"/>
    <mergeCell ref="B48:B49"/>
    <mergeCell ref="C48:C49"/>
    <mergeCell ref="I48:I49"/>
    <mergeCell ref="L48:L49"/>
    <mergeCell ref="AA68:AE68"/>
    <mergeCell ref="AF68:AG68"/>
    <mergeCell ref="AA80:AE80"/>
    <mergeCell ref="AF80:AG80"/>
    <mergeCell ref="AA92:AE92"/>
    <mergeCell ref="AF92:AG92"/>
    <mergeCell ref="B54:L55"/>
    <mergeCell ref="AA6:AE6"/>
    <mergeCell ref="AF6:AG6"/>
    <mergeCell ref="AA18:AE18"/>
    <mergeCell ref="AF18:AG18"/>
    <mergeCell ref="AA30:AE30"/>
    <mergeCell ref="AF30:AG30"/>
    <mergeCell ref="AA42:AE42"/>
    <mergeCell ref="AF42:AG42"/>
    <mergeCell ref="AA56:AE56"/>
    <mergeCell ref="AF56:AG56"/>
    <mergeCell ref="B56:L58"/>
    <mergeCell ref="B59:D59"/>
    <mergeCell ref="E59:L61"/>
    <mergeCell ref="B60:D60"/>
    <mergeCell ref="B61:D61"/>
    <mergeCell ref="B50:B51"/>
    <mergeCell ref="C50:C5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>
    <pageSetUpPr fitToPage="1"/>
  </sheetPr>
  <dimension ref="B1:E25"/>
  <sheetViews>
    <sheetView showGridLines="0" workbookViewId="0">
      <selection activeCell="B1" sqref="B1:E2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07" t="s">
        <v>59</v>
      </c>
      <c r="C1" s="107"/>
      <c r="D1" s="107"/>
      <c r="E1" s="107"/>
    </row>
    <row r="2" spans="2:5" ht="15" x14ac:dyDescent="0.25">
      <c r="B2" s="108" t="s">
        <v>60</v>
      </c>
      <c r="C2" s="108"/>
      <c r="D2" s="108"/>
      <c r="E2" s="108"/>
    </row>
    <row r="3" spans="2:5" x14ac:dyDescent="0.2">
      <c r="B3" s="85" t="s">
        <v>10</v>
      </c>
      <c r="C3" s="85"/>
      <c r="D3" s="85"/>
      <c r="E3" s="85"/>
    </row>
    <row r="5" spans="2:5" x14ac:dyDescent="0.2">
      <c r="B5" s="85" t="s">
        <v>30</v>
      </c>
      <c r="C5" s="85"/>
      <c r="D5" s="85"/>
      <c r="E5" s="85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32">
        <v>33</v>
      </c>
      <c r="C8" s="134" t="str">
        <f>+IF('Evaluación (hoja5)'!C17&lt;&gt;"",+'Evaluación (hoja5)'!C17,"")</f>
        <v/>
      </c>
      <c r="D8" s="132" t="str">
        <f>+IF('Evaluación (hoja5)'!C17&lt;&gt;"",'Evaluación (hoja5)'!I36,"")</f>
        <v/>
      </c>
      <c r="E8" s="132" t="str">
        <f>+IF('Evaluación (hoja5)'!C17&lt;&gt;"",'Evaluación (hoja5)'!L36,"")</f>
        <v/>
      </c>
    </row>
    <row r="9" spans="2:5" ht="12.95" customHeight="1" x14ac:dyDescent="0.2">
      <c r="B9" s="133"/>
      <c r="C9" s="135"/>
      <c r="D9" s="133"/>
      <c r="E9" s="133"/>
    </row>
    <row r="10" spans="2:5" ht="12.95" customHeight="1" x14ac:dyDescent="0.2">
      <c r="B10" s="132" t="str">
        <f>+IF(C10&lt;&gt;"",+B8+1,"")</f>
        <v/>
      </c>
      <c r="C10" s="134" t="str">
        <f>+IF('Evaluación (hoja5)'!C19&lt;&gt;"",+'Evaluación (hoja5)'!C19,"")</f>
        <v/>
      </c>
      <c r="D10" s="132" t="str">
        <f>+IF('Evaluación (hoja5)'!C19&lt;&gt;"",'Evaluación (hoja5)'!I38,"")</f>
        <v/>
      </c>
      <c r="E10" s="132" t="str">
        <f>+IF('Evaluación (hoja5)'!C19&lt;&gt;"",'Evaluación (hoja5)'!L38,"")</f>
        <v/>
      </c>
    </row>
    <row r="11" spans="2:5" ht="12.95" customHeight="1" x14ac:dyDescent="0.2">
      <c r="B11" s="133"/>
      <c r="C11" s="135"/>
      <c r="D11" s="133"/>
      <c r="E11" s="133"/>
    </row>
    <row r="12" spans="2:5" ht="12.95" customHeight="1" x14ac:dyDescent="0.2">
      <c r="B12" s="132" t="str">
        <f>+IF(C12&lt;&gt;"",+B10+1,"")</f>
        <v/>
      </c>
      <c r="C12" s="134" t="str">
        <f>+IF('Evaluación (hoja5)'!C21&lt;&gt;"",+'Evaluación (hoja5)'!C21,"")</f>
        <v/>
      </c>
      <c r="D12" s="132" t="str">
        <f>+IF('Evaluación (hoja5)'!C21&lt;&gt;"",'Evaluación (hoja5)'!I40,"")</f>
        <v/>
      </c>
      <c r="E12" s="132" t="str">
        <f>+IF('Evaluación (hoja5)'!C21&lt;&gt;"",'Evaluación (hoja5)'!L40,"")</f>
        <v/>
      </c>
    </row>
    <row r="13" spans="2:5" ht="12.95" customHeight="1" x14ac:dyDescent="0.2">
      <c r="B13" s="133"/>
      <c r="C13" s="135"/>
      <c r="D13" s="133"/>
      <c r="E13" s="133"/>
    </row>
    <row r="14" spans="2:5" x14ac:dyDescent="0.2">
      <c r="B14" s="132" t="str">
        <f>+IF(C14&lt;&gt;"",+B12+1,"")</f>
        <v/>
      </c>
      <c r="C14" s="134" t="str">
        <f>+IF('Evaluación (hoja5)'!C23&lt;&gt;"",+'Evaluación (hoja5)'!C23,"")</f>
        <v/>
      </c>
      <c r="D14" s="132" t="str">
        <f>+IF('Evaluación (hoja5)'!C23&lt;&gt;"",'Evaluación (hoja5)'!I42,"")</f>
        <v/>
      </c>
      <c r="E14" s="132" t="str">
        <f>+IF('Evaluación (hoja5)'!C23&lt;&gt;"",'Evaluación (hoja5)'!L42,"")</f>
        <v/>
      </c>
    </row>
    <row r="15" spans="2:5" x14ac:dyDescent="0.2">
      <c r="B15" s="133"/>
      <c r="C15" s="135"/>
      <c r="D15" s="133"/>
      <c r="E15" s="133"/>
    </row>
    <row r="16" spans="2:5" x14ac:dyDescent="0.2">
      <c r="B16" s="132" t="str">
        <f>+IF(C16&lt;&gt;"",+B14+1,"")</f>
        <v/>
      </c>
      <c r="C16" s="134" t="str">
        <f>+IF('Evaluación (hoja5)'!C25&lt;&gt;"",+'Evaluación (hoja5)'!C25,"")</f>
        <v/>
      </c>
      <c r="D16" s="132" t="str">
        <f>+IF('Evaluación (hoja5)'!C25&lt;&gt;"",'Evaluación (hoja5)'!I44,"")</f>
        <v/>
      </c>
      <c r="E16" s="132" t="str">
        <f>+IF('Evaluación (hoja5)'!C25&lt;&gt;"",'Evaluación (hoja5)'!L44,"")</f>
        <v/>
      </c>
    </row>
    <row r="17" spans="2:5" x14ac:dyDescent="0.2">
      <c r="B17" s="133"/>
      <c r="C17" s="135"/>
      <c r="D17" s="133"/>
      <c r="E17" s="133"/>
    </row>
    <row r="18" spans="2:5" x14ac:dyDescent="0.2">
      <c r="B18" s="132" t="str">
        <f t="shared" ref="B18" si="0">+IF(C18&lt;&gt;"",+B16+1,"")</f>
        <v/>
      </c>
      <c r="C18" s="134" t="str">
        <f>+IF('Evaluación (hoja5)'!C27&lt;&gt;"",+'Evaluación (hoja5)'!C27,"")</f>
        <v/>
      </c>
      <c r="D18" s="132" t="str">
        <f>+IF('Evaluación (hoja5)'!C27&lt;&gt;"",'Evaluación (hoja5)'!I46,"")</f>
        <v/>
      </c>
      <c r="E18" s="132" t="str">
        <f>+IF('Evaluación (hoja5)'!C27&lt;&gt;"",'Evaluación (hoja5)'!L46,"")</f>
        <v/>
      </c>
    </row>
    <row r="19" spans="2:5" x14ac:dyDescent="0.2">
      <c r="B19" s="133"/>
      <c r="C19" s="135"/>
      <c r="D19" s="133"/>
      <c r="E19" s="133"/>
    </row>
    <row r="20" spans="2:5" x14ac:dyDescent="0.2">
      <c r="B20" s="132" t="str">
        <f t="shared" ref="B20" si="1">+IF(C20&lt;&gt;"",+B18+1,"")</f>
        <v/>
      </c>
      <c r="C20" s="134" t="str">
        <f>+IF('Evaluación (hoja5)'!C29&lt;&gt;"",+'Evaluación (hoja5)'!C29,"")</f>
        <v/>
      </c>
      <c r="D20" s="132" t="str">
        <f>+IF('Evaluación (hoja5)'!C29&lt;&gt;"",'Evaluación (hoja5)'!I48,"")</f>
        <v/>
      </c>
      <c r="E20" s="132" t="str">
        <f>+IF('Evaluación (hoja5)'!C29&lt;&gt;"",'Evaluación (hoja5)'!L48,"")</f>
        <v/>
      </c>
    </row>
    <row r="21" spans="2:5" x14ac:dyDescent="0.2">
      <c r="B21" s="133"/>
      <c r="C21" s="135"/>
      <c r="D21" s="133"/>
      <c r="E21" s="133"/>
    </row>
    <row r="22" spans="2:5" x14ac:dyDescent="0.2">
      <c r="B22" s="132" t="str">
        <f t="shared" ref="B22" si="2">+IF(C22&lt;&gt;"",+B20+1,"")</f>
        <v/>
      </c>
      <c r="C22" s="134" t="str">
        <f>+IF('Evaluación (hoja5)'!C31&lt;&gt;"",+'Evaluación (hoja5)'!C31,"")</f>
        <v/>
      </c>
      <c r="D22" s="132" t="str">
        <f>+IF('Evaluación (hoja5)'!C31&lt;&gt;"",'Evaluación (hoja5)'!I50,"")</f>
        <v/>
      </c>
      <c r="E22" s="132" t="str">
        <f>+IF('Evaluación (hoja5)'!C31&lt;&gt;"",'Evaluación (hoja5)'!L50,"")</f>
        <v/>
      </c>
    </row>
    <row r="23" spans="2:5" x14ac:dyDescent="0.2">
      <c r="B23" s="133"/>
      <c r="C23" s="135"/>
      <c r="D23" s="133"/>
      <c r="E23" s="133"/>
    </row>
    <row r="25" spans="2:5" x14ac:dyDescent="0.2">
      <c r="B25" s="6" t="s">
        <v>46</v>
      </c>
    </row>
  </sheetData>
  <mergeCells count="36">
    <mergeCell ref="B1:E1"/>
    <mergeCell ref="B2:E2"/>
    <mergeCell ref="B3:E3"/>
    <mergeCell ref="B5:E5"/>
    <mergeCell ref="B8:B9"/>
    <mergeCell ref="C8:C9"/>
    <mergeCell ref="D8:D9"/>
    <mergeCell ref="E8:E9"/>
    <mergeCell ref="B10:B11"/>
    <mergeCell ref="C10:C11"/>
    <mergeCell ref="D10:D11"/>
    <mergeCell ref="E10:E11"/>
    <mergeCell ref="B12:B13"/>
    <mergeCell ref="C12:C13"/>
    <mergeCell ref="D12:D13"/>
    <mergeCell ref="E12:E13"/>
    <mergeCell ref="B14:B15"/>
    <mergeCell ref="C14:C15"/>
    <mergeCell ref="D14:D15"/>
    <mergeCell ref="E14:E15"/>
    <mergeCell ref="B16:B17"/>
    <mergeCell ref="C16:C17"/>
    <mergeCell ref="D16:D17"/>
    <mergeCell ref="E16:E17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>
    <pageSetUpPr fitToPage="1"/>
  </sheetPr>
  <dimension ref="B1:AH110"/>
  <sheetViews>
    <sheetView showGridLines="0" topLeftCell="A16" zoomScale="90" zoomScaleNormal="90" workbookViewId="0">
      <selection activeCell="J25" sqref="J25:J26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0.140625" style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07" t="s">
        <v>59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2:34" ht="15" x14ac:dyDescent="0.25">
      <c r="B2" s="108" t="s">
        <v>60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</row>
    <row r="3" spans="2:34" x14ac:dyDescent="0.2">
      <c r="B3" s="85" t="s">
        <v>10</v>
      </c>
      <c r="C3" s="85"/>
      <c r="D3" s="85"/>
      <c r="E3" s="85"/>
      <c r="F3" s="85"/>
      <c r="G3" s="85"/>
      <c r="H3" s="85"/>
      <c r="I3" s="85"/>
      <c r="J3" s="85"/>
      <c r="K3" s="85"/>
      <c r="L3" s="85"/>
    </row>
    <row r="4" spans="2:34" x14ac:dyDescent="0.2">
      <c r="B4" s="83" t="s">
        <v>44</v>
      </c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2:34" x14ac:dyDescent="0.2">
      <c r="B5" s="95" t="s">
        <v>34</v>
      </c>
      <c r="C5" s="97"/>
      <c r="D5" s="127"/>
      <c r="E5" s="85"/>
      <c r="F5" s="128"/>
      <c r="G5" s="25" t="s">
        <v>49</v>
      </c>
      <c r="H5" s="25" t="s">
        <v>48</v>
      </c>
      <c r="I5" s="95" t="s">
        <v>45</v>
      </c>
      <c r="J5" s="96"/>
      <c r="K5" s="96"/>
      <c r="L5" s="72" t="s">
        <v>39</v>
      </c>
    </row>
    <row r="6" spans="2:34" x14ac:dyDescent="0.2">
      <c r="B6" s="109" t="str">
        <f>+'Evaluación (hoja1)'!B6:C6</f>
        <v>23000927-H1</v>
      </c>
      <c r="C6" s="110"/>
      <c r="D6" s="129"/>
      <c r="E6" s="130"/>
      <c r="F6" s="131"/>
      <c r="G6" s="24">
        <f>'Evaluación (hoja1)'!G6</f>
        <v>320000000</v>
      </c>
      <c r="H6" s="26" t="str">
        <f>'Evaluación (hoja1)'!H6</f>
        <v>2 MESES</v>
      </c>
      <c r="I6" s="86" t="s">
        <v>11</v>
      </c>
      <c r="J6" s="87"/>
      <c r="K6" s="87"/>
      <c r="L6" s="7">
        <f>+'Evaluación (hoja1)'!L6</f>
        <v>44926</v>
      </c>
      <c r="O6" s="59">
        <v>41</v>
      </c>
      <c r="P6" s="34" t="s">
        <v>53</v>
      </c>
      <c r="Q6" s="69"/>
      <c r="R6" s="28"/>
      <c r="AA6" s="80" t="s">
        <v>32</v>
      </c>
      <c r="AB6" s="81"/>
      <c r="AC6" s="81"/>
      <c r="AD6" s="81"/>
      <c r="AE6" s="82"/>
      <c r="AF6" s="80" t="s">
        <v>12</v>
      </c>
      <c r="AG6" s="82"/>
    </row>
    <row r="7" spans="2:34" ht="22.5" x14ac:dyDescent="0.2">
      <c r="B7" s="98" t="s">
        <v>35</v>
      </c>
      <c r="C7" s="99"/>
      <c r="D7" s="99"/>
      <c r="E7" s="99"/>
      <c r="F7" s="99"/>
      <c r="G7" s="99"/>
      <c r="H7" s="100"/>
      <c r="I7" s="92" t="s">
        <v>6</v>
      </c>
      <c r="J7" s="92"/>
      <c r="K7" s="36" t="s">
        <v>36</v>
      </c>
      <c r="L7" s="37">
        <f>+'Evaluación (hoja1)'!L7</f>
        <v>1.5</v>
      </c>
      <c r="P7" s="54"/>
      <c r="Q7" s="45" t="s">
        <v>24</v>
      </c>
      <c r="R7" s="46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121" t="str">
        <f>+'Evaluación (hoja1)'!B8:H13</f>
        <v>33400C0284 ADQUIRIR BOLSA DE BATERIAS PARA LOS SISTEMAS DE LOS AEROPUERTOS DE LA REGIONAL OCCIDENTE</v>
      </c>
      <c r="C8" s="122"/>
      <c r="D8" s="122"/>
      <c r="E8" s="122"/>
      <c r="F8" s="122"/>
      <c r="G8" s="122"/>
      <c r="H8" s="123"/>
      <c r="I8" s="93" t="s">
        <v>7</v>
      </c>
      <c r="J8" s="93"/>
      <c r="K8" s="70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121"/>
      <c r="C9" s="122"/>
      <c r="D9" s="122"/>
      <c r="E9" s="122"/>
      <c r="F9" s="122"/>
      <c r="G9" s="122"/>
      <c r="H9" s="123"/>
      <c r="I9" s="93" t="s">
        <v>20</v>
      </c>
      <c r="J9" s="93"/>
      <c r="K9" s="70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121"/>
      <c r="C10" s="122"/>
      <c r="D10" s="122"/>
      <c r="E10" s="122"/>
      <c r="F10" s="122"/>
      <c r="G10" s="122"/>
      <c r="H10" s="123"/>
      <c r="I10" s="93" t="s">
        <v>21</v>
      </c>
      <c r="J10" s="93"/>
      <c r="K10" s="70" t="s">
        <v>36</v>
      </c>
      <c r="L10" s="5">
        <f>+'Evaluación (hoja1)'!L10</f>
        <v>240000000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121"/>
      <c r="C11" s="122"/>
      <c r="D11" s="122"/>
      <c r="E11" s="122"/>
      <c r="F11" s="122"/>
      <c r="G11" s="122"/>
      <c r="H11" s="123"/>
      <c r="I11" s="93" t="s">
        <v>22</v>
      </c>
      <c r="J11" s="93"/>
      <c r="K11" s="70" t="s">
        <v>36</v>
      </c>
      <c r="L11" s="5">
        <f>+'Evaluación (hoja1)'!L11</f>
        <v>80000000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121"/>
      <c r="C12" s="122"/>
      <c r="D12" s="122"/>
      <c r="E12" s="122"/>
      <c r="F12" s="122"/>
      <c r="G12" s="122"/>
      <c r="H12" s="123"/>
      <c r="I12" s="93" t="s">
        <v>8</v>
      </c>
      <c r="J12" s="93"/>
      <c r="K12" s="70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124"/>
      <c r="C13" s="125"/>
      <c r="D13" s="125"/>
      <c r="E13" s="125"/>
      <c r="F13" s="125"/>
      <c r="G13" s="125"/>
      <c r="H13" s="126"/>
      <c r="I13" s="94" t="s">
        <v>9</v>
      </c>
      <c r="J13" s="94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84"/>
      <c r="C14" s="84"/>
      <c r="D14" s="84"/>
      <c r="E14" s="84"/>
      <c r="F14" s="84"/>
      <c r="G14" s="84"/>
      <c r="H14" s="84"/>
      <c r="I14" s="85"/>
      <c r="J14" s="85"/>
      <c r="K14" s="85"/>
      <c r="L14" s="85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85" t="s">
        <v>56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Q15" s="38"/>
      <c r="R15" s="28"/>
    </row>
    <row r="16" spans="2:34" x14ac:dyDescent="0.2">
      <c r="B16" s="71" t="s">
        <v>4</v>
      </c>
      <c r="C16" s="71" t="s">
        <v>23</v>
      </c>
      <c r="D16" s="71" t="s">
        <v>24</v>
      </c>
      <c r="E16" s="71" t="s">
        <v>28</v>
      </c>
      <c r="F16" s="71" t="s">
        <v>13</v>
      </c>
      <c r="G16" s="71" t="s">
        <v>29</v>
      </c>
      <c r="H16" s="71" t="s">
        <v>14</v>
      </c>
      <c r="I16" s="71" t="s">
        <v>2</v>
      </c>
      <c r="J16" s="71" t="s">
        <v>25</v>
      </c>
      <c r="K16" s="71" t="s">
        <v>26</v>
      </c>
      <c r="L16" s="71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101">
        <v>41</v>
      </c>
      <c r="C17" s="90" t="str">
        <f>IF(P7&lt;&gt;"",+P7,"")</f>
        <v/>
      </c>
      <c r="D17" s="102" t="str">
        <f>+IF($C$17&lt;&gt;"",+CONCATENATE(Q8," ",Q9," ",Q10," ",Q11," ",Q12," ",Q13," "),"")</f>
        <v/>
      </c>
      <c r="E17" s="88" t="str">
        <f>IF($C$17&lt;&gt;"",+(S8*$R$8)+(S9*$R$9)+(S10*$R$10)+(S11*$R$11)+(S12*$R$12)+(S13*$R$13),"")</f>
        <v/>
      </c>
      <c r="F17" s="88" t="str">
        <f t="shared" ref="F17:K17" si="9">IF($C$17&lt;&gt;"",+(T8*$R$8)+(T9*$R$9)+(T10*$R$10)+(T11*$R$11)+(T12*$R$12)+(T13*$R$13),"")</f>
        <v/>
      </c>
      <c r="G17" s="88" t="str">
        <f t="shared" si="9"/>
        <v/>
      </c>
      <c r="H17" s="88" t="str">
        <f t="shared" si="9"/>
        <v/>
      </c>
      <c r="I17" s="88" t="str">
        <f t="shared" si="9"/>
        <v/>
      </c>
      <c r="J17" s="88" t="str">
        <f t="shared" si="9"/>
        <v/>
      </c>
      <c r="K17" s="88" t="str">
        <f t="shared" si="9"/>
        <v/>
      </c>
      <c r="L17" s="102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x14ac:dyDescent="0.2">
      <c r="B18" s="101"/>
      <c r="C18" s="91"/>
      <c r="D18" s="102"/>
      <c r="E18" s="89"/>
      <c r="F18" s="89"/>
      <c r="G18" s="89"/>
      <c r="H18" s="89"/>
      <c r="I18" s="89"/>
      <c r="J18" s="89"/>
      <c r="K18" s="89"/>
      <c r="L18" s="102"/>
      <c r="O18" s="59">
        <v>42</v>
      </c>
      <c r="P18" s="34" t="s">
        <v>53</v>
      </c>
      <c r="Q18" s="69"/>
      <c r="R18" s="28"/>
      <c r="AA18" s="80" t="s">
        <v>32</v>
      </c>
      <c r="AB18" s="81"/>
      <c r="AC18" s="81"/>
      <c r="AD18" s="81"/>
      <c r="AE18" s="82"/>
      <c r="AF18" s="80" t="s">
        <v>12</v>
      </c>
      <c r="AG18" s="82"/>
    </row>
    <row r="19" spans="2:34" x14ac:dyDescent="0.2">
      <c r="B19" s="101">
        <f>+B17+1</f>
        <v>42</v>
      </c>
      <c r="C19" s="111" t="str">
        <f>IF(P19&lt;&gt;"",+P19,"")</f>
        <v/>
      </c>
      <c r="D19" s="102" t="str">
        <f>+IF($C$19&lt;&gt;"",+CONCATENATE(Q20," ",Q21," ",Q22," ",Q23," ",Q24," ",Q25," "),"")</f>
        <v/>
      </c>
      <c r="E19" s="88" t="str">
        <f>IF($C$19&lt;&gt;"",+(S20*$R$20)+(S21*$R$21)+(S22*$R$22)+(S23*$R$23)+(S24*$R$24)+(S25*$R$25),"")</f>
        <v/>
      </c>
      <c r="F19" s="88" t="str">
        <f t="shared" ref="F19:K19" si="10">IF($C$19&lt;&gt;"",+(T20*$R$20)+(T21*$R$21)+(T22*$R$22)+(T23*$R$23)+(T24*$R$24)+(T25*$R$25),"")</f>
        <v/>
      </c>
      <c r="G19" s="88" t="str">
        <f t="shared" si="10"/>
        <v/>
      </c>
      <c r="H19" s="88" t="str">
        <f t="shared" si="10"/>
        <v/>
      </c>
      <c r="I19" s="88" t="str">
        <f t="shared" si="10"/>
        <v/>
      </c>
      <c r="J19" s="88" t="str">
        <f t="shared" si="10"/>
        <v/>
      </c>
      <c r="K19" s="88" t="str">
        <f t="shared" si="10"/>
        <v/>
      </c>
      <c r="L19" s="102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101"/>
      <c r="C20" s="112"/>
      <c r="D20" s="102"/>
      <c r="E20" s="89"/>
      <c r="F20" s="89"/>
      <c r="G20" s="89"/>
      <c r="H20" s="89"/>
      <c r="I20" s="89"/>
      <c r="J20" s="89"/>
      <c r="K20" s="89"/>
      <c r="L20" s="102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101">
        <f t="shared" ref="B21" si="11">+B19+1</f>
        <v>43</v>
      </c>
      <c r="C21" s="90" t="str">
        <f>IF(P31&lt;&gt;"",+P31,"")</f>
        <v/>
      </c>
      <c r="D21" s="102" t="str">
        <f>+IF($C$21&lt;&gt;"",+CONCATENATE(Q32," ",Q33," ",Q34," ",Q35," ",Q36," ",Q37," "),"")</f>
        <v/>
      </c>
      <c r="E21" s="88" t="str">
        <f>IF($C$21&lt;&gt;"",+(S32*$R$32)+(S33*$R$33)+(S34*$R$34)+(S35*$R$35)+(S36*$R$36)+(S37*$R$37),"")</f>
        <v/>
      </c>
      <c r="F21" s="88" t="str">
        <f t="shared" ref="F21:K21" si="12">IF($C$21&lt;&gt;"",+(T32*$R$32)+(T33*$R$33)+(T34*$R$34)+(T35*$R$35)+(T36*$R$36)+(T37*$R$37),"")</f>
        <v/>
      </c>
      <c r="G21" s="88" t="str">
        <f t="shared" si="12"/>
        <v/>
      </c>
      <c r="H21" s="88" t="str">
        <f t="shared" si="12"/>
        <v/>
      </c>
      <c r="I21" s="88" t="str">
        <f t="shared" si="12"/>
        <v/>
      </c>
      <c r="J21" s="88" t="str">
        <f t="shared" si="12"/>
        <v/>
      </c>
      <c r="K21" s="88" t="str">
        <f t="shared" si="12"/>
        <v/>
      </c>
      <c r="L21" s="102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101"/>
      <c r="C22" s="91"/>
      <c r="D22" s="102"/>
      <c r="E22" s="89"/>
      <c r="F22" s="89"/>
      <c r="G22" s="89"/>
      <c r="H22" s="89"/>
      <c r="I22" s="89"/>
      <c r="J22" s="89"/>
      <c r="K22" s="89"/>
      <c r="L22" s="102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x14ac:dyDescent="0.2">
      <c r="B23" s="101">
        <f t="shared" ref="B23" si="21">+B21+1</f>
        <v>44</v>
      </c>
      <c r="C23" s="90" t="str">
        <f>IF(P43&lt;&gt;"",+P43,"")</f>
        <v/>
      </c>
      <c r="D23" s="102" t="str">
        <f>IF($C$23&lt;&gt;"",+CONCATENATE(Q44," ",Q45," ",Q46," ",Q47," ",Q48," ",Q49," "),"")</f>
        <v/>
      </c>
      <c r="E23" s="88" t="str">
        <f>IF($C$23&lt;&gt;"",+(S44*$R$44)+(S45*$R$45)+(S46*$R$46)+(S47*$R$47)+(S48*$R$48)+(S49*$R$49),"")</f>
        <v/>
      </c>
      <c r="F23" s="88" t="str">
        <f t="shared" ref="F23:K23" si="22">IF($C$23&lt;&gt;"",+(T44*$R$44)+(T45*$R$45)+(T46*$R$46)+(T47*$R$47)+(T48*$R$48)+(T49*$R$49),"")</f>
        <v/>
      </c>
      <c r="G23" s="88" t="str">
        <f t="shared" si="22"/>
        <v/>
      </c>
      <c r="H23" s="88" t="str">
        <f t="shared" si="22"/>
        <v/>
      </c>
      <c r="I23" s="88" t="str">
        <f t="shared" si="22"/>
        <v/>
      </c>
      <c r="J23" s="88" t="str">
        <f t="shared" si="22"/>
        <v/>
      </c>
      <c r="K23" s="88" t="str">
        <f t="shared" si="22"/>
        <v/>
      </c>
      <c r="L23" s="102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101"/>
      <c r="C24" s="91"/>
      <c r="D24" s="102"/>
      <c r="E24" s="89"/>
      <c r="F24" s="89"/>
      <c r="G24" s="89"/>
      <c r="H24" s="89"/>
      <c r="I24" s="89"/>
      <c r="J24" s="89"/>
      <c r="K24" s="89"/>
      <c r="L24" s="102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x14ac:dyDescent="0.2">
      <c r="B25" s="101">
        <f t="shared" ref="B25" si="23">+B23+1</f>
        <v>45</v>
      </c>
      <c r="C25" s="90" t="str">
        <f>IF(P57&lt;&gt;"",+P57,"")</f>
        <v/>
      </c>
      <c r="D25" s="102" t="str">
        <f>IF($C$25&lt;&gt;"",+CONCATENATE(Q58," ",Q59," ",Q60," ",Q61," ",Q62," ",Q63," "),"")</f>
        <v/>
      </c>
      <c r="E25" s="88" t="str">
        <f>IF($C$25&lt;&gt;"",+(S58*$R$58)+(S59*$R$59)+(S60*$R$60)+(S61*$R$61)+(S62*$R$62)+(S63*$R$63),"")</f>
        <v/>
      </c>
      <c r="F25" s="88" t="str">
        <f t="shared" ref="F25:K25" si="24">IF($C$25&lt;&gt;"",+(T58*$R$58)+(T59*$R$59)+(T60*$R$60)+(T61*$R$61)+(T62*$R$62)+(T63*$R$63),"")</f>
        <v/>
      </c>
      <c r="G25" s="88" t="str">
        <f t="shared" si="24"/>
        <v/>
      </c>
      <c r="H25" s="88" t="str">
        <f t="shared" si="24"/>
        <v/>
      </c>
      <c r="I25" s="88" t="str">
        <f t="shared" si="24"/>
        <v/>
      </c>
      <c r="J25" s="88" t="str">
        <f t="shared" si="24"/>
        <v/>
      </c>
      <c r="K25" s="88" t="str">
        <f t="shared" si="24"/>
        <v/>
      </c>
      <c r="L25" s="102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x14ac:dyDescent="0.2">
      <c r="B26" s="101"/>
      <c r="C26" s="91"/>
      <c r="D26" s="102"/>
      <c r="E26" s="89"/>
      <c r="F26" s="89"/>
      <c r="G26" s="89"/>
      <c r="H26" s="89"/>
      <c r="I26" s="89"/>
      <c r="J26" s="89"/>
      <c r="K26" s="89"/>
      <c r="L26" s="102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x14ac:dyDescent="0.2">
      <c r="B27" s="101">
        <f t="shared" ref="B27" si="26">+B25+1</f>
        <v>46</v>
      </c>
      <c r="C27" s="90" t="str">
        <f>IF(P69&lt;&gt;"",+P69,"")</f>
        <v/>
      </c>
      <c r="D27" s="102" t="str">
        <f>IF($C$27&lt;&gt;"",+CONCATENATE(Q70," ",Q71," ",Q72," ",Q73," ",Q74," ",Q75," "),"")</f>
        <v/>
      </c>
      <c r="E27" s="88" t="str">
        <f>IF($C$27&lt;&gt;"",+(S70*$R$70)+(S71*$R$71)+(S72*$R$72)+(S73*$R$73)+(S74*$R$74)+(S75*$R$75),"")</f>
        <v/>
      </c>
      <c r="F27" s="88" t="str">
        <f t="shared" ref="F27:K27" si="27">IF($C$27&lt;&gt;"",+(T70*$R$70)+(T71*$R$71)+(T72*$R$72)+(T73*$R$73)+(T74*$R$74)+(T75*$R$75),"")</f>
        <v/>
      </c>
      <c r="G27" s="88" t="str">
        <f t="shared" si="27"/>
        <v/>
      </c>
      <c r="H27" s="88" t="str">
        <f t="shared" si="27"/>
        <v/>
      </c>
      <c r="I27" s="88" t="str">
        <f t="shared" si="27"/>
        <v/>
      </c>
      <c r="J27" s="88" t="str">
        <f t="shared" si="27"/>
        <v/>
      </c>
      <c r="K27" s="88" t="str">
        <f t="shared" si="27"/>
        <v/>
      </c>
      <c r="L27" s="102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101"/>
      <c r="C28" s="91"/>
      <c r="D28" s="102"/>
      <c r="E28" s="89"/>
      <c r="F28" s="89"/>
      <c r="G28" s="89"/>
      <c r="H28" s="89"/>
      <c r="I28" s="89"/>
      <c r="J28" s="89"/>
      <c r="K28" s="89"/>
      <c r="L28" s="102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101">
        <f t="shared" ref="B29" si="28">+B27+1</f>
        <v>47</v>
      </c>
      <c r="C29" s="90" t="str">
        <f>IF(P81&lt;&gt;"",+P81,"")</f>
        <v/>
      </c>
      <c r="D29" s="102" t="str">
        <f>IF($C$29&lt;&gt;"",+CONCATENATE(Q82," ",Q83," ",Q84," ",Q85," ",Q86," ",Q87," "),"")</f>
        <v/>
      </c>
      <c r="E29" s="88" t="str">
        <f>IF($C$29&lt;&gt;"",+(S82*$R$82)+(S83*$R$83)+(S84*$R$84)+(S85*$R$85)+(S86*$R$86)+(S87*$R$87),"")</f>
        <v/>
      </c>
      <c r="F29" s="88" t="str">
        <f t="shared" ref="F29:K29" si="29">IF($C$29&lt;&gt;"",+(T82*$R$82)+(T83*$R$83)+(T84*$R$84)+(T85*$R$85)+(T86*$R$86)+(T87*$R$87),"")</f>
        <v/>
      </c>
      <c r="G29" s="88" t="str">
        <f t="shared" si="29"/>
        <v/>
      </c>
      <c r="H29" s="88" t="str">
        <f t="shared" si="29"/>
        <v/>
      </c>
      <c r="I29" s="88" t="str">
        <f t="shared" si="29"/>
        <v/>
      </c>
      <c r="J29" s="88" t="str">
        <f t="shared" si="29"/>
        <v/>
      </c>
      <c r="K29" s="88" t="str">
        <f t="shared" si="29"/>
        <v/>
      </c>
      <c r="L29" s="102" t="str">
        <f>+IF(Q80&lt;&gt;"",+Q80,"")</f>
        <v/>
      </c>
      <c r="Q29" s="38"/>
      <c r="R29" s="30"/>
    </row>
    <row r="30" spans="2:34" x14ac:dyDescent="0.2">
      <c r="B30" s="101"/>
      <c r="C30" s="91"/>
      <c r="D30" s="102"/>
      <c r="E30" s="89"/>
      <c r="F30" s="89"/>
      <c r="G30" s="89"/>
      <c r="H30" s="89"/>
      <c r="I30" s="89"/>
      <c r="J30" s="89"/>
      <c r="K30" s="89"/>
      <c r="L30" s="102"/>
      <c r="O30" s="59">
        <v>43</v>
      </c>
      <c r="P30" s="34" t="s">
        <v>53</v>
      </c>
      <c r="Q30" s="68"/>
      <c r="R30" s="28"/>
      <c r="Z30" s="32"/>
      <c r="AA30" s="80" t="s">
        <v>32</v>
      </c>
      <c r="AB30" s="81"/>
      <c r="AC30" s="81"/>
      <c r="AD30" s="81"/>
      <c r="AE30" s="82"/>
      <c r="AF30" s="80" t="s">
        <v>12</v>
      </c>
      <c r="AG30" s="82"/>
    </row>
    <row r="31" spans="2:34" x14ac:dyDescent="0.2">
      <c r="B31" s="101">
        <f t="shared" ref="B31" si="30">+B29+1</f>
        <v>48</v>
      </c>
      <c r="C31" s="90" t="str">
        <f>IF(P93&lt;&gt;"",+P93,"")</f>
        <v/>
      </c>
      <c r="D31" s="102" t="str">
        <f>IF($C$31&lt;&gt;"",+CONCATENATE(Q94," ",Q95," ",Q96," ",Q97," ",Q98," ",Q99," "),"")</f>
        <v/>
      </c>
      <c r="E31" s="103" t="str">
        <f>IF($C$31&lt;&gt;"",+(S94*$R$94)+(S95*$R$95)+(S96*$R$96)+(S97*$R$97)+(S98*$R$98)+(S99*$R$99),"")</f>
        <v/>
      </c>
      <c r="F31" s="103" t="str">
        <f t="shared" ref="F31:K31" si="31">IF($C$31&lt;&gt;"",+(T94*$R$94)+(T95*$R$95)+(T96*$R$96)+(T97*$R$97)+(T98*$R$98)+(T99*$R$99),"")</f>
        <v/>
      </c>
      <c r="G31" s="103" t="str">
        <f t="shared" si="31"/>
        <v/>
      </c>
      <c r="H31" s="103" t="str">
        <f t="shared" si="31"/>
        <v/>
      </c>
      <c r="I31" s="103" t="str">
        <f t="shared" si="31"/>
        <v/>
      </c>
      <c r="J31" s="103" t="str">
        <f t="shared" si="31"/>
        <v/>
      </c>
      <c r="K31" s="103" t="str">
        <f t="shared" si="31"/>
        <v/>
      </c>
      <c r="L31" s="102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101"/>
      <c r="C32" s="91"/>
      <c r="D32" s="102"/>
      <c r="E32" s="89"/>
      <c r="F32" s="89"/>
      <c r="G32" s="89"/>
      <c r="H32" s="89"/>
      <c r="I32" s="89"/>
      <c r="J32" s="89"/>
      <c r="K32" s="89"/>
      <c r="L32" s="102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04" t="s">
        <v>4</v>
      </c>
      <c r="C34" s="104" t="s">
        <v>23</v>
      </c>
      <c r="D34" s="105" t="s">
        <v>32</v>
      </c>
      <c r="E34" s="105"/>
      <c r="F34" s="105"/>
      <c r="G34" s="105"/>
      <c r="H34" s="105"/>
      <c r="I34" s="105"/>
      <c r="J34" s="105" t="s">
        <v>12</v>
      </c>
      <c r="K34" s="105"/>
      <c r="L34" s="105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04"/>
      <c r="C35" s="104"/>
      <c r="D35" s="71" t="s">
        <v>0</v>
      </c>
      <c r="E35" s="71" t="s">
        <v>1</v>
      </c>
      <c r="F35" s="71" t="s">
        <v>5</v>
      </c>
      <c r="G35" s="71" t="s">
        <v>17</v>
      </c>
      <c r="H35" s="71" t="s">
        <v>2</v>
      </c>
      <c r="I35" s="71" t="s">
        <v>3</v>
      </c>
      <c r="J35" s="10" t="s">
        <v>27</v>
      </c>
      <c r="K35" s="10" t="s">
        <v>18</v>
      </c>
      <c r="L35" s="71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13">
        <v>41</v>
      </c>
      <c r="C36" s="114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73" t="str">
        <f>+IF(C17&lt;&gt;"",+IF(K17&gt;0,+ROUNDDOWN(+J17/K17,2),"Indeterminado"),"")</f>
        <v/>
      </c>
      <c r="G36" s="65" t="str">
        <f>+IF(C17&lt;&gt;"",+S14-U14,"")</f>
        <v/>
      </c>
      <c r="H36" s="65" t="str">
        <f>+IF(C17&lt;&gt;"",+T14-V14,"")</f>
        <v/>
      </c>
      <c r="I36" s="137" t="str">
        <f>++IF(C17&lt;&gt;"",+IF(D37="Cumple",+IF(E37="Cumple",+IF(F37="Cumple",+IF(G37="Cumple",+IF(H37="Cumple","CUMPLE","NO CUMPLE"),"NO CUMPLE"),"NO CUMPLE"),"NO CUMPLE"),"NO CUMPLE"),"")</f>
        <v/>
      </c>
      <c r="J36" s="13" t="str">
        <f>+IF(C17&lt;&gt;"",+IF(I17&gt;0,+ROUNDDOWN(+J17/I17,2),"Indeterminado"),"")</f>
        <v/>
      </c>
      <c r="K36" s="13" t="str">
        <f>+IF(C17&lt;&gt;"",+IF(F17&gt;0,+ROUNDDOWN(+J17/F17,2),"Indeterminado"),"")</f>
        <v/>
      </c>
      <c r="L36" s="137" t="str">
        <f>+IF(C17&lt;&gt;"",+IF(J37="Cumple",+IF(K37="Cumple","CUMPLE","NO CUMPLE"),"NO CUMPLE"),"")</f>
        <v/>
      </c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13"/>
      <c r="C37" s="114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67" t="str">
        <f>+IF(C17&lt;&gt;"",+IF(F36&gt;=$L$9,"Cumple", "NO CUMPLE"),"")</f>
        <v/>
      </c>
      <c r="G37" s="17" t="str">
        <f>+IF(C17&lt;&gt;"",+IF(G36&gt;=$L$10,"Cumple", "NO CUMPLE"),"")</f>
        <v/>
      </c>
      <c r="H37" s="17" t="str">
        <f>+IF(C17&lt;&gt;"",+IF(H36&gt;=$L$11,"Cumple", "NO CUMPLE"),"")</f>
        <v/>
      </c>
      <c r="I37" s="138"/>
      <c r="J37" s="17" t="str">
        <f>+IF(C17&lt;&gt;"",+IF(J36&gt;=$L$12,"Cumple", "NO CUMPLE"),"")</f>
        <v/>
      </c>
      <c r="K37" s="17" t="str">
        <f>+IF(C17&lt;&gt;"",+IF(K36&gt;=$L$13,"Cumple", "NO CUMPLE"),"")</f>
        <v/>
      </c>
      <c r="L37" s="138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13">
        <f>+B36+1</f>
        <v>42</v>
      </c>
      <c r="C38" s="114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73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37" t="str">
        <f>++IF(C19&lt;&gt;"",+IF(D39="Cumple",+IF(E39="Cumple",+IF(F39="Cumple",+IF(G39="Cumple",+IF(H39="Cumple","CUMPLE","NO CUMPLE"),"NO CUMPLE"),"NO CUMPLE"),"NO CUMPLE"),"NO CUMPLE"),"")</f>
        <v/>
      </c>
      <c r="J38" s="13" t="str">
        <f>+IF(C19&lt;&gt;"",+IF(I19&gt;0,+ROUNDDOWN(+J19/I19,2),"Indeterminado"),"")</f>
        <v/>
      </c>
      <c r="K38" s="13" t="str">
        <f>+IF(C19&lt;&gt;"",+IF(F19&gt;0,+ROUNDDOWN(+J19/F19,2),"Indeterminado"),"")</f>
        <v/>
      </c>
      <c r="L38" s="137" t="str">
        <f>+IF(C19&lt;&gt;"",+IF(J39="Cumple",+IF(K39="Cumple","CUMPLE","NO CUMPLE"),"NO CUMPLE"),"")</f>
        <v/>
      </c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13"/>
      <c r="C39" s="114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67" t="str">
        <f>+IF(C19&lt;&gt;"",+IF(F38&gt;=$L$9,"Cumple", "NO CUMPLE"),"")</f>
        <v/>
      </c>
      <c r="G39" s="17" t="str">
        <f>+IF(C19&lt;&gt;"",+IF(G38&gt;=$L$10,"Cumple", "NO CUMPLE"),"")</f>
        <v/>
      </c>
      <c r="H39" s="17" t="str">
        <f>+IF(C19&lt;&gt;"",+IF(H38&gt;=$L$11,"Cumple", "NO CUMPLE"),"")</f>
        <v/>
      </c>
      <c r="I39" s="138"/>
      <c r="J39" s="17" t="str">
        <f>+IF(C19&lt;&gt;"",+IF(J38&gt;=$L$12,"Cumple", "NO CUMPLE"),"")</f>
        <v/>
      </c>
      <c r="K39" s="17" t="str">
        <f>+IF(C19&lt;&gt;"",+IF(K38&gt;=$L$13,"Cumple", "NO CUMPLE"),"")</f>
        <v/>
      </c>
      <c r="L39" s="138"/>
      <c r="Q39" s="38"/>
      <c r="R39" s="28"/>
    </row>
    <row r="40" spans="2:34" x14ac:dyDescent="0.2">
      <c r="B40" s="113">
        <f>+B38+1</f>
        <v>43</v>
      </c>
      <c r="C40" s="114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73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37" t="str">
        <f>++IF(C21&lt;&gt;"",+IF(D41="Cumple",+IF(E41="Cumple",+IF(F41="Cumple",+IF(G41="Cumple",+IF(H41="Cumple","CUMPLE","NO CUMPLE"),"NO CUMPLE"),"NO CUMPLE"),"NO CUMPLE"),"NO CUMPLE"),"")</f>
        <v/>
      </c>
      <c r="J40" s="13" t="str">
        <f>+IF(C21&lt;&gt;"",+IF(I21&gt;0,+ROUNDDOWN(+J21/I21,2),"Indeterminado"),"")</f>
        <v/>
      </c>
      <c r="K40" s="13" t="str">
        <f>+IF(C21&lt;&gt;"",+IF(F21&gt;0,+ROUNDDOWN(+J21/F21,2),"Indeterminado"),"")</f>
        <v/>
      </c>
      <c r="L40" s="137" t="str">
        <f>+IF(C21&lt;&gt;"",+IF(J41="Cumple",+IF(K41="Cumple","CUMPLE","NO CUMPLE"),"NO CUMPLE"),"")</f>
        <v/>
      </c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13"/>
      <c r="C41" s="114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67" t="str">
        <f>+IF(C21&lt;&gt;"",+IF(F40&gt;=$L$9,"Cumple", "NO CUMPLE"),"")</f>
        <v/>
      </c>
      <c r="G41" s="17" t="str">
        <f>+IF(C21&lt;&gt;"",+IF(G40&gt;=$L$10,"Cumple", "NO CUMPLE"),"")</f>
        <v/>
      </c>
      <c r="H41" s="17" t="str">
        <f>+IF(C21&lt;&gt;"",+IF(H40&gt;=$L$11,"Cumple", "NO CUMPLE"),"")</f>
        <v/>
      </c>
      <c r="I41" s="138"/>
      <c r="J41" s="17" t="str">
        <f>+IF(C21&lt;&gt;"",+IF(J40&gt;=$L$12,"Cumple", "NO CUMPLE"),"")</f>
        <v/>
      </c>
      <c r="K41" s="17" t="str">
        <f>+IF(C21&lt;&gt;"",+IF(K40&gt;=$L$13,"Cumple", "NO CUMPLE"),"")</f>
        <v/>
      </c>
      <c r="L41" s="138"/>
      <c r="Q41" s="38"/>
      <c r="R41" s="28"/>
      <c r="S41" s="64"/>
      <c r="T41" s="64"/>
      <c r="U41" s="63"/>
      <c r="V41" s="64"/>
      <c r="W41" s="64"/>
    </row>
    <row r="42" spans="2:34" x14ac:dyDescent="0.2">
      <c r="B42" s="113">
        <f>+B40+1</f>
        <v>44</v>
      </c>
      <c r="C42" s="114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73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37" t="str">
        <f>++IF(C23&lt;&gt;"",+IF(D43="Cumple",+IF(E43="Cumple",+IF(F43="Cumple",+IF(G43="Cumple",+IF(H43="Cumple","CUMPLE","NO CUMPLE"),"NO CUMPLE"),"NO CUMPLE"),"NO CUMPLE"),"NO CUMPLE"),"")</f>
        <v/>
      </c>
      <c r="J42" s="13" t="str">
        <f>+IF(C23&lt;&gt;"",+IF(I23&gt;0,+ROUNDDOWN(+J23/I23,2),"Indeterminado"),"")</f>
        <v/>
      </c>
      <c r="K42" s="13" t="str">
        <f>+IF(C23&lt;&gt;"",+IF(F23&gt;0,+ROUNDDOWN(+J23/F23,2),"Indeterminado"),"")</f>
        <v/>
      </c>
      <c r="L42" s="137" t="str">
        <f>+IF(C23&lt;&gt;"",+IF(J43="Cumple",+IF(K43="Cumple","CUMPLE","NO CUMPLE"),"NO CUMPLE"),"")</f>
        <v/>
      </c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80" t="s">
        <v>32</v>
      </c>
      <c r="AB42" s="81"/>
      <c r="AC42" s="81"/>
      <c r="AD42" s="81"/>
      <c r="AE42" s="82"/>
      <c r="AF42" s="80" t="s">
        <v>12</v>
      </c>
      <c r="AG42" s="82"/>
    </row>
    <row r="43" spans="2:34" x14ac:dyDescent="0.2">
      <c r="B43" s="113"/>
      <c r="C43" s="114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67" t="str">
        <f>+IF(C23&lt;&gt;"",+IF(F42&gt;=$L$9,"Cumple", "NO CUMPLE"),"")</f>
        <v/>
      </c>
      <c r="G43" s="17" t="str">
        <f>+IF(C23&lt;&gt;"",+IF(G42&gt;=$L$10,"Cumple", "NO CUMPLE"),"")</f>
        <v/>
      </c>
      <c r="H43" s="17" t="str">
        <f>+IF(C23&lt;&gt;"",+IF(H42&gt;=$L$11,"Cumple", "NO CUMPLE"),"")</f>
        <v/>
      </c>
      <c r="I43" s="138"/>
      <c r="J43" s="17" t="str">
        <f>+IF(C23&lt;&gt;"",+IF(J42&gt;=$L$12,"Cumple", "NO CUMPLE"),"")</f>
        <v/>
      </c>
      <c r="K43" s="17" t="str">
        <f>+IF(C23&lt;&gt;"",+IF(K42&gt;=$L$13,"Cumple", "NO CUMPLE"),"")</f>
        <v/>
      </c>
      <c r="L43" s="138"/>
      <c r="O43" s="59">
        <v>44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13">
        <f>+B42+1</f>
        <v>45</v>
      </c>
      <c r="C44" s="114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73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37" t="str">
        <f>++IF(C25&lt;&gt;"",+IF(D45="Cumple",+IF(E45="Cumple",+IF(F45="Cumple",+IF(G45="Cumple",+IF(H45="Cumple","CUMPLE","NO CUMPLE"),"NO CUMPLE"),"NO CUMPLE"),"NO CUMPLE"),"NO CUMPLE"),"")</f>
        <v/>
      </c>
      <c r="J44" s="13" t="str">
        <f>+IF(C25&lt;&gt;"",+IF(I25&gt;0,+ROUNDDOWN(+J25/I25,2),"Indeterminado"),"")</f>
        <v/>
      </c>
      <c r="K44" s="13" t="str">
        <f>+IF(C25&lt;&gt;"",+IF(F25&gt;0,+ROUNDDOWN(+J25/F25,2),"Indeterminado"),"")</f>
        <v/>
      </c>
      <c r="L44" s="137" t="str">
        <f>+IF(C25&lt;&gt;"",+IF(J45="Cumple",+IF(K45="Cumple","CUMPLE","NO CUMPLE"),"NO CUMPLE"),"")</f>
        <v/>
      </c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13"/>
      <c r="C45" s="114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67" t="str">
        <f>+IF(C25&lt;&gt;"",+IF(F44&gt;=$L$9,"Cumple", "NO CUMPLE"),"")</f>
        <v/>
      </c>
      <c r="G45" s="17" t="str">
        <f>+IF(C25&lt;&gt;"",+IF(G44&gt;=$L$10,"Cumple", "NO CUMPLE"),"")</f>
        <v/>
      </c>
      <c r="H45" s="17" t="str">
        <f>+IF(C25&lt;&gt;"",+IF(H44&gt;=$L$11,"Cumple", "NO CUMPLE"),"")</f>
        <v/>
      </c>
      <c r="I45" s="138"/>
      <c r="J45" s="17" t="str">
        <f>+IF(C25&lt;&gt;"",+IF(J44&gt;=$L$12,"Cumple", "NO CUMPLE"),"")</f>
        <v/>
      </c>
      <c r="K45" s="17" t="str">
        <f>+IF(C25&lt;&gt;"",+IF(K44&gt;=$L$13,"Cumple", "NO CUMPLE"),"")</f>
        <v/>
      </c>
      <c r="L45" s="138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13">
        <f t="shared" ref="B46" si="49">+B44+1</f>
        <v>46</v>
      </c>
      <c r="C46" s="114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73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37" t="str">
        <f>++IF(C27&lt;&gt;"",+IF(D47="Cumple",+IF(E47="Cumple",+IF(F47="Cumple",+IF(G47="Cumple",+IF(H47="Cumple","CUMPLE","NO CUMPLE"),"NO CUMPLE"),"NO CUMPLE"),"NO CUMPLE"),"NO CUMPLE"),"")</f>
        <v/>
      </c>
      <c r="J46" s="13" t="str">
        <f>+IF(C27&lt;&gt;"",+IF(I27&gt;0,+ROUNDDOWN(+J27/I27,2),"Indeterminado"),"")</f>
        <v/>
      </c>
      <c r="K46" s="13" t="str">
        <f>+IF(C27&lt;&gt;"",+IF(F27&gt;0,+ROUNDDOWN(+J27/F27,2),"Indeterminado"),"")</f>
        <v/>
      </c>
      <c r="L46" s="137" t="str">
        <f>+IF(C27&lt;&gt;"",+IF(J47="Cumple",+IF(K47="Cumple","CUMPLE","NO CUMPLE"),"NO CUMPLE"),"")</f>
        <v/>
      </c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13"/>
      <c r="C47" s="114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67" t="str">
        <f>+IF(C27&lt;&gt;"",+IF(F46&gt;=$L$9,"Cumple", "NO CUMPLE"),"")</f>
        <v/>
      </c>
      <c r="G47" s="17" t="str">
        <f>+IF(C27&lt;&gt;"",+IF(G46&gt;=$L$10,"Cumple", "NO CUMPLE"),"")</f>
        <v/>
      </c>
      <c r="H47" s="17" t="str">
        <f>+IF(C27&lt;&gt;"",+IF(H46&gt;=$L$11,"Cumple", "NO CUMPLE"),"")</f>
        <v/>
      </c>
      <c r="I47" s="138"/>
      <c r="J47" s="17" t="str">
        <f>+IF(C27&lt;&gt;"",+IF(J46&gt;=$L$12,"Cumple", "NO CUMPLE"),"")</f>
        <v/>
      </c>
      <c r="K47" s="17" t="str">
        <f>+IF(C27&lt;&gt;"",+IF(K46&gt;=$L$13,"Cumple", "NO CUMPLE"),"")</f>
        <v/>
      </c>
      <c r="L47" s="138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13">
        <f t="shared" ref="B48" si="51">+B46+1</f>
        <v>47</v>
      </c>
      <c r="C48" s="114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73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37" t="str">
        <f>++IF(C29&lt;&gt;"",+IF(D49="Cumple",+IF(E49="Cumple",+IF(F49="Cumple",+IF(G49="Cumple",+IF(H49="Cumple","CUMPLE","NO CUMPLE"),"NO CUMPLE"),"NO CUMPLE"),"NO CUMPLE"),"NO CUMPLE"),"")</f>
        <v/>
      </c>
      <c r="J48" s="13" t="str">
        <f>+IF(C29&lt;&gt;"",+IF(I29&gt;0,+ROUNDDOWN(+J29/I29,2),"Indeterminado"),"")</f>
        <v/>
      </c>
      <c r="K48" s="13" t="str">
        <f>+IF(C29&lt;&gt;"",+IF(F29&gt;0,+ROUNDDOWN(+J29/F29,2),"Indeterminado"),"")</f>
        <v/>
      </c>
      <c r="L48" s="137" t="str">
        <f>+IF(C29&lt;&gt;"",+IF(J49="Cumple",+IF(K49="Cumple","CUMPLE","NO CUMPLE"),"NO CUMPLE"),"")</f>
        <v/>
      </c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13"/>
      <c r="C49" s="114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67" t="str">
        <f>+IF(C29&lt;&gt;"",+IF(F48&gt;=$L$9,"Cumple", "NO CUMPLE"),"")</f>
        <v/>
      </c>
      <c r="G49" s="17" t="str">
        <f>+IF(C29&lt;&gt;"",+IF(G48&gt;=$L$10,"Cumple", "NO CUMPLE"),"")</f>
        <v/>
      </c>
      <c r="H49" s="17" t="str">
        <f>+IF(C29&lt;&gt;"",+IF(H48&gt;=$L$11,"Cumple", "NO CUMPLE"),"")</f>
        <v/>
      </c>
      <c r="I49" s="138"/>
      <c r="J49" s="17" t="str">
        <f>+IF(C29&lt;&gt;"",+IF(J48&gt;=$L$12,"Cumple", "NO CUMPLE"),"")</f>
        <v/>
      </c>
      <c r="K49" s="17" t="str">
        <f>+IF(C29&lt;&gt;"",+IF(K48&gt;=$L$13,"Cumple", "NO CUMPLE"),"")</f>
        <v/>
      </c>
      <c r="L49" s="138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13">
        <f t="shared" ref="B50" si="53">+B48+1</f>
        <v>48</v>
      </c>
      <c r="C50" s="114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73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37" t="str">
        <f>++IF(C31&lt;&gt;"",+IF(D51="Cumple",+IF(E51="Cumple",+IF(F51="Cumple",+IF(G51="Cumple",+IF(H51="Cumple","CUMPLE","NO CUMPLE"),"NO CUMPLE"),"NO CUMPLE"),"NO CUMPLE"),"NO CUMPLE"),"")</f>
        <v/>
      </c>
      <c r="J50" s="13" t="str">
        <f>+IF(C31&lt;&gt;"",+IF(I31&gt;0,+ROUNDDOWN(+J31/I31,2),"Indeterminado"),"")</f>
        <v/>
      </c>
      <c r="K50" s="13" t="str">
        <f>+IF(C31&lt;&gt;"",+IF(F31&gt;0,+ROUNDDOWN(+J31/F31,2),"Indeterminado"),"")</f>
        <v/>
      </c>
      <c r="L50" s="137" t="str">
        <f>+IF(C31&lt;&gt;"",+IF(J51="Cumple",+IF(K51="Cumple","CUMPLE","NO CUMPLE"),"NO CUMPLE"),"")</f>
        <v/>
      </c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13"/>
      <c r="C51" s="114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17" t="str">
        <f>+IF(C31&lt;&gt;"",+IF(G50&gt;=$L$10,"Cumple", "NO CUMPLE"),"")</f>
        <v/>
      </c>
      <c r="H51" s="17" t="str">
        <f>+IF(C31&lt;&gt;"",+IF(H50&gt;=$L$11,"Cumple", "NO CUMPLE"),"")</f>
        <v/>
      </c>
      <c r="I51" s="138"/>
      <c r="J51" s="17" t="str">
        <f>+IF(C31&lt;&gt;"",+IF(J50&gt;=$L$12,"Cumple", "NO CUMPLE"),"")</f>
        <v/>
      </c>
      <c r="K51" s="17" t="str">
        <f>+IF(C31&lt;&gt;"",+IF(K50&gt;=$L$13,"Cumple", "NO CUMPLE"),"")</f>
        <v/>
      </c>
      <c r="L51" s="138"/>
      <c r="Q51" s="38"/>
      <c r="R51" s="28"/>
    </row>
    <row r="52" spans="2:34" x14ac:dyDescent="0.2">
      <c r="B52" s="115" t="s">
        <v>15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16" t="s">
        <v>16</v>
      </c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20" t="s">
        <v>57</v>
      </c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P56" s="34" t="s">
        <v>53</v>
      </c>
      <c r="Q56" s="68"/>
      <c r="R56" s="28"/>
      <c r="Z56" s="32"/>
      <c r="AA56" s="80" t="s">
        <v>32</v>
      </c>
      <c r="AB56" s="81"/>
      <c r="AC56" s="81"/>
      <c r="AD56" s="81"/>
      <c r="AE56" s="82"/>
      <c r="AF56" s="80" t="s">
        <v>12</v>
      </c>
      <c r="AG56" s="82"/>
    </row>
    <row r="57" spans="2:34" x14ac:dyDescent="0.2"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O57" s="59">
        <v>45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84" t="s">
        <v>61</v>
      </c>
      <c r="C59" s="84"/>
      <c r="D59" s="84"/>
      <c r="E59" s="85" t="s">
        <v>58</v>
      </c>
      <c r="F59" s="85"/>
      <c r="G59" s="85"/>
      <c r="H59" s="85"/>
      <c r="I59" s="85"/>
      <c r="J59" s="85"/>
      <c r="K59" s="85"/>
      <c r="L59" s="85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85" t="s">
        <v>62</v>
      </c>
      <c r="C60" s="85"/>
      <c r="D60" s="85"/>
      <c r="E60" s="85"/>
      <c r="F60" s="85"/>
      <c r="G60" s="85"/>
      <c r="H60" s="85"/>
      <c r="I60" s="85"/>
      <c r="J60" s="85"/>
      <c r="K60" s="85"/>
      <c r="L60" s="85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17" t="s">
        <v>19</v>
      </c>
      <c r="C61" s="117"/>
      <c r="D61" s="117"/>
      <c r="E61" s="85"/>
      <c r="F61" s="85"/>
      <c r="G61" s="85"/>
      <c r="H61" s="85"/>
      <c r="I61" s="85"/>
      <c r="J61" s="85"/>
      <c r="K61" s="85"/>
      <c r="L61" s="85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80" t="s">
        <v>32</v>
      </c>
      <c r="AB68" s="81"/>
      <c r="AC68" s="81"/>
      <c r="AD68" s="81"/>
      <c r="AE68" s="82"/>
      <c r="AF68" s="80" t="s">
        <v>12</v>
      </c>
      <c r="AG68" s="82"/>
    </row>
    <row r="69" spans="15:34" x14ac:dyDescent="0.2">
      <c r="O69" s="59">
        <v>46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80" t="s">
        <v>32</v>
      </c>
      <c r="AB80" s="81"/>
      <c r="AC80" s="81"/>
      <c r="AD80" s="81"/>
      <c r="AE80" s="82"/>
      <c r="AF80" s="80" t="s">
        <v>12</v>
      </c>
      <c r="AG80" s="82"/>
    </row>
    <row r="81" spans="15:34" x14ac:dyDescent="0.2">
      <c r="O81" s="59">
        <v>47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9"/>
      <c r="R92" s="28"/>
      <c r="Z92" s="32"/>
      <c r="AA92" s="80" t="s">
        <v>32</v>
      </c>
      <c r="AB92" s="81"/>
      <c r="AC92" s="81"/>
      <c r="AD92" s="81"/>
      <c r="AE92" s="82"/>
      <c r="AF92" s="80" t="s">
        <v>12</v>
      </c>
      <c r="AG92" s="82"/>
    </row>
    <row r="93" spans="15:34" x14ac:dyDescent="0.2">
      <c r="O93" s="59">
        <v>48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B1:L1"/>
    <mergeCell ref="B2:L2"/>
    <mergeCell ref="B3:L3"/>
    <mergeCell ref="B4:L4"/>
    <mergeCell ref="B5:C5"/>
    <mergeCell ref="D5:F6"/>
    <mergeCell ref="I5:K5"/>
    <mergeCell ref="B6:C6"/>
    <mergeCell ref="I6:K6"/>
    <mergeCell ref="AA6:AE6"/>
    <mergeCell ref="AF6:AG6"/>
    <mergeCell ref="B7:H7"/>
    <mergeCell ref="I7:J7"/>
    <mergeCell ref="B8:H13"/>
    <mergeCell ref="I8:J8"/>
    <mergeCell ref="I9:J9"/>
    <mergeCell ref="I10:J10"/>
    <mergeCell ref="I11:J11"/>
    <mergeCell ref="I12:J12"/>
    <mergeCell ref="I17:I18"/>
    <mergeCell ref="J17:J18"/>
    <mergeCell ref="K17:K18"/>
    <mergeCell ref="L17:L18"/>
    <mergeCell ref="AA18:AE18"/>
    <mergeCell ref="AF18:AG18"/>
    <mergeCell ref="I13:J13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B21:B22"/>
    <mergeCell ref="C21:C22"/>
    <mergeCell ref="D21:D22"/>
    <mergeCell ref="E21:E22"/>
    <mergeCell ref="F21:F22"/>
    <mergeCell ref="B19:B20"/>
    <mergeCell ref="C19:C20"/>
    <mergeCell ref="D19:D20"/>
    <mergeCell ref="E19:E20"/>
    <mergeCell ref="F19:F20"/>
    <mergeCell ref="G21:G22"/>
    <mergeCell ref="H21:H22"/>
    <mergeCell ref="I21:I22"/>
    <mergeCell ref="J21:J22"/>
    <mergeCell ref="K21:K22"/>
    <mergeCell ref="L21:L22"/>
    <mergeCell ref="H19:H20"/>
    <mergeCell ref="I19:I20"/>
    <mergeCell ref="J19:J20"/>
    <mergeCell ref="K19:K20"/>
    <mergeCell ref="L19:L20"/>
    <mergeCell ref="G19:G20"/>
    <mergeCell ref="B25:B26"/>
    <mergeCell ref="C25:C26"/>
    <mergeCell ref="D25:D26"/>
    <mergeCell ref="E25:E26"/>
    <mergeCell ref="F25:F26"/>
    <mergeCell ref="B23:B24"/>
    <mergeCell ref="C23:C24"/>
    <mergeCell ref="D23:D24"/>
    <mergeCell ref="E23:E24"/>
    <mergeCell ref="F23:F24"/>
    <mergeCell ref="G25:G26"/>
    <mergeCell ref="H25:H26"/>
    <mergeCell ref="I25:I26"/>
    <mergeCell ref="J25:J26"/>
    <mergeCell ref="K25:K26"/>
    <mergeCell ref="L25:L26"/>
    <mergeCell ref="H23:H24"/>
    <mergeCell ref="I23:I24"/>
    <mergeCell ref="J23:J24"/>
    <mergeCell ref="K23:K24"/>
    <mergeCell ref="L23:L24"/>
    <mergeCell ref="G23:G24"/>
    <mergeCell ref="H27:H28"/>
    <mergeCell ref="I27:I28"/>
    <mergeCell ref="J27:J28"/>
    <mergeCell ref="K27:K28"/>
    <mergeCell ref="L27:L28"/>
    <mergeCell ref="B29:B30"/>
    <mergeCell ref="C29:C30"/>
    <mergeCell ref="D29:D30"/>
    <mergeCell ref="E29:E30"/>
    <mergeCell ref="F29:F30"/>
    <mergeCell ref="B27:B28"/>
    <mergeCell ref="C27:C28"/>
    <mergeCell ref="D27:D28"/>
    <mergeCell ref="E27:E28"/>
    <mergeCell ref="F27:F28"/>
    <mergeCell ref="G27:G28"/>
    <mergeCell ref="AA30:AE30"/>
    <mergeCell ref="AF30:AG30"/>
    <mergeCell ref="B31:B32"/>
    <mergeCell ref="C31:C32"/>
    <mergeCell ref="D31:D32"/>
    <mergeCell ref="E31:E32"/>
    <mergeCell ref="F31:F32"/>
    <mergeCell ref="G31:G32"/>
    <mergeCell ref="H31:H32"/>
    <mergeCell ref="I31:I32"/>
    <mergeCell ref="G29:G30"/>
    <mergeCell ref="H29:H30"/>
    <mergeCell ref="I29:I30"/>
    <mergeCell ref="J29:J30"/>
    <mergeCell ref="K29:K30"/>
    <mergeCell ref="L29:L30"/>
    <mergeCell ref="B36:B37"/>
    <mergeCell ref="C36:C37"/>
    <mergeCell ref="I36:I37"/>
    <mergeCell ref="L36:L37"/>
    <mergeCell ref="B38:B39"/>
    <mergeCell ref="C38:C39"/>
    <mergeCell ref="I38:I39"/>
    <mergeCell ref="L38:L39"/>
    <mergeCell ref="J31:J32"/>
    <mergeCell ref="K31:K32"/>
    <mergeCell ref="L31:L32"/>
    <mergeCell ref="B33:L33"/>
    <mergeCell ref="B34:B35"/>
    <mergeCell ref="C34:C35"/>
    <mergeCell ref="D34:I34"/>
    <mergeCell ref="J34:L34"/>
    <mergeCell ref="AA42:AE42"/>
    <mergeCell ref="AF42:AG42"/>
    <mergeCell ref="B44:B45"/>
    <mergeCell ref="C44:C45"/>
    <mergeCell ref="I44:I45"/>
    <mergeCell ref="L44:L45"/>
    <mergeCell ref="B40:B41"/>
    <mergeCell ref="C40:C41"/>
    <mergeCell ref="I40:I41"/>
    <mergeCell ref="L40:L41"/>
    <mergeCell ref="B42:B43"/>
    <mergeCell ref="C42:C43"/>
    <mergeCell ref="I42:I43"/>
    <mergeCell ref="L42:L43"/>
    <mergeCell ref="B50:B51"/>
    <mergeCell ref="C50:C51"/>
    <mergeCell ref="I50:I51"/>
    <mergeCell ref="L50:L51"/>
    <mergeCell ref="B52:L52"/>
    <mergeCell ref="B53:L53"/>
    <mergeCell ref="B46:B47"/>
    <mergeCell ref="C46:C47"/>
    <mergeCell ref="I46:I47"/>
    <mergeCell ref="L46:L47"/>
    <mergeCell ref="B48:B49"/>
    <mergeCell ref="C48:C49"/>
    <mergeCell ref="I48:I49"/>
    <mergeCell ref="L48:L49"/>
    <mergeCell ref="AA68:AE68"/>
    <mergeCell ref="AF68:AG68"/>
    <mergeCell ref="AA80:AE80"/>
    <mergeCell ref="AF80:AG80"/>
    <mergeCell ref="AA92:AE92"/>
    <mergeCell ref="AF92:AG92"/>
    <mergeCell ref="B54:L55"/>
    <mergeCell ref="B56:L58"/>
    <mergeCell ref="AA56:AE56"/>
    <mergeCell ref="AF56:AG56"/>
    <mergeCell ref="B59:D59"/>
    <mergeCell ref="E59:L61"/>
    <mergeCell ref="B60:D60"/>
    <mergeCell ref="B61:D6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>
    <pageSetUpPr fitToPage="1"/>
  </sheetPr>
  <dimension ref="B1:E25"/>
  <sheetViews>
    <sheetView showGridLines="0" workbookViewId="0">
      <selection activeCell="F14" sqref="F14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07" t="s">
        <v>59</v>
      </c>
      <c r="C1" s="107"/>
      <c r="D1" s="107"/>
      <c r="E1" s="107"/>
    </row>
    <row r="2" spans="2:5" ht="15" x14ac:dyDescent="0.25">
      <c r="B2" s="108" t="s">
        <v>60</v>
      </c>
      <c r="C2" s="108"/>
      <c r="D2" s="108"/>
      <c r="E2" s="108"/>
    </row>
    <row r="3" spans="2:5" x14ac:dyDescent="0.2">
      <c r="B3" s="85" t="s">
        <v>10</v>
      </c>
      <c r="C3" s="85"/>
      <c r="D3" s="85"/>
      <c r="E3" s="85"/>
    </row>
    <row r="5" spans="2:5" x14ac:dyDescent="0.2">
      <c r="B5" s="85" t="s">
        <v>30</v>
      </c>
      <c r="C5" s="85"/>
      <c r="D5" s="85"/>
      <c r="E5" s="85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32">
        <v>41</v>
      </c>
      <c r="C8" s="134" t="str">
        <f>+IF('Evaluación (hoja6)'!C17&lt;&gt;"",+'Evaluación (hoja6)'!C17,"")</f>
        <v/>
      </c>
      <c r="D8" s="132" t="str">
        <f>+IF('Evaluación (hoja6)'!C17&lt;&gt;"",'Evaluación (hoja6)'!I36,"")</f>
        <v/>
      </c>
      <c r="E8" s="132" t="str">
        <f>+IF('Evaluación (hoja6)'!C17&lt;&gt;"",'Evaluación (hoja6)'!L36,"")</f>
        <v/>
      </c>
    </row>
    <row r="9" spans="2:5" ht="12.95" customHeight="1" x14ac:dyDescent="0.2">
      <c r="B9" s="133"/>
      <c r="C9" s="135"/>
      <c r="D9" s="133"/>
      <c r="E9" s="133"/>
    </row>
    <row r="10" spans="2:5" ht="12.95" customHeight="1" x14ac:dyDescent="0.2">
      <c r="B10" s="132" t="str">
        <f>+IF(C10&lt;&gt;"",+B8+1,"")</f>
        <v/>
      </c>
      <c r="C10" s="134" t="str">
        <f>+IF('Evaluación (hoja6)'!C19&lt;&gt;"",+'Evaluación (hoja6)'!C19,"")</f>
        <v/>
      </c>
      <c r="D10" s="132" t="str">
        <f>+IF('Evaluación (hoja6)'!C19&lt;&gt;"",'Evaluación (hoja6)'!I38,"")</f>
        <v/>
      </c>
      <c r="E10" s="132" t="str">
        <f>+IF('Evaluación (hoja6)'!C19&lt;&gt;"",'Evaluación (hoja6)'!L38,"")</f>
        <v/>
      </c>
    </row>
    <row r="11" spans="2:5" ht="12.95" customHeight="1" x14ac:dyDescent="0.2">
      <c r="B11" s="133"/>
      <c r="C11" s="135"/>
      <c r="D11" s="133"/>
      <c r="E11" s="133"/>
    </row>
    <row r="12" spans="2:5" ht="12.95" customHeight="1" x14ac:dyDescent="0.2">
      <c r="B12" s="132" t="str">
        <f t="shared" ref="B12" si="0">+IF(C12&lt;&gt;"",+B10+1,"")</f>
        <v/>
      </c>
      <c r="C12" s="134" t="str">
        <f>+IF('Evaluación (hoja6)'!C21&lt;&gt;"",+'Evaluación (hoja6)'!C21,"")</f>
        <v/>
      </c>
      <c r="D12" s="132" t="str">
        <f>+IF('Evaluación (hoja6)'!C21&lt;&gt;"",'Evaluación (hoja6)'!I40,"")</f>
        <v/>
      </c>
      <c r="E12" s="132" t="str">
        <f>+IF('Evaluación (hoja6)'!C21&lt;&gt;"",'Evaluación (hoja6)'!L40,"")</f>
        <v/>
      </c>
    </row>
    <row r="13" spans="2:5" ht="12.95" customHeight="1" x14ac:dyDescent="0.2">
      <c r="B13" s="133"/>
      <c r="C13" s="135"/>
      <c r="D13" s="133"/>
      <c r="E13" s="133"/>
    </row>
    <row r="14" spans="2:5" x14ac:dyDescent="0.2">
      <c r="B14" s="132" t="str">
        <f t="shared" ref="B14" si="1">+IF(C14&lt;&gt;"",+B12+1,"")</f>
        <v/>
      </c>
      <c r="C14" s="134" t="str">
        <f>+IF('Evaluación (hoja6)'!C23&lt;&gt;"",+'Evaluación (hoja6)'!C23,"")</f>
        <v/>
      </c>
      <c r="D14" s="132" t="str">
        <f>+IF('Evaluación (hoja6)'!C23&lt;&gt;"",'Evaluación (hoja6)'!I42,"")</f>
        <v/>
      </c>
      <c r="E14" s="132" t="str">
        <f>+IF('Evaluación (hoja6)'!C23&lt;&gt;"",'Evaluación (hoja6)'!L42,"")</f>
        <v/>
      </c>
    </row>
    <row r="15" spans="2:5" x14ac:dyDescent="0.2">
      <c r="B15" s="133"/>
      <c r="C15" s="135"/>
      <c r="D15" s="133"/>
      <c r="E15" s="133"/>
    </row>
    <row r="16" spans="2:5" x14ac:dyDescent="0.2">
      <c r="B16" s="132" t="str">
        <f t="shared" ref="B16" si="2">+IF(C16&lt;&gt;"",+B14+1,"")</f>
        <v/>
      </c>
      <c r="C16" s="134" t="str">
        <f>+IF('Evaluación (hoja6)'!C25&lt;&gt;"",+'Evaluación (hoja6)'!C25,"")</f>
        <v/>
      </c>
      <c r="D16" s="132" t="str">
        <f>+IF('Evaluación (hoja6)'!C25&lt;&gt;"",'Evaluación (hoja6)'!I44,"")</f>
        <v/>
      </c>
      <c r="E16" s="132" t="str">
        <f>+IF('Evaluación (hoja6)'!C25&lt;&gt;"",'Evaluación (hoja6)'!L44,"")</f>
        <v/>
      </c>
    </row>
    <row r="17" spans="2:5" x14ac:dyDescent="0.2">
      <c r="B17" s="133"/>
      <c r="C17" s="135"/>
      <c r="D17" s="133"/>
      <c r="E17" s="133"/>
    </row>
    <row r="18" spans="2:5" x14ac:dyDescent="0.2">
      <c r="B18" s="132" t="str">
        <f t="shared" ref="B18" si="3">+IF(C18&lt;&gt;"",+B16+1,"")</f>
        <v/>
      </c>
      <c r="C18" s="134" t="str">
        <f>+IF('Evaluación (hoja6)'!C27&lt;&gt;"",+'Evaluación (hoja6)'!C27,"")</f>
        <v/>
      </c>
      <c r="D18" s="132" t="str">
        <f>+IF('Evaluación (hoja6)'!C27&lt;&gt;"",'Evaluación (hoja6)'!I46,"")</f>
        <v/>
      </c>
      <c r="E18" s="132" t="str">
        <f>+IF('Evaluación (hoja6)'!C27&lt;&gt;"",'Evaluación (hoja6)'!L46,"")</f>
        <v/>
      </c>
    </row>
    <row r="19" spans="2:5" x14ac:dyDescent="0.2">
      <c r="B19" s="133"/>
      <c r="C19" s="135"/>
      <c r="D19" s="133"/>
      <c r="E19" s="133"/>
    </row>
    <row r="20" spans="2:5" x14ac:dyDescent="0.2">
      <c r="B20" s="132" t="str">
        <f t="shared" ref="B20" si="4">+IF(C20&lt;&gt;"",+B18+1,"")</f>
        <v/>
      </c>
      <c r="C20" s="134" t="str">
        <f>+IF('Evaluación (hoja6)'!C29&lt;&gt;"",+'Evaluación (hoja6)'!C29,"")</f>
        <v/>
      </c>
      <c r="D20" s="132" t="str">
        <f>+IF('Evaluación (hoja6)'!C29&lt;&gt;"",'Evaluación (hoja6)'!I48,"")</f>
        <v/>
      </c>
      <c r="E20" s="132" t="str">
        <f>+IF('Evaluación (hoja6)'!C29&lt;&gt;"",'Evaluación (hoja6)'!L48,"")</f>
        <v/>
      </c>
    </row>
    <row r="21" spans="2:5" x14ac:dyDescent="0.2">
      <c r="B21" s="133"/>
      <c r="C21" s="135"/>
      <c r="D21" s="133"/>
      <c r="E21" s="133"/>
    </row>
    <row r="22" spans="2:5" x14ac:dyDescent="0.2">
      <c r="B22" s="132" t="str">
        <f t="shared" ref="B22" si="5">+IF(C22&lt;&gt;"",+B20+1,"")</f>
        <v/>
      </c>
      <c r="C22" s="134" t="str">
        <f>+IF('Evaluación (hoja6)'!C31&lt;&gt;"",+'Evaluación (hoja6)'!C31,"")</f>
        <v/>
      </c>
      <c r="D22" s="132" t="str">
        <f>+IF('Evaluación (hoja6)'!C31&lt;&gt;"",'Evaluación (hoja6)'!I50,"")</f>
        <v/>
      </c>
      <c r="E22" s="132" t="str">
        <f>+IF('Evaluación (hoja6)'!C31&lt;&gt;"",'Evaluación (hoja6)'!L50,"")</f>
        <v/>
      </c>
    </row>
    <row r="23" spans="2:5" x14ac:dyDescent="0.2">
      <c r="B23" s="133"/>
      <c r="C23" s="135"/>
      <c r="D23" s="133"/>
      <c r="E23" s="133"/>
    </row>
    <row r="25" spans="2:5" x14ac:dyDescent="0.2">
      <c r="B25" s="6" t="s">
        <v>46</v>
      </c>
    </row>
  </sheetData>
  <mergeCells count="36">
    <mergeCell ref="B1:E1"/>
    <mergeCell ref="B2:E2"/>
    <mergeCell ref="B3:E3"/>
    <mergeCell ref="B5:E5"/>
    <mergeCell ref="B8:B9"/>
    <mergeCell ref="C8:C9"/>
    <mergeCell ref="D8:D9"/>
    <mergeCell ref="E8:E9"/>
    <mergeCell ref="B10:B11"/>
    <mergeCell ref="C10:C11"/>
    <mergeCell ref="D10:D11"/>
    <mergeCell ref="E10:E11"/>
    <mergeCell ref="B12:B13"/>
    <mergeCell ref="C12:C13"/>
    <mergeCell ref="D12:D13"/>
    <mergeCell ref="E12:E13"/>
    <mergeCell ref="B14:B15"/>
    <mergeCell ref="C14:C15"/>
    <mergeCell ref="D14:D15"/>
    <mergeCell ref="E14:E15"/>
    <mergeCell ref="B16:B17"/>
    <mergeCell ref="C16:C17"/>
    <mergeCell ref="D16:D17"/>
    <mergeCell ref="E16:E17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Hoja1</vt:lpstr>
      <vt:lpstr>Evaluación (hoja1)</vt:lpstr>
      <vt:lpstr>Resumen(hoja1)</vt:lpstr>
      <vt:lpstr>Evaluación (hoja2)</vt:lpstr>
      <vt:lpstr>Resumen(hoja2)</vt:lpstr>
      <vt:lpstr>Evaluación (hoja3)</vt:lpstr>
      <vt:lpstr>Resumen(hoja3)</vt:lpstr>
      <vt:lpstr>Evaluación (hoja4)</vt:lpstr>
      <vt:lpstr>Resumen(hoja4)</vt:lpstr>
      <vt:lpstr>Evaluación (hoja5)</vt:lpstr>
      <vt:lpstr>Resumen(hoja5)</vt:lpstr>
      <vt:lpstr>Evaluación (hoja6)</vt:lpstr>
      <vt:lpstr>Resumen(hoja6)</vt:lpstr>
      <vt:lpstr>'Evaluación (hoja1)'!Área_de_impresión</vt:lpstr>
      <vt:lpstr>'Evaluación (hoja2)'!Área_de_impresión</vt:lpstr>
      <vt:lpstr>'Evaluación (hoja3)'!Área_de_impresión</vt:lpstr>
      <vt:lpstr>'Evaluación (hoja4)'!Área_de_impresión</vt:lpstr>
      <vt:lpstr>'Evaluación (hoja5)'!Área_de_impresión</vt:lpstr>
      <vt:lpstr>'Evaluación (hoja6)'!Área_de_impresión</vt:lpstr>
      <vt:lpstr>'Resumen(hoja1)'!Área_de_impresión</vt:lpstr>
      <vt:lpstr>'Resumen(hoja2)'!Área_de_impresión</vt:lpstr>
      <vt:lpstr>'Resumen(hoja3)'!Área_de_impresión</vt:lpstr>
      <vt:lpstr>'Resumen(hoja4)'!Área_de_impresión</vt:lpstr>
      <vt:lpstr>'Resumen(hoja5)'!Área_de_impresión</vt:lpstr>
      <vt:lpstr>'Resumen(hoja6)'!Área_de_impresión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Gonzalez Rodriguez</dc:creator>
  <cp:lastModifiedBy>Adriano Esteban Rosero Grijalba</cp:lastModifiedBy>
  <cp:lastPrinted>2023-08-25T16:11:37Z</cp:lastPrinted>
  <dcterms:created xsi:type="dcterms:W3CDTF">2015-10-01T20:19:01Z</dcterms:created>
  <dcterms:modified xsi:type="dcterms:W3CDTF">2023-09-04T20:06:23Z</dcterms:modified>
</cp:coreProperties>
</file>