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uarios\tatik\OneDrive\Documentos\CONTRATACIÓN 2023- PLANEACIÓN\AGOSTO 2023\REPUBLICA DE ARGENTINA SEDE PRINCIPAL\"/>
    </mc:Choice>
  </mc:AlternateContent>
  <bookViews>
    <workbookView xWindow="0" yWindow="0" windowWidth="20490" windowHeight="8940"/>
  </bookViews>
  <sheets>
    <sheet name="FORMULARIO 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0" i="2" l="1"/>
  <c r="G61" i="2"/>
  <c r="G59" i="2"/>
  <c r="G44" i="2"/>
  <c r="G76" i="2" l="1"/>
  <c r="E18" i="2"/>
  <c r="G19" i="2" l="1"/>
  <c r="G23" i="2"/>
  <c r="G18" i="2"/>
  <c r="E112" i="2" l="1"/>
  <c r="G119" i="2"/>
  <c r="G103" i="2"/>
  <c r="G82" i="2"/>
  <c r="G102" i="2"/>
  <c r="G87" i="2" l="1"/>
  <c r="G118" i="2"/>
  <c r="G117" i="2"/>
  <c r="G80" i="2"/>
  <c r="G100" i="2"/>
  <c r="G95" i="2"/>
  <c r="G99" i="2"/>
  <c r="G101" i="2"/>
  <c r="G115" i="2"/>
  <c r="G123" i="2"/>
  <c r="G124" i="2" s="1"/>
  <c r="G108" i="2"/>
  <c r="G109" i="2"/>
  <c r="G114" i="2"/>
  <c r="G88" i="2" l="1"/>
  <c r="G72" i="2"/>
  <c r="G97" i="2"/>
  <c r="G81" i="2"/>
  <c r="G79" i="2"/>
  <c r="G77" i="2"/>
  <c r="G78" i="2"/>
  <c r="G83" i="2" l="1"/>
  <c r="G116" i="2"/>
  <c r="G113" i="2"/>
  <c r="G112" i="2"/>
  <c r="G111" i="2"/>
  <c r="G110" i="2"/>
  <c r="G107" i="2"/>
  <c r="G96" i="2"/>
  <c r="G98" i="2"/>
  <c r="G94" i="2"/>
  <c r="G91" i="2"/>
  <c r="G90" i="2"/>
  <c r="G89" i="2"/>
  <c r="G86" i="2"/>
  <c r="G70" i="2"/>
  <c r="G69" i="2"/>
  <c r="G73" i="2"/>
  <c r="G71" i="2"/>
  <c r="G68" i="2"/>
  <c r="G67" i="2"/>
  <c r="G56" i="2"/>
  <c r="G55" i="2"/>
  <c r="G54" i="2"/>
  <c r="G53" i="2"/>
  <c r="G52" i="2"/>
  <c r="G51" i="2"/>
  <c r="G50" i="2"/>
  <c r="G49" i="2"/>
  <c r="G48" i="2"/>
  <c r="G47" i="2"/>
  <c r="G46" i="2"/>
  <c r="G45" i="2"/>
  <c r="E39" i="2"/>
  <c r="G39" i="2" s="1"/>
  <c r="E38" i="2"/>
  <c r="G38" i="2" s="1"/>
  <c r="E37" i="2"/>
  <c r="G37" i="2" s="1"/>
  <c r="E36" i="2"/>
  <c r="G36" i="2" s="1"/>
  <c r="G33" i="2"/>
  <c r="G32" i="2"/>
  <c r="G31" i="2"/>
  <c r="G30" i="2"/>
  <c r="E29" i="2"/>
  <c r="G29" i="2" s="1"/>
  <c r="G28" i="2"/>
  <c r="G27" i="2"/>
  <c r="G104" i="2" l="1"/>
  <c r="G57" i="2"/>
  <c r="G120" i="2"/>
  <c r="G92" i="2"/>
  <c r="G74" i="2"/>
  <c r="G34" i="2"/>
  <c r="E40" i="2"/>
  <c r="G40" i="2" s="1"/>
  <c r="E41" i="2"/>
  <c r="G41" i="2" s="1"/>
  <c r="E22" i="2"/>
  <c r="G22" i="2" s="1"/>
  <c r="E62" i="2"/>
  <c r="G62" i="2" s="1"/>
  <c r="G63" i="2" s="1"/>
  <c r="E20" i="2"/>
  <c r="G20" i="2" s="1"/>
  <c r="E21" i="2"/>
  <c r="G21" i="2" s="1"/>
  <c r="E24" i="2"/>
  <c r="G24" i="2" s="1"/>
  <c r="G42" i="2" l="1"/>
  <c r="G64" i="2" s="1"/>
  <c r="G125" i="2"/>
  <c r="G25" i="2"/>
  <c r="G127" i="2" l="1"/>
  <c r="G128" i="2" s="1"/>
  <c r="G129" i="2" l="1"/>
  <c r="G130" i="2" s="1"/>
  <c r="G131" i="2" s="1"/>
</calcChain>
</file>

<file path=xl/sharedStrings.xml><?xml version="1.0" encoding="utf-8"?>
<sst xmlns="http://schemas.openxmlformats.org/spreadsheetml/2006/main" count="216" uniqueCount="115">
  <si>
    <t>ITEMS</t>
  </si>
  <si>
    <t>ACTIVIDAD</t>
  </si>
  <si>
    <t>UNIDAD</t>
  </si>
  <si>
    <t>CANTIDAD/ TOTAL</t>
  </si>
  <si>
    <t>VALOR UNIT</t>
  </si>
  <si>
    <t>V/R TOTAL</t>
  </si>
  <si>
    <t>ADECUACION  CUBIERTA  - FASE II</t>
  </si>
  <si>
    <t>PRELIMINARES</t>
  </si>
  <si>
    <t>LOCALIZACIÓN-REPLANTEO OBRA ARQ.</t>
  </si>
  <si>
    <t>M2</t>
  </si>
  <si>
    <t>DESM.CUBIERTA FIBRO CEMENTO</t>
  </si>
  <si>
    <t>DESM.ESTRUCTURA MADERA T.ASBESTO CEMENTO</t>
  </si>
  <si>
    <t>DEMOL.CIELO FALSO TODO TIPO (INCLUYE ESTRUCTURA)</t>
  </si>
  <si>
    <t>RETIRO DE SALDOS EN SITIO</t>
  </si>
  <si>
    <t>M3</t>
  </si>
  <si>
    <t xml:space="preserve">TOTAL CAPITULO </t>
  </si>
  <si>
    <t>CUBIERTA</t>
  </si>
  <si>
    <t>ESTRUCTURA METALlCA EN ACERO ESTRUCTURAL TIPO TUBERIAS Y PERLINES PARA CUBIERTA (SEGUN DISEÑO) INCLUYE FABRICACION, TRANSPORTE, MONTAJE, PINTURA ANTICORROSIVO Y ESMALTE</t>
  </si>
  <si>
    <t>KG</t>
  </si>
  <si>
    <t>SUMINISTRO E INSTALACION CONTRAVIENTOS EN VARILLA LISA ROSCADA DE 5/8"  PERNADA A LA ESTRUCTURA METALICA</t>
  </si>
  <si>
    <t>ML</t>
  </si>
  <si>
    <t xml:space="preserve">TEJA UPVC 2.5 MM </t>
  </si>
  <si>
    <t>C.FALSO LAMINA PVC A=25CM E=10MM</t>
  </si>
  <si>
    <t>SOLAPA LAMINA GALVANIZADA</t>
  </si>
  <si>
    <t>CANAL LAMINA GALVANIZADA CAL.22</t>
  </si>
  <si>
    <t>MAMPOSTERIA</t>
  </si>
  <si>
    <t>COLUMNA AMARRE MURO CULATA E=15CM-20CM</t>
  </si>
  <si>
    <t>VIGA CONCR.AMARRE MURO CULATA 10-12x20CM</t>
  </si>
  <si>
    <t>ALFAGIA CONCRETO A=21-30CM</t>
  </si>
  <si>
    <t>ACERO REFUERZO FLEJADO 60000 PSI 420Mpa</t>
  </si>
  <si>
    <t>REPELLOS - ESTUCOS - PINTURA</t>
  </si>
  <si>
    <t>RASQUETEADA - LIJADA - RESANE</t>
  </si>
  <si>
    <t>REGATAS SOBRE MUROS</t>
  </si>
  <si>
    <t>REPELLO MURO 1:2</t>
  </si>
  <si>
    <t>REPELLO MURO CULATAS 1:3</t>
  </si>
  <si>
    <t>FILOS - DILATACIONES</t>
  </si>
  <si>
    <t>ESTUCO PLASTICO MURO [PASTA]</t>
  </si>
  <si>
    <t>VINILO MURO TIPO 1 [3M]</t>
  </si>
  <si>
    <t>PINTURA ESMALTE S/MURO COLOR AZUL</t>
  </si>
  <si>
    <t>ESMALTE GUARDAESCOBA</t>
  </si>
  <si>
    <t>ESMALTE SOBRE LAMINA LLENA</t>
  </si>
  <si>
    <t>ESMALTE REJAS - VENTANAS</t>
  </si>
  <si>
    <t>SUMINISTRO Y APLICACIÓN DE RECUBRIMIENTO EN RESINA MONOCOMPONENTE DE POLIURETANO ALIFATICO COLODUR ECO EN DOS CAPAS DE 150GR/M² O SIMILAR DE IGUAL O MAYOR CALIDAD, APLICADO CON ARAGAN O RODILLO COLOR GRIS SOBRE TODA LA SUPERFICIE.</t>
  </si>
  <si>
    <t>PREPARACION SUPERFICIE-MORTERO RELLENO</t>
  </si>
  <si>
    <t>ALISTADO IMPERMEABLE 5 CM</t>
  </si>
  <si>
    <t>LIMPIEZA GENERAL</t>
  </si>
  <si>
    <t xml:space="preserve">TOTAL COSTOS DIRECTO CUBIERTA </t>
  </si>
  <si>
    <t xml:space="preserve"> </t>
  </si>
  <si>
    <t>INSTALACIONES ELECTRICAS</t>
  </si>
  <si>
    <t>CINTA SEGURIDAD PREVENTIVA A=8CM-250MTS.</t>
  </si>
  <si>
    <t>UND</t>
  </si>
  <si>
    <t>RETIRO LAMPARA</t>
  </si>
  <si>
    <t>RETIRO DE CABLE #16 A #10</t>
  </si>
  <si>
    <t>RETIRO TABLEROS</t>
  </si>
  <si>
    <t>RETIRO SALIDA ELECTRICA</t>
  </si>
  <si>
    <t>RETIRO SWITCHE O TOMA</t>
  </si>
  <si>
    <t>ACOMETIDA Y CABLEADO</t>
  </si>
  <si>
    <t>CABLE COBRE HF-ZH# 8</t>
  </si>
  <si>
    <t>TABLEROS ELECTRICOS Y PROTECCIONES</t>
  </si>
  <si>
    <t>TABLERO 3F 18 CTOS NTQ</t>
  </si>
  <si>
    <t>DUCTOS Y CAJAS</t>
  </si>
  <si>
    <t>SALIDAS</t>
  </si>
  <si>
    <t>SALIDA S1 EMT(CABLE COBRE HF-ZH) EMT</t>
  </si>
  <si>
    <t>SALIDA S2 EMT(CABLE COBRE HF-ZH) EMT</t>
  </si>
  <si>
    <t>LAMPARA DE EMERGENCIA LED CERTIFICADA, INCLUYE BATERIA RECARGABLE – Minimo 90 MINUTOS DE
AUTONOMIA – (Voltaje nominal 120 – 277v)</t>
  </si>
  <si>
    <t xml:space="preserve">TOTAL COSTOS DIRECTO INSTALACIONES ELECTRICAS </t>
  </si>
  <si>
    <t>TOTAL COSTOS DIRECTOS</t>
  </si>
  <si>
    <t>ADMINISTRACION</t>
  </si>
  <si>
    <t>UTILIDAD</t>
  </si>
  <si>
    <t>TOTAL COSTOS INDIRECTOS</t>
  </si>
  <si>
    <t>PRESUPUESTO TOTAL REPUBLICA DE ARGENTINA -  FASE II</t>
  </si>
  <si>
    <t>SECRETARIA DE EDUCACIÓN DISTRITAL</t>
  </si>
  <si>
    <t>OBJETO: OBRAS PARA LA ADECUACION DE LA PLANTA FISICA DE LA INSTITUCION EDUCATIVA REPUBLICA DE ARGENTINA DE LA COMUNA 9</t>
  </si>
  <si>
    <t>CUADRO DE CANTIDADES Y PRECIOS</t>
  </si>
  <si>
    <t>RETIRO ESCOMBROS MANUAL-VOLQUETA. INCLUYE
DISPOSICiÓN EN BOTADERO OFICIAL (DECRETO 0291 de 2005)</t>
  </si>
  <si>
    <t>CABALLETE  UPVC 2.5 MM</t>
  </si>
  <si>
    <t>SAL LAMP (CABLE COBRE HF-ZH) EMT</t>
  </si>
  <si>
    <t>CERRAMIENTO TELA FIB.TEJIDA H=2.10M-BORD</t>
  </si>
  <si>
    <t xml:space="preserve">CABLE COBRE HF-ZH# 12 </t>
  </si>
  <si>
    <t xml:space="preserve">CABLE COBRE HF-ZH# 10 </t>
  </si>
  <si>
    <t>ACOM.E.2F(2# 12+1#12) ,3/4" EMT" CABLE HF-ZH</t>
  </si>
  <si>
    <t>ACOM.E.2F(2# 8+1#10) 1" EMT" CABLE HF-ZH</t>
  </si>
  <si>
    <t xml:space="preserve">TUBERÍA EMT 3/4 </t>
  </si>
  <si>
    <t>CONDULETA TIPO LB 3/4</t>
  </si>
  <si>
    <t>CONDULETA TIPO LB 1” EMT</t>
  </si>
  <si>
    <t>RETIRO DE CABLE # 8 A # 2</t>
  </si>
  <si>
    <t>TOTALIZADOR 40 A TRIFASICO (25 - 50 KA)</t>
  </si>
  <si>
    <t>LAMPARA HERMETICA LED 2X18W   (MARCA RECONOCIDA)</t>
  </si>
  <si>
    <t>SAL TOMA 220 (CABLE COBRE HF-ZH) EMT</t>
  </si>
  <si>
    <t>CERTIFICACIÓN RETIE</t>
  </si>
  <si>
    <t>BALA PANEL LED 18W  DE INCRUSTAR O SOBREPONER - (MARCA RECONOCIDA)</t>
  </si>
  <si>
    <t xml:space="preserve">CURVA EMT 3/4 </t>
  </si>
  <si>
    <t xml:space="preserve">TUBERÍA EMT 1 1/4 </t>
  </si>
  <si>
    <t xml:space="preserve">CURVA EMT 1 1/4 </t>
  </si>
  <si>
    <t>CAJA CUADRADA DE ALUMINIO 2400.</t>
  </si>
  <si>
    <t>ACOM.E.2F(2# 10+1#10) ,3/4" EMT" CABLE HF-ZH</t>
  </si>
  <si>
    <t>REFLECTOR 100 W LED (MARCA RECONOCIDA)</t>
  </si>
  <si>
    <t>INSTALACION DE REFLECTOR</t>
  </si>
  <si>
    <t>TABLERO 2F 12 CTOS TQCP</t>
  </si>
  <si>
    <t>CANALETA METALICA C/DIV 10x4x240 CMS</t>
  </si>
  <si>
    <t>CABLE TRENZADO 3X12 HL-FR AWG-NORMAL</t>
  </si>
  <si>
    <t>TROQUEL PARA TOMACORRIENTE</t>
  </si>
  <si>
    <t xml:space="preserve">TOMA BLANCO NORMAL </t>
  </si>
  <si>
    <t>CAJA METALICA DE PASO 20 X 20 X 15 CM CON TAPA</t>
  </si>
  <si>
    <t>SALIDA SC1 (CABLE COBRE HF-ZH) EMT</t>
  </si>
  <si>
    <t>MURO CULATA LAD.SOGA SUCIO</t>
  </si>
  <si>
    <t>VINILO LINEAL SOBRE VIGAS  Y COLUMNAS TIPO 1 [3M]</t>
  </si>
  <si>
    <t>BREAKER 1F DESDE 15 HASTA 60 AMP</t>
  </si>
  <si>
    <t>BREAKER 2F DESDE 15 HASTA 60 AMP</t>
  </si>
  <si>
    <t>BREAKER 3F DESDE 15 HASTA 50 AMP</t>
  </si>
  <si>
    <t>IMPERMEABILIZACION Y LIMPIEZA</t>
  </si>
  <si>
    <t>SAL TOMA 120 EMT (CABLE COBRE HF-ZH)</t>
  </si>
  <si>
    <t>PANEL LED 30X120 40-50W CON MARCO DE INCRUSTAR, COLGAR O SOBREPONER (MARCA RECONOCIDA)</t>
  </si>
  <si>
    <t xml:space="preserve">DEMOLICION CULATA MURO </t>
  </si>
  <si>
    <t>PINTURA ESMALTE SOBRE COLUMNAS CIRCULARES D=35 CM (2M)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</si>
</sst>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0.000"/>
    <numFmt numFmtId="166" formatCode="_ [$$-2C0A]\ * #,##0_ ;_ [$$-2C0A]\ * \-#,##0_ ;_ [$$-2C0A]\ * &quot;-&quot;_ ;_ @_ "/>
    <numFmt numFmtId="167" formatCode="_(&quot;$&quot;\ * #,##0_);_(&quot;$&quot;\ * \(#,##0\);_(&quot;$&quot;\ * &quot;-&quot;_);_(@_)"/>
    <numFmt numFmtId="168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indexed="8"/>
      <name val="MS Sans Serif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6" fillId="0" borderId="0"/>
    <xf numFmtId="0" fontId="1" fillId="0" borderId="0"/>
    <xf numFmtId="43" fontId="7" fillId="0" borderId="0" applyFont="0" applyFill="0" applyBorder="0" applyAlignment="0" applyProtection="0"/>
    <xf numFmtId="0" fontId="6" fillId="0" borderId="0"/>
  </cellStyleXfs>
  <cellXfs count="79">
    <xf numFmtId="0" fontId="0" fillId="0" borderId="0" xfId="0"/>
    <xf numFmtId="0" fontId="2" fillId="0" borderId="1" xfId="3" applyFont="1" applyBorder="1" applyAlignment="1">
      <alignment horizontal="center" vertical="center"/>
    </xf>
    <xf numFmtId="2" fontId="2" fillId="0" borderId="1" xfId="3" applyNumberFormat="1" applyFont="1" applyBorder="1" applyAlignment="1">
      <alignment horizontal="center" vertical="center" wrapText="1"/>
    </xf>
    <xf numFmtId="165" fontId="2" fillId="0" borderId="1" xfId="3" applyNumberFormat="1" applyFont="1" applyBorder="1" applyAlignment="1">
      <alignment horizontal="center" vertical="center"/>
    </xf>
    <xf numFmtId="166" fontId="2" fillId="0" borderId="1" xfId="3" applyNumberFormat="1" applyFont="1" applyBorder="1" applyAlignment="1">
      <alignment horizontal="center" vertical="center"/>
    </xf>
    <xf numFmtId="0" fontId="3" fillId="0" borderId="1" xfId="3" applyFont="1" applyBorder="1" applyAlignment="1" applyProtection="1">
      <alignment horizontal="center" vertical="center" wrapText="1"/>
      <protection locked="0" hidden="1"/>
    </xf>
    <xf numFmtId="2" fontId="2" fillId="0" borderId="1" xfId="3" applyNumberFormat="1" applyFont="1" applyBorder="1" applyAlignment="1">
      <alignment horizontal="center" vertical="center"/>
    </xf>
    <xf numFmtId="0" fontId="2" fillId="0" borderId="1" xfId="3" applyFont="1" applyBorder="1" applyAlignment="1">
      <alignment vertical="center"/>
    </xf>
    <xf numFmtId="0" fontId="4" fillId="0" borderId="1" xfId="3" applyFont="1" applyBorder="1" applyAlignment="1">
      <alignment vertical="center"/>
    </xf>
    <xf numFmtId="0" fontId="3" fillId="0" borderId="1" xfId="4" applyFont="1" applyBorder="1" applyAlignment="1">
      <alignment horizontal="center" vertical="center"/>
    </xf>
    <xf numFmtId="0" fontId="5" fillId="0" borderId="1" xfId="4" applyFont="1" applyBorder="1" applyAlignment="1">
      <alignment horizontal="center" vertical="center"/>
    </xf>
    <xf numFmtId="166" fontId="5" fillId="0" borderId="1" xfId="4" applyNumberFormat="1" applyFont="1" applyBorder="1" applyAlignment="1">
      <alignment vertical="center"/>
    </xf>
    <xf numFmtId="0" fontId="5" fillId="2" borderId="1" xfId="4" applyFont="1" applyFill="1" applyBorder="1" applyAlignment="1">
      <alignment horizontal="center" vertical="center"/>
    </xf>
    <xf numFmtId="166" fontId="5" fillId="2" borderId="1" xfId="4" applyNumberFormat="1" applyFont="1" applyFill="1" applyBorder="1" applyAlignment="1">
      <alignment vertical="center"/>
    </xf>
    <xf numFmtId="0" fontId="5" fillId="2" borderId="1" xfId="4" applyFont="1" applyFill="1" applyBorder="1" applyAlignment="1">
      <alignment vertical="center"/>
    </xf>
    <xf numFmtId="166" fontId="3" fillId="2" borderId="1" xfId="4" applyNumberFormat="1" applyFont="1" applyFill="1" applyBorder="1" applyAlignment="1">
      <alignment horizontal="right" vertical="center"/>
    </xf>
    <xf numFmtId="166" fontId="3" fillId="2" borderId="1" xfId="4" applyNumberFormat="1" applyFont="1" applyFill="1" applyBorder="1" applyAlignment="1">
      <alignment vertical="center"/>
    </xf>
    <xf numFmtId="1" fontId="3" fillId="2" borderId="1" xfId="4" applyNumberFormat="1" applyFont="1" applyFill="1" applyBorder="1" applyAlignment="1">
      <alignment horizontal="center" vertical="center"/>
    </xf>
    <xf numFmtId="2" fontId="5" fillId="2" borderId="1" xfId="4" applyNumberFormat="1" applyFont="1" applyFill="1" applyBorder="1" applyAlignment="1">
      <alignment horizontal="center" vertical="center"/>
    </xf>
    <xf numFmtId="2" fontId="5" fillId="2" borderId="1" xfId="4" applyNumberFormat="1" applyFont="1" applyFill="1" applyBorder="1" applyAlignment="1">
      <alignment horizontal="center" vertical="center" wrapText="1"/>
    </xf>
    <xf numFmtId="1" fontId="5" fillId="2" borderId="1" xfId="4" applyNumberFormat="1" applyFont="1" applyFill="1" applyBorder="1" applyAlignment="1">
      <alignment horizontal="center" vertical="center" wrapText="1"/>
    </xf>
    <xf numFmtId="167" fontId="3" fillId="2" borderId="1" xfId="4" applyNumberFormat="1" applyFont="1" applyFill="1" applyBorder="1" applyAlignment="1">
      <alignment vertical="center"/>
    </xf>
    <xf numFmtId="166" fontId="4" fillId="0" borderId="1" xfId="3" applyNumberFormat="1" applyFont="1" applyBorder="1" applyAlignment="1">
      <alignment vertical="center"/>
    </xf>
    <xf numFmtId="0" fontId="5" fillId="2" borderId="1" xfId="6" applyFont="1" applyFill="1" applyBorder="1" applyAlignment="1" applyProtection="1">
      <alignment horizontal="center" vertical="center" wrapText="1"/>
      <protection locked="0" hidden="1"/>
    </xf>
    <xf numFmtId="10" fontId="5" fillId="2" borderId="1" xfId="2" applyNumberFormat="1" applyFont="1" applyFill="1" applyBorder="1" applyAlignment="1" applyProtection="1">
      <alignment vertical="center" wrapText="1"/>
      <protection hidden="1"/>
    </xf>
    <xf numFmtId="166" fontId="5" fillId="2" borderId="1" xfId="7" applyNumberFormat="1" applyFont="1" applyFill="1" applyBorder="1" applyAlignment="1" applyProtection="1">
      <alignment horizontal="right" vertical="center"/>
      <protection hidden="1"/>
    </xf>
    <xf numFmtId="166" fontId="3" fillId="2" borderId="1" xfId="3" applyNumberFormat="1" applyFont="1" applyFill="1" applyBorder="1" applyAlignment="1">
      <alignment vertical="center"/>
    </xf>
    <xf numFmtId="166" fontId="9" fillId="0" borderId="1" xfId="8" applyNumberFormat="1" applyFont="1" applyBorder="1" applyAlignment="1">
      <alignment horizontal="center" vertical="center" wrapText="1"/>
    </xf>
    <xf numFmtId="0" fontId="2" fillId="0" borderId="3" xfId="8" applyFont="1" applyBorder="1" applyAlignment="1">
      <alignment horizontal="center" vertical="center" wrapText="1"/>
    </xf>
    <xf numFmtId="2" fontId="2" fillId="0" borderId="3" xfId="8" applyNumberFormat="1" applyFont="1" applyBorder="1" applyAlignment="1">
      <alignment horizontal="center" vertical="center" wrapText="1"/>
    </xf>
    <xf numFmtId="165" fontId="2" fillId="0" borderId="3" xfId="8" applyNumberFormat="1" applyFont="1" applyBorder="1" applyAlignment="1">
      <alignment horizontal="center" vertical="center" wrapText="1"/>
    </xf>
    <xf numFmtId="166" fontId="2" fillId="0" borderId="3" xfId="8" applyNumberFormat="1" applyFont="1" applyBorder="1" applyAlignment="1">
      <alignment horizontal="center" vertical="center" wrapText="1"/>
    </xf>
    <xf numFmtId="0" fontId="7" fillId="0" borderId="0" xfId="3" applyFont="1" applyAlignment="1">
      <alignment vertical="center"/>
    </xf>
    <xf numFmtId="2" fontId="7" fillId="0" borderId="0" xfId="3" applyNumberFormat="1" applyFont="1" applyAlignment="1">
      <alignment horizontal="center" vertical="center" wrapText="1"/>
    </xf>
    <xf numFmtId="165" fontId="7" fillId="0" borderId="0" xfId="3" applyNumberFormat="1" applyFont="1" applyAlignment="1">
      <alignment horizontal="right" vertical="center"/>
    </xf>
    <xf numFmtId="166" fontId="7" fillId="0" borderId="0" xfId="3" applyNumberFormat="1" applyFont="1" applyAlignment="1">
      <alignment vertical="center"/>
    </xf>
    <xf numFmtId="164" fontId="4" fillId="2" borderId="1" xfId="1" applyFont="1" applyFill="1" applyBorder="1" applyAlignment="1">
      <alignment vertical="center"/>
    </xf>
    <xf numFmtId="164" fontId="0" fillId="0" borderId="0" xfId="1" applyFont="1"/>
    <xf numFmtId="166" fontId="0" fillId="0" borderId="0" xfId="0" applyNumberFormat="1"/>
    <xf numFmtId="4" fontId="5" fillId="0" borderId="1" xfId="4" applyNumberFormat="1" applyFont="1" applyBorder="1" applyAlignment="1">
      <alignment horizontal="center" vertical="center"/>
    </xf>
    <xf numFmtId="4" fontId="5" fillId="2" borderId="1" xfId="5" applyNumberFormat="1" applyFont="1" applyFill="1" applyBorder="1" applyAlignment="1">
      <alignment horizontal="center" vertical="center"/>
    </xf>
    <xf numFmtId="4" fontId="5" fillId="2" borderId="1" xfId="4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2" borderId="1" xfId="4" applyFont="1" applyFill="1" applyBorder="1" applyAlignment="1">
      <alignment horizontal="center" vertical="center"/>
    </xf>
    <xf numFmtId="164" fontId="0" fillId="0" borderId="0" xfId="0" applyNumberFormat="1"/>
    <xf numFmtId="0" fontId="0" fillId="2" borderId="0" xfId="0" applyFill="1"/>
    <xf numFmtId="168" fontId="5" fillId="2" borderId="1" xfId="1" applyNumberFormat="1" applyFont="1" applyFill="1" applyBorder="1" applyAlignment="1">
      <alignment vertical="center"/>
    </xf>
    <xf numFmtId="166" fontId="5" fillId="2" borderId="1" xfId="1" applyNumberFormat="1" applyFont="1" applyFill="1" applyBorder="1" applyAlignment="1">
      <alignment vertical="center"/>
    </xf>
    <xf numFmtId="168" fontId="4" fillId="2" borderId="1" xfId="1" applyNumberFormat="1" applyFont="1" applyFill="1" applyBorder="1" applyAlignment="1">
      <alignment vertical="center"/>
    </xf>
    <xf numFmtId="166" fontId="4" fillId="2" borderId="1" xfId="1" applyNumberFormat="1" applyFont="1" applyFill="1" applyBorder="1" applyAlignment="1">
      <alignment vertical="center"/>
    </xf>
    <xf numFmtId="168" fontId="5" fillId="2" borderId="1" xfId="4" applyNumberFormat="1" applyFont="1" applyFill="1" applyBorder="1" applyAlignment="1">
      <alignment vertical="center"/>
    </xf>
    <xf numFmtId="0" fontId="4" fillId="2" borderId="1" xfId="3" applyFont="1" applyFill="1" applyBorder="1" applyAlignment="1">
      <alignment horizontal="center" vertical="center"/>
    </xf>
    <xf numFmtId="0" fontId="4" fillId="2" borderId="1" xfId="3" applyFont="1" applyFill="1" applyBorder="1" applyAlignment="1">
      <alignment vertical="center"/>
    </xf>
    <xf numFmtId="2" fontId="4" fillId="2" borderId="1" xfId="3" applyNumberFormat="1" applyFont="1" applyFill="1" applyBorder="1" applyAlignment="1">
      <alignment horizontal="center" vertical="center"/>
    </xf>
    <xf numFmtId="165" fontId="4" fillId="2" borderId="1" xfId="3" applyNumberFormat="1" applyFont="1" applyFill="1" applyBorder="1" applyAlignment="1">
      <alignment vertical="center"/>
    </xf>
    <xf numFmtId="0" fontId="2" fillId="0" borderId="3" xfId="8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/>
    </xf>
    <xf numFmtId="0" fontId="2" fillId="0" borderId="1" xfId="3" applyFont="1" applyFill="1" applyBorder="1" applyAlignment="1">
      <alignment horizontal="center" vertical="center"/>
    </xf>
    <xf numFmtId="0" fontId="3" fillId="0" borderId="1" xfId="3" applyFont="1" applyFill="1" applyBorder="1" applyAlignment="1" applyProtection="1">
      <alignment vertical="center"/>
      <protection locked="0"/>
    </xf>
    <xf numFmtId="0" fontId="3" fillId="0" borderId="1" xfId="4" applyFont="1" applyFill="1" applyBorder="1" applyAlignment="1">
      <alignment vertical="center" wrapText="1"/>
    </xf>
    <xf numFmtId="0" fontId="5" fillId="0" borderId="1" xfId="4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/>
    </xf>
    <xf numFmtId="0" fontId="5" fillId="0" borderId="1" xfId="6" applyFont="1" applyFill="1" applyBorder="1" applyAlignment="1" applyProtection="1">
      <alignment vertical="center" wrapText="1"/>
      <protection hidden="1"/>
    </xf>
    <xf numFmtId="0" fontId="0" fillId="0" borderId="0" xfId="0" applyFill="1"/>
    <xf numFmtId="0" fontId="8" fillId="0" borderId="2" xfId="3" applyFont="1" applyBorder="1" applyAlignment="1">
      <alignment horizontal="center" vertical="center"/>
    </xf>
    <xf numFmtId="0" fontId="8" fillId="0" borderId="3" xfId="3" applyFont="1" applyBorder="1" applyAlignment="1">
      <alignment horizontal="center" vertical="center"/>
    </xf>
    <xf numFmtId="0" fontId="8" fillId="0" borderId="4" xfId="3" applyFont="1" applyBorder="1" applyAlignment="1">
      <alignment horizontal="center" vertical="center"/>
    </xf>
    <xf numFmtId="0" fontId="2" fillId="0" borderId="2" xfId="3" applyFont="1" applyBorder="1" applyAlignment="1">
      <alignment horizontal="center" vertical="center"/>
    </xf>
    <xf numFmtId="0" fontId="2" fillId="0" borderId="3" xfId="3" applyFont="1" applyBorder="1" applyAlignment="1">
      <alignment horizontal="center" vertical="center"/>
    </xf>
    <xf numFmtId="0" fontId="2" fillId="0" borderId="4" xfId="3" applyFont="1" applyBorder="1" applyAlignment="1">
      <alignment horizontal="center" vertical="center"/>
    </xf>
    <xf numFmtId="0" fontId="2" fillId="0" borderId="2" xfId="8" applyFont="1" applyBorder="1" applyAlignment="1">
      <alignment horizontal="center" vertical="center" wrapText="1"/>
    </xf>
    <xf numFmtId="0" fontId="2" fillId="0" borderId="3" xfId="8" applyFont="1" applyBorder="1" applyAlignment="1">
      <alignment horizontal="center" vertical="center" wrapText="1"/>
    </xf>
    <xf numFmtId="0" fontId="2" fillId="0" borderId="4" xfId="8" applyFont="1" applyBorder="1" applyAlignment="1">
      <alignment horizontal="center" vertical="center" wrapText="1"/>
    </xf>
    <xf numFmtId="0" fontId="3" fillId="2" borderId="1" xfId="6" applyFont="1" applyFill="1" applyBorder="1" applyAlignment="1" applyProtection="1">
      <alignment horizontal="right" vertical="center"/>
      <protection hidden="1"/>
    </xf>
    <xf numFmtId="0" fontId="3" fillId="2" borderId="1" xfId="6" applyFont="1" applyFill="1" applyBorder="1" applyAlignment="1" applyProtection="1">
      <alignment horizontal="right" vertical="center" wrapText="1"/>
      <protection hidden="1"/>
    </xf>
    <xf numFmtId="0" fontId="5" fillId="2" borderId="1" xfId="6" applyFont="1" applyFill="1" applyBorder="1" applyAlignment="1" applyProtection="1">
      <alignment horizontal="right" vertical="center" wrapText="1"/>
      <protection hidden="1"/>
    </xf>
    <xf numFmtId="0" fontId="7" fillId="0" borderId="3" xfId="3" applyFont="1" applyBorder="1" applyAlignment="1">
      <alignment vertical="center"/>
    </xf>
    <xf numFmtId="0" fontId="7" fillId="0" borderId="4" xfId="3" applyFont="1" applyBorder="1" applyAlignment="1">
      <alignment vertical="center"/>
    </xf>
    <xf numFmtId="0" fontId="2" fillId="0" borderId="1" xfId="8" applyFont="1" applyBorder="1" applyAlignment="1">
      <alignment horizontal="center" vertical="center" wrapText="1"/>
    </xf>
  </cellXfs>
  <cellStyles count="9">
    <cellStyle name="Millares 2" xfId="7"/>
    <cellStyle name="Moneda" xfId="1" builtinId="4"/>
    <cellStyle name="Normal" xfId="0" builtinId="0"/>
    <cellStyle name="Normal 10 2" xfId="5"/>
    <cellStyle name="Normal 12" xfId="6"/>
    <cellStyle name="Normal 2 10" xfId="3"/>
    <cellStyle name="Normal 2 2" xfId="8"/>
    <cellStyle name="Normal 2 8" xfId="4"/>
    <cellStyle name="Porcentaje" xfId="2" builtinId="5"/>
  </cellStyles>
  <dxfs count="50"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0</xdr:row>
      <xdr:rowOff>66675</xdr:rowOff>
    </xdr:from>
    <xdr:to>
      <xdr:col>6</xdr:col>
      <xdr:colOff>1266826</xdr:colOff>
      <xdr:row>0</xdr:row>
      <xdr:rowOff>714375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C10017-E07A-4112-ADF0-466E835F08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3925" y="66675"/>
          <a:ext cx="1152526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114300</xdr:colOff>
      <xdr:row>8</xdr:row>
      <xdr:rowOff>66675</xdr:rowOff>
    </xdr:from>
    <xdr:to>
      <xdr:col>6</xdr:col>
      <xdr:colOff>1266826</xdr:colOff>
      <xdr:row>8</xdr:row>
      <xdr:rowOff>714375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34B20FC3-2E90-4AB1-84C1-3285A799D7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3925" y="2352675"/>
          <a:ext cx="1152526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1"/>
  <sheetViews>
    <sheetView tabSelected="1" topLeftCell="B6" zoomScale="60" zoomScaleNormal="60" workbookViewId="0">
      <selection activeCell="B135" sqref="B135"/>
    </sheetView>
  </sheetViews>
  <sheetFormatPr baseColWidth="10" defaultRowHeight="15" x14ac:dyDescent="0.25"/>
  <cols>
    <col min="3" max="3" width="66" style="63" customWidth="1"/>
    <col min="4" max="4" width="9.7109375" customWidth="1"/>
    <col min="5" max="5" width="15.85546875" style="42" customWidth="1"/>
    <col min="6" max="6" width="23.140625" bestFit="1" customWidth="1"/>
    <col min="7" max="7" width="22.7109375" customWidth="1"/>
    <col min="9" max="9" width="22.7109375" customWidth="1"/>
    <col min="10" max="10" width="18.85546875" customWidth="1"/>
  </cols>
  <sheetData>
    <row r="1" spans="2:7" ht="31.15" hidden="1" customHeight="1" x14ac:dyDescent="0.25">
      <c r="B1" s="64" t="s">
        <v>71</v>
      </c>
      <c r="C1" s="65"/>
      <c r="D1" s="65"/>
      <c r="E1" s="65"/>
      <c r="F1" s="66"/>
      <c r="G1" s="27"/>
    </row>
    <row r="2" spans="2:7" ht="15.75" hidden="1" x14ac:dyDescent="0.25">
      <c r="B2" s="28"/>
      <c r="C2" s="55"/>
      <c r="D2" s="28"/>
      <c r="E2" s="29"/>
      <c r="F2" s="30"/>
      <c r="G2" s="31"/>
    </row>
    <row r="3" spans="2:7" ht="31.15" hidden="1" customHeight="1" x14ac:dyDescent="0.25">
      <c r="B3" s="70" t="s">
        <v>72</v>
      </c>
      <c r="C3" s="71"/>
      <c r="D3" s="71"/>
      <c r="E3" s="71"/>
      <c r="F3" s="71"/>
      <c r="G3" s="72"/>
    </row>
    <row r="4" spans="2:7" ht="24.6" hidden="1" customHeight="1" x14ac:dyDescent="0.25">
      <c r="B4" s="28"/>
      <c r="C4" s="55"/>
      <c r="D4" s="28"/>
      <c r="E4" s="29"/>
      <c r="F4" s="30"/>
      <c r="G4" s="31"/>
    </row>
    <row r="5" spans="2:7" ht="27.6" hidden="1" customHeight="1" x14ac:dyDescent="0.25">
      <c r="B5" s="67" t="s">
        <v>73</v>
      </c>
      <c r="C5" s="68"/>
      <c r="D5" s="68"/>
      <c r="E5" s="68"/>
      <c r="F5" s="68"/>
      <c r="G5" s="69"/>
    </row>
    <row r="6" spans="2:7" ht="12" customHeight="1" x14ac:dyDescent="0.25">
      <c r="B6" s="32"/>
      <c r="C6" s="56"/>
      <c r="D6" s="32"/>
      <c r="E6" s="33"/>
      <c r="F6" s="34"/>
      <c r="G6" s="35"/>
    </row>
    <row r="7" spans="2:7" ht="37.15" hidden="1" customHeight="1" x14ac:dyDescent="0.25">
      <c r="B7" s="1" t="s">
        <v>0</v>
      </c>
      <c r="C7" s="57" t="s">
        <v>1</v>
      </c>
      <c r="D7" s="1" t="s">
        <v>2</v>
      </c>
      <c r="E7" s="2" t="s">
        <v>3</v>
      </c>
      <c r="F7" s="3" t="s">
        <v>4</v>
      </c>
      <c r="G7" s="4" t="s">
        <v>5</v>
      </c>
    </row>
    <row r="8" spans="2:7" ht="18.600000000000001" hidden="1" customHeight="1" x14ac:dyDescent="0.25">
      <c r="B8" s="5"/>
      <c r="C8" s="58" t="s">
        <v>6</v>
      </c>
      <c r="D8" s="1"/>
      <c r="E8" s="6"/>
      <c r="F8" s="7"/>
      <c r="G8" s="8"/>
    </row>
    <row r="9" spans="2:7" ht="54" customHeight="1" x14ac:dyDescent="0.25">
      <c r="B9" s="64" t="s">
        <v>71</v>
      </c>
      <c r="C9" s="65"/>
      <c r="D9" s="65"/>
      <c r="E9" s="65"/>
      <c r="F9" s="66"/>
      <c r="G9" s="27"/>
    </row>
    <row r="10" spans="2:7" ht="15.75" hidden="1" x14ac:dyDescent="0.25">
      <c r="B10" s="28"/>
      <c r="C10" s="55"/>
      <c r="D10" s="28"/>
      <c r="E10" s="29"/>
      <c r="F10" s="30"/>
      <c r="G10" s="31"/>
    </row>
    <row r="11" spans="2:7" ht="36.6" customHeight="1" x14ac:dyDescent="0.25">
      <c r="B11" s="78" t="s">
        <v>72</v>
      </c>
      <c r="C11" s="78"/>
      <c r="D11" s="78"/>
      <c r="E11" s="78"/>
      <c r="F11" s="78"/>
      <c r="G11" s="78"/>
    </row>
    <row r="12" spans="2:7" ht="19.899999999999999" customHeight="1" x14ac:dyDescent="0.25">
      <c r="B12" s="28"/>
      <c r="C12" s="55"/>
      <c r="D12" s="28"/>
      <c r="E12" s="29"/>
      <c r="F12" s="30"/>
      <c r="G12" s="31"/>
    </row>
    <row r="13" spans="2:7" ht="26.45" customHeight="1" x14ac:dyDescent="0.25">
      <c r="B13" s="67" t="s">
        <v>73</v>
      </c>
      <c r="C13" s="76"/>
      <c r="D13" s="76"/>
      <c r="E13" s="76"/>
      <c r="F13" s="76"/>
      <c r="G13" s="77"/>
    </row>
    <row r="14" spans="2:7" ht="14.45" customHeight="1" x14ac:dyDescent="0.25">
      <c r="B14" s="32"/>
      <c r="C14" s="56"/>
      <c r="D14" s="32"/>
      <c r="E14" s="33"/>
      <c r="F14" s="34"/>
      <c r="G14" s="35"/>
    </row>
    <row r="15" spans="2:7" ht="45" customHeight="1" x14ac:dyDescent="0.25">
      <c r="B15" s="1" t="s">
        <v>0</v>
      </c>
      <c r="C15" s="57" t="s">
        <v>1</v>
      </c>
      <c r="D15" s="1" t="s">
        <v>2</v>
      </c>
      <c r="E15" s="2" t="s">
        <v>3</v>
      </c>
      <c r="F15" s="3" t="s">
        <v>4</v>
      </c>
      <c r="G15" s="4" t="s">
        <v>5</v>
      </c>
    </row>
    <row r="16" spans="2:7" ht="45" customHeight="1" x14ac:dyDescent="0.25">
      <c r="B16" s="5"/>
      <c r="C16" s="58" t="s">
        <v>6</v>
      </c>
      <c r="D16" s="1"/>
      <c r="E16" s="6"/>
      <c r="F16" s="7"/>
      <c r="G16" s="8"/>
    </row>
    <row r="17" spans="2:7" ht="15.75" x14ac:dyDescent="0.25">
      <c r="B17" s="9">
        <v>1</v>
      </c>
      <c r="C17" s="59" t="s">
        <v>7</v>
      </c>
      <c r="D17" s="10"/>
      <c r="E17" s="39"/>
      <c r="F17" s="11"/>
      <c r="G17" s="11"/>
    </row>
    <row r="18" spans="2:7" ht="22.15" customHeight="1" x14ac:dyDescent="0.25">
      <c r="B18" s="12">
        <v>1.01</v>
      </c>
      <c r="C18" s="60" t="s">
        <v>8</v>
      </c>
      <c r="D18" s="12" t="s">
        <v>9</v>
      </c>
      <c r="E18" s="40">
        <f>384*1.05</f>
        <v>403.20000000000005</v>
      </c>
      <c r="F18" s="13"/>
      <c r="G18" s="13">
        <f>ROUND(F18*E18,0)</f>
        <v>0</v>
      </c>
    </row>
    <row r="19" spans="2:7" ht="22.15" customHeight="1" x14ac:dyDescent="0.25">
      <c r="B19" s="12">
        <v>1.02</v>
      </c>
      <c r="C19" s="60" t="s">
        <v>77</v>
      </c>
      <c r="D19" s="12" t="s">
        <v>20</v>
      </c>
      <c r="E19" s="40">
        <v>20</v>
      </c>
      <c r="F19" s="13"/>
      <c r="G19" s="13">
        <f t="shared" ref="G19:G24" si="0">ROUND(F19*E19,0)</f>
        <v>0</v>
      </c>
    </row>
    <row r="20" spans="2:7" ht="23.45" customHeight="1" x14ac:dyDescent="0.25">
      <c r="B20" s="12">
        <v>1.03</v>
      </c>
      <c r="C20" s="60" t="s">
        <v>10</v>
      </c>
      <c r="D20" s="12" t="s">
        <v>9</v>
      </c>
      <c r="E20" s="41">
        <f>+E18</f>
        <v>403.20000000000005</v>
      </c>
      <c r="F20" s="13"/>
      <c r="G20" s="13">
        <f t="shared" si="0"/>
        <v>0</v>
      </c>
    </row>
    <row r="21" spans="2:7" ht="34.9" customHeight="1" x14ac:dyDescent="0.25">
      <c r="B21" s="12">
        <v>1.04</v>
      </c>
      <c r="C21" s="60" t="s">
        <v>11</v>
      </c>
      <c r="D21" s="12" t="s">
        <v>9</v>
      </c>
      <c r="E21" s="41">
        <f>+E18</f>
        <v>403.20000000000005</v>
      </c>
      <c r="F21" s="13"/>
      <c r="G21" s="13">
        <f t="shared" si="0"/>
        <v>0</v>
      </c>
    </row>
    <row r="22" spans="2:7" ht="35.450000000000003" customHeight="1" x14ac:dyDescent="0.25">
      <c r="B22" s="12">
        <v>1.05</v>
      </c>
      <c r="C22" s="60" t="s">
        <v>12</v>
      </c>
      <c r="D22" s="12" t="s">
        <v>9</v>
      </c>
      <c r="E22" s="41">
        <f>+E18</f>
        <v>403.20000000000005</v>
      </c>
      <c r="F22" s="13"/>
      <c r="G22" s="13">
        <f t="shared" si="0"/>
        <v>0</v>
      </c>
    </row>
    <row r="23" spans="2:7" ht="29.45" customHeight="1" x14ac:dyDescent="0.25">
      <c r="B23" s="12">
        <v>1.06</v>
      </c>
      <c r="C23" s="60" t="s">
        <v>13</v>
      </c>
      <c r="D23" s="12" t="s">
        <v>14</v>
      </c>
      <c r="E23" s="41">
        <v>130</v>
      </c>
      <c r="F23" s="13"/>
      <c r="G23" s="13">
        <f t="shared" si="0"/>
        <v>0</v>
      </c>
    </row>
    <row r="24" spans="2:7" ht="51.6" customHeight="1" x14ac:dyDescent="0.25">
      <c r="B24" s="12">
        <v>1.07</v>
      </c>
      <c r="C24" s="60" t="s">
        <v>74</v>
      </c>
      <c r="D24" s="12" t="s">
        <v>14</v>
      </c>
      <c r="E24" s="41">
        <f>+E23</f>
        <v>130</v>
      </c>
      <c r="F24" s="13"/>
      <c r="G24" s="13">
        <f t="shared" si="0"/>
        <v>0</v>
      </c>
    </row>
    <row r="25" spans="2:7" ht="20.45" customHeight="1" x14ac:dyDescent="0.25">
      <c r="B25" s="12"/>
      <c r="C25" s="59"/>
      <c r="D25" s="14"/>
      <c r="E25" s="41"/>
      <c r="F25" s="15" t="s">
        <v>15</v>
      </c>
      <c r="G25" s="16">
        <f>SUM(G18:G24)</f>
        <v>0</v>
      </c>
    </row>
    <row r="26" spans="2:7" ht="20.45" customHeight="1" x14ac:dyDescent="0.25">
      <c r="B26" s="17">
        <v>2</v>
      </c>
      <c r="C26" s="59" t="s">
        <v>16</v>
      </c>
      <c r="D26" s="14"/>
      <c r="E26" s="41"/>
      <c r="F26" s="15"/>
      <c r="G26" s="13"/>
    </row>
    <row r="27" spans="2:7" ht="92.45" customHeight="1" x14ac:dyDescent="0.25">
      <c r="B27" s="18">
        <v>2.0099999999999998</v>
      </c>
      <c r="C27" s="60" t="s">
        <v>17</v>
      </c>
      <c r="D27" s="12" t="s">
        <v>18</v>
      </c>
      <c r="E27" s="41">
        <v>4680</v>
      </c>
      <c r="F27" s="47"/>
      <c r="G27" s="13">
        <f>+ROUND(F27*E27,0)</f>
        <v>0</v>
      </c>
    </row>
    <row r="28" spans="2:7" ht="54.6" customHeight="1" x14ac:dyDescent="0.25">
      <c r="B28" s="19">
        <v>2.02</v>
      </c>
      <c r="C28" s="60" t="s">
        <v>19</v>
      </c>
      <c r="D28" s="12" t="s">
        <v>20</v>
      </c>
      <c r="E28" s="41">
        <v>199</v>
      </c>
      <c r="F28" s="13"/>
      <c r="G28" s="13">
        <f t="shared" ref="G28:G33" si="1">+ROUND(F28*E28,0)</f>
        <v>0</v>
      </c>
    </row>
    <row r="29" spans="2:7" ht="27" customHeight="1" x14ac:dyDescent="0.25">
      <c r="B29" s="18">
        <v>2.0299999999999998</v>
      </c>
      <c r="C29" s="60" t="s">
        <v>21</v>
      </c>
      <c r="D29" s="12" t="s">
        <v>9</v>
      </c>
      <c r="E29" s="40">
        <f>384*1.05</f>
        <v>403.20000000000005</v>
      </c>
      <c r="F29" s="13"/>
      <c r="G29" s="13">
        <f t="shared" si="1"/>
        <v>0</v>
      </c>
    </row>
    <row r="30" spans="2:7" ht="24.6" customHeight="1" x14ac:dyDescent="0.25">
      <c r="B30" s="19">
        <v>2.04</v>
      </c>
      <c r="C30" s="60" t="s">
        <v>75</v>
      </c>
      <c r="D30" s="12" t="s">
        <v>20</v>
      </c>
      <c r="E30" s="40">
        <v>36</v>
      </c>
      <c r="F30" s="13"/>
      <c r="G30" s="13">
        <f t="shared" si="1"/>
        <v>0</v>
      </c>
    </row>
    <row r="31" spans="2:7" ht="28.15" customHeight="1" x14ac:dyDescent="0.25">
      <c r="B31" s="18">
        <v>2.0499999999999998</v>
      </c>
      <c r="C31" s="61" t="s">
        <v>22</v>
      </c>
      <c r="D31" s="12" t="s">
        <v>9</v>
      </c>
      <c r="E31" s="41">
        <v>55</v>
      </c>
      <c r="F31" s="47"/>
      <c r="G31" s="13">
        <f t="shared" si="1"/>
        <v>0</v>
      </c>
    </row>
    <row r="32" spans="2:7" ht="24" customHeight="1" x14ac:dyDescent="0.25">
      <c r="B32" s="19">
        <v>2.06</v>
      </c>
      <c r="C32" s="61" t="s">
        <v>23</v>
      </c>
      <c r="D32" s="12" t="s">
        <v>20</v>
      </c>
      <c r="E32" s="41">
        <v>6</v>
      </c>
      <c r="F32" s="47"/>
      <c r="G32" s="13">
        <f t="shared" si="1"/>
        <v>0</v>
      </c>
    </row>
    <row r="33" spans="1:7" ht="25.9" customHeight="1" x14ac:dyDescent="0.25">
      <c r="B33" s="18">
        <v>2.0699999999999998</v>
      </c>
      <c r="C33" s="61" t="s">
        <v>24</v>
      </c>
      <c r="D33" s="12" t="s">
        <v>20</v>
      </c>
      <c r="E33" s="41">
        <v>40</v>
      </c>
      <c r="F33" s="47"/>
      <c r="G33" s="13">
        <f t="shared" si="1"/>
        <v>0</v>
      </c>
    </row>
    <row r="34" spans="1:7" ht="15.75" x14ac:dyDescent="0.25">
      <c r="B34" s="18"/>
      <c r="C34" s="60"/>
      <c r="D34" s="12"/>
      <c r="E34" s="41"/>
      <c r="F34" s="15" t="s">
        <v>15</v>
      </c>
      <c r="G34" s="16">
        <f>SUM(G27:G33)</f>
        <v>0</v>
      </c>
    </row>
    <row r="35" spans="1:7" ht="21.6" customHeight="1" x14ac:dyDescent="0.25">
      <c r="A35" s="45"/>
      <c r="B35" s="18">
        <v>3</v>
      </c>
      <c r="C35" s="59" t="s">
        <v>25</v>
      </c>
      <c r="D35" s="12"/>
      <c r="E35" s="41"/>
      <c r="F35" s="13"/>
      <c r="G35" s="13"/>
    </row>
    <row r="36" spans="1:7" ht="30.6" customHeight="1" x14ac:dyDescent="0.25">
      <c r="A36" s="45"/>
      <c r="B36" s="12">
        <v>3.01</v>
      </c>
      <c r="C36" s="60" t="s">
        <v>113</v>
      </c>
      <c r="D36" s="12" t="s">
        <v>9</v>
      </c>
      <c r="E36" s="41">
        <f>6.7*7</f>
        <v>46.9</v>
      </c>
      <c r="F36" s="13"/>
      <c r="G36" s="13">
        <f>+ROUND(F36*E36,0)</f>
        <v>0</v>
      </c>
    </row>
    <row r="37" spans="1:7" ht="30" customHeight="1" x14ac:dyDescent="0.25">
      <c r="B37" s="19">
        <v>3.02</v>
      </c>
      <c r="C37" s="60" t="s">
        <v>105</v>
      </c>
      <c r="D37" s="12" t="s">
        <v>9</v>
      </c>
      <c r="E37" s="41">
        <f>6.7*7</f>
        <v>46.9</v>
      </c>
      <c r="F37" s="13"/>
      <c r="G37" s="13">
        <f t="shared" ref="G37:G41" si="2">+ROUND(F37*E37,0)</f>
        <v>0</v>
      </c>
    </row>
    <row r="38" spans="1:7" ht="27.6" customHeight="1" x14ac:dyDescent="0.25">
      <c r="B38" s="12">
        <v>3.03</v>
      </c>
      <c r="C38" s="61" t="s">
        <v>26</v>
      </c>
      <c r="D38" s="12" t="s">
        <v>20</v>
      </c>
      <c r="E38" s="41">
        <f>2*7</f>
        <v>14</v>
      </c>
      <c r="F38" s="47"/>
      <c r="G38" s="13">
        <f t="shared" si="2"/>
        <v>0</v>
      </c>
    </row>
    <row r="39" spans="1:7" ht="27.6" customHeight="1" x14ac:dyDescent="0.25">
      <c r="B39" s="12">
        <v>3.04</v>
      </c>
      <c r="C39" s="61" t="s">
        <v>27</v>
      </c>
      <c r="D39" s="12" t="s">
        <v>20</v>
      </c>
      <c r="E39" s="41">
        <f>7*7</f>
        <v>49</v>
      </c>
      <c r="F39" s="47"/>
      <c r="G39" s="13">
        <f t="shared" si="2"/>
        <v>0</v>
      </c>
    </row>
    <row r="40" spans="1:7" ht="25.9" customHeight="1" x14ac:dyDescent="0.25">
      <c r="B40" s="19">
        <v>3.05</v>
      </c>
      <c r="C40" s="61" t="s">
        <v>28</v>
      </c>
      <c r="D40" s="12" t="s">
        <v>20</v>
      </c>
      <c r="E40" s="41">
        <f>+E39</f>
        <v>49</v>
      </c>
      <c r="F40" s="47"/>
      <c r="G40" s="13">
        <f t="shared" si="2"/>
        <v>0</v>
      </c>
    </row>
    <row r="41" spans="1:7" ht="25.15" customHeight="1" x14ac:dyDescent="0.25">
      <c r="B41" s="12">
        <v>3.06</v>
      </c>
      <c r="C41" s="61" t="s">
        <v>29</v>
      </c>
      <c r="D41" s="12" t="s">
        <v>18</v>
      </c>
      <c r="E41" s="41">
        <f>+(E38+E39)*3</f>
        <v>189</v>
      </c>
      <c r="F41" s="13"/>
      <c r="G41" s="13">
        <f t="shared" si="2"/>
        <v>0</v>
      </c>
    </row>
    <row r="42" spans="1:7" ht="18.600000000000001" customHeight="1" x14ac:dyDescent="0.25">
      <c r="B42" s="12"/>
      <c r="C42" s="60"/>
      <c r="D42" s="12"/>
      <c r="E42" s="40"/>
      <c r="F42" s="15" t="s">
        <v>15</v>
      </c>
      <c r="G42" s="16">
        <f>SUM(G36:G41)</f>
        <v>0</v>
      </c>
    </row>
    <row r="43" spans="1:7" ht="19.899999999999999" customHeight="1" x14ac:dyDescent="0.25">
      <c r="B43" s="12">
        <v>4</v>
      </c>
      <c r="C43" s="59" t="s">
        <v>30</v>
      </c>
      <c r="D43" s="12"/>
      <c r="E43" s="40"/>
      <c r="F43" s="13"/>
      <c r="G43" s="13"/>
    </row>
    <row r="44" spans="1:7" ht="27" customHeight="1" x14ac:dyDescent="0.25">
      <c r="B44" s="12">
        <v>4.01</v>
      </c>
      <c r="C44" s="60" t="s">
        <v>31</v>
      </c>
      <c r="D44" s="12" t="s">
        <v>9</v>
      </c>
      <c r="E44" s="40">
        <v>1035</v>
      </c>
      <c r="F44" s="13"/>
      <c r="G44" s="13">
        <f>+ROUND(F44*E44,0)</f>
        <v>0</v>
      </c>
    </row>
    <row r="45" spans="1:7" ht="21.6" customHeight="1" x14ac:dyDescent="0.25">
      <c r="B45" s="18">
        <v>4.0199999999999996</v>
      </c>
      <c r="C45" s="60" t="s">
        <v>32</v>
      </c>
      <c r="D45" s="12" t="s">
        <v>20</v>
      </c>
      <c r="E45" s="41">
        <v>14</v>
      </c>
      <c r="F45" s="47"/>
      <c r="G45" s="13">
        <f t="shared" ref="G45:G56" si="3">+ROUND(F45*E45,0)</f>
        <v>0</v>
      </c>
    </row>
    <row r="46" spans="1:7" ht="26.45" customHeight="1" x14ac:dyDescent="0.25">
      <c r="B46" s="12">
        <v>4.03</v>
      </c>
      <c r="C46" s="60" t="s">
        <v>33</v>
      </c>
      <c r="D46" s="12" t="s">
        <v>20</v>
      </c>
      <c r="E46" s="41">
        <v>14</v>
      </c>
      <c r="F46" s="47"/>
      <c r="G46" s="13">
        <f t="shared" si="3"/>
        <v>0</v>
      </c>
    </row>
    <row r="47" spans="1:7" ht="27" customHeight="1" x14ac:dyDescent="0.25">
      <c r="B47" s="18">
        <v>4.04</v>
      </c>
      <c r="C47" s="60" t="s">
        <v>34</v>
      </c>
      <c r="D47" s="12" t="s">
        <v>9</v>
      </c>
      <c r="E47" s="41">
        <v>10.199999999999999</v>
      </c>
      <c r="F47" s="47"/>
      <c r="G47" s="13">
        <f t="shared" si="3"/>
        <v>0</v>
      </c>
    </row>
    <row r="48" spans="1:7" ht="30" customHeight="1" x14ac:dyDescent="0.25">
      <c r="B48" s="12">
        <v>4.05</v>
      </c>
      <c r="C48" s="60" t="s">
        <v>35</v>
      </c>
      <c r="D48" s="12" t="s">
        <v>20</v>
      </c>
      <c r="E48" s="41">
        <v>387</v>
      </c>
      <c r="F48" s="47"/>
      <c r="G48" s="13">
        <f t="shared" si="3"/>
        <v>0</v>
      </c>
    </row>
    <row r="49" spans="2:10" ht="24.6" customHeight="1" x14ac:dyDescent="0.25">
      <c r="B49" s="18">
        <v>4.0599999999999996</v>
      </c>
      <c r="C49" s="60" t="s">
        <v>36</v>
      </c>
      <c r="D49" s="12" t="s">
        <v>9</v>
      </c>
      <c r="E49" s="41">
        <v>691</v>
      </c>
      <c r="F49" s="47"/>
      <c r="G49" s="13">
        <f t="shared" si="3"/>
        <v>0</v>
      </c>
    </row>
    <row r="50" spans="2:10" ht="21" customHeight="1" x14ac:dyDescent="0.25">
      <c r="B50" s="12">
        <v>4.07</v>
      </c>
      <c r="C50" s="60" t="s">
        <v>37</v>
      </c>
      <c r="D50" s="12" t="s">
        <v>9</v>
      </c>
      <c r="E50" s="40">
        <v>690</v>
      </c>
      <c r="F50" s="13"/>
      <c r="G50" s="13">
        <f t="shared" si="3"/>
        <v>0</v>
      </c>
    </row>
    <row r="51" spans="2:10" ht="23.45" customHeight="1" x14ac:dyDescent="0.25">
      <c r="B51" s="12">
        <v>4.08</v>
      </c>
      <c r="C51" s="60" t="s">
        <v>38</v>
      </c>
      <c r="D51" s="12" t="s">
        <v>9</v>
      </c>
      <c r="E51" s="41">
        <v>354.09489991508383</v>
      </c>
      <c r="F51" s="13"/>
      <c r="G51" s="13">
        <f t="shared" si="3"/>
        <v>0</v>
      </c>
    </row>
    <row r="52" spans="2:10" s="45" customFormat="1" ht="35.450000000000003" customHeight="1" x14ac:dyDescent="0.25">
      <c r="B52" s="12">
        <v>4.09</v>
      </c>
      <c r="C52" s="60" t="s">
        <v>106</v>
      </c>
      <c r="D52" s="12" t="s">
        <v>20</v>
      </c>
      <c r="E52" s="41">
        <v>425</v>
      </c>
      <c r="F52" s="13"/>
      <c r="G52" s="13">
        <f t="shared" si="3"/>
        <v>0</v>
      </c>
      <c r="I52"/>
      <c r="J52"/>
    </row>
    <row r="53" spans="2:10" ht="34.9" customHeight="1" x14ac:dyDescent="0.25">
      <c r="B53" s="18">
        <v>4.0999999999999996</v>
      </c>
      <c r="C53" s="60" t="s">
        <v>114</v>
      </c>
      <c r="D53" s="12" t="s">
        <v>20</v>
      </c>
      <c r="E53" s="41">
        <v>77</v>
      </c>
      <c r="F53" s="13"/>
      <c r="G53" s="13">
        <f t="shared" si="3"/>
        <v>0</v>
      </c>
    </row>
    <row r="54" spans="2:10" ht="25.15" customHeight="1" x14ac:dyDescent="0.25">
      <c r="B54" s="18">
        <v>4.1100000000000003</v>
      </c>
      <c r="C54" s="60" t="s">
        <v>39</v>
      </c>
      <c r="D54" s="12" t="s">
        <v>20</v>
      </c>
      <c r="E54" s="41">
        <v>416</v>
      </c>
      <c r="F54" s="47"/>
      <c r="G54" s="13">
        <f t="shared" si="3"/>
        <v>0</v>
      </c>
    </row>
    <row r="55" spans="2:10" ht="24" customHeight="1" x14ac:dyDescent="0.25">
      <c r="B55" s="18">
        <v>4.12</v>
      </c>
      <c r="C55" s="60" t="s">
        <v>40</v>
      </c>
      <c r="D55" s="12" t="s">
        <v>9</v>
      </c>
      <c r="E55" s="41">
        <v>32</v>
      </c>
      <c r="F55" s="47"/>
      <c r="G55" s="13">
        <f t="shared" si="3"/>
        <v>0</v>
      </c>
    </row>
    <row r="56" spans="2:10" ht="28.15" customHeight="1" x14ac:dyDescent="0.25">
      <c r="B56" s="12">
        <v>4.13</v>
      </c>
      <c r="C56" s="60" t="s">
        <v>41</v>
      </c>
      <c r="D56" s="12" t="s">
        <v>9</v>
      </c>
      <c r="E56" s="41">
        <v>75</v>
      </c>
      <c r="F56" s="47"/>
      <c r="G56" s="13">
        <f t="shared" si="3"/>
        <v>0</v>
      </c>
    </row>
    <row r="57" spans="2:10" ht="21.6" customHeight="1" x14ac:dyDescent="0.25">
      <c r="B57" s="19"/>
      <c r="C57" s="60"/>
      <c r="D57" s="12"/>
      <c r="E57" s="41"/>
      <c r="F57" s="15" t="s">
        <v>15</v>
      </c>
      <c r="G57" s="16">
        <f>SUM(G44:G56)</f>
        <v>0</v>
      </c>
    </row>
    <row r="58" spans="2:10" ht="27" customHeight="1" x14ac:dyDescent="0.25">
      <c r="B58" s="20">
        <v>5</v>
      </c>
      <c r="C58" s="59" t="s">
        <v>110</v>
      </c>
      <c r="D58" s="12"/>
      <c r="E58" s="41"/>
      <c r="F58" s="13"/>
      <c r="G58" s="13"/>
    </row>
    <row r="59" spans="2:10" ht="97.9" customHeight="1" x14ac:dyDescent="0.25">
      <c r="B59" s="18">
        <v>5.01</v>
      </c>
      <c r="C59" s="60" t="s">
        <v>42</v>
      </c>
      <c r="D59" s="12" t="s">
        <v>9</v>
      </c>
      <c r="E59" s="41">
        <v>77.400000000000006</v>
      </c>
      <c r="F59" s="13"/>
      <c r="G59" s="13">
        <f>+ROUND(F59*E59,0)</f>
        <v>0</v>
      </c>
    </row>
    <row r="60" spans="2:10" ht="30" customHeight="1" x14ac:dyDescent="0.25">
      <c r="B60" s="18">
        <v>5.0199999999999996</v>
      </c>
      <c r="C60" s="60" t="s">
        <v>43</v>
      </c>
      <c r="D60" s="12" t="s">
        <v>9</v>
      </c>
      <c r="E60" s="41">
        <v>74</v>
      </c>
      <c r="F60" s="13"/>
      <c r="G60" s="13">
        <f t="shared" ref="G60:G62" si="4">+ROUND(F60*E60,0)</f>
        <v>0</v>
      </c>
    </row>
    <row r="61" spans="2:10" ht="23.45" customHeight="1" x14ac:dyDescent="0.25">
      <c r="B61" s="18">
        <v>5.03</v>
      </c>
      <c r="C61" s="60" t="s">
        <v>44</v>
      </c>
      <c r="D61" s="12" t="s">
        <v>9</v>
      </c>
      <c r="E61" s="41">
        <v>74</v>
      </c>
      <c r="F61" s="13"/>
      <c r="G61" s="13">
        <f t="shared" si="4"/>
        <v>0</v>
      </c>
    </row>
    <row r="62" spans="2:10" ht="31.9" customHeight="1" x14ac:dyDescent="0.25">
      <c r="B62" s="18">
        <v>5.04</v>
      </c>
      <c r="C62" s="60" t="s">
        <v>45</v>
      </c>
      <c r="D62" s="12" t="s">
        <v>9</v>
      </c>
      <c r="E62" s="41">
        <f>+E18</f>
        <v>403.20000000000005</v>
      </c>
      <c r="F62" s="47"/>
      <c r="G62" s="13">
        <f t="shared" si="4"/>
        <v>0</v>
      </c>
    </row>
    <row r="63" spans="2:10" ht="45" customHeight="1" x14ac:dyDescent="0.25">
      <c r="B63" s="18"/>
      <c r="C63" s="60"/>
      <c r="D63" s="12"/>
      <c r="E63" s="41"/>
      <c r="F63" s="15" t="s">
        <v>15</v>
      </c>
      <c r="G63" s="21">
        <f>SUM(G59:G62)</f>
        <v>0</v>
      </c>
    </row>
    <row r="64" spans="2:10" ht="36.6" customHeight="1" x14ac:dyDescent="0.25">
      <c r="B64" s="18"/>
      <c r="C64" s="74" t="s">
        <v>46</v>
      </c>
      <c r="D64" s="74"/>
      <c r="E64" s="74"/>
      <c r="F64" s="74"/>
      <c r="G64" s="21">
        <f>(SUM(G18:G63)/2)</f>
        <v>0</v>
      </c>
      <c r="I64" s="37"/>
    </row>
    <row r="65" spans="2:7" ht="31.9" customHeight="1" x14ac:dyDescent="0.25">
      <c r="B65" s="51">
        <v>6</v>
      </c>
      <c r="C65" s="59" t="s">
        <v>48</v>
      </c>
      <c r="D65" s="52"/>
      <c r="E65" s="53"/>
      <c r="F65" s="54"/>
      <c r="G65" s="22"/>
    </row>
    <row r="66" spans="2:7" ht="33" customHeight="1" x14ac:dyDescent="0.25">
      <c r="B66" s="51" t="s">
        <v>47</v>
      </c>
      <c r="C66" s="59" t="s">
        <v>7</v>
      </c>
      <c r="D66" s="12"/>
      <c r="E66" s="41"/>
      <c r="F66" s="13"/>
      <c r="G66" s="11"/>
    </row>
    <row r="67" spans="2:7" ht="26.45" customHeight="1" x14ac:dyDescent="0.25">
      <c r="B67" s="12">
        <v>6.01</v>
      </c>
      <c r="C67" s="60" t="s">
        <v>49</v>
      </c>
      <c r="D67" s="12" t="s">
        <v>50</v>
      </c>
      <c r="E67" s="40">
        <v>1</v>
      </c>
      <c r="F67" s="46"/>
      <c r="G67" s="13">
        <f t="shared" ref="G67:G73" si="5">+ROUND(F67*E67,0)</f>
        <v>0</v>
      </c>
    </row>
    <row r="68" spans="2:7" ht="20.45" customHeight="1" x14ac:dyDescent="0.25">
      <c r="B68" s="12">
        <v>6.02</v>
      </c>
      <c r="C68" s="60" t="s">
        <v>51</v>
      </c>
      <c r="D68" s="12" t="s">
        <v>50</v>
      </c>
      <c r="E68" s="40">
        <v>75</v>
      </c>
      <c r="F68" s="46"/>
      <c r="G68" s="13">
        <f t="shared" si="5"/>
        <v>0</v>
      </c>
    </row>
    <row r="69" spans="2:7" ht="19.899999999999999" customHeight="1" x14ac:dyDescent="0.25">
      <c r="B69" s="12">
        <v>6.03</v>
      </c>
      <c r="C69" s="60" t="s">
        <v>54</v>
      </c>
      <c r="D69" s="12" t="s">
        <v>50</v>
      </c>
      <c r="E69" s="40">
        <v>75</v>
      </c>
      <c r="F69" s="46"/>
      <c r="G69" s="13">
        <f>+ROUND(F69*E69,0)</f>
        <v>0</v>
      </c>
    </row>
    <row r="70" spans="2:7" ht="21.6" customHeight="1" x14ac:dyDescent="0.25">
      <c r="B70" s="12">
        <v>6.04</v>
      </c>
      <c r="C70" s="60" t="s">
        <v>55</v>
      </c>
      <c r="D70" s="12" t="s">
        <v>50</v>
      </c>
      <c r="E70" s="40">
        <v>30</v>
      </c>
      <c r="F70" s="46"/>
      <c r="G70" s="13">
        <f>+ROUND(F70*E70,0)</f>
        <v>0</v>
      </c>
    </row>
    <row r="71" spans="2:7" ht="25.15" customHeight="1" x14ac:dyDescent="0.25">
      <c r="B71" s="12">
        <v>6.05</v>
      </c>
      <c r="C71" s="60" t="s">
        <v>52</v>
      </c>
      <c r="D71" s="12" t="s">
        <v>20</v>
      </c>
      <c r="E71" s="40">
        <v>328</v>
      </c>
      <c r="F71" s="46"/>
      <c r="G71" s="13">
        <f t="shared" si="5"/>
        <v>0</v>
      </c>
    </row>
    <row r="72" spans="2:7" ht="25.15" customHeight="1" x14ac:dyDescent="0.25">
      <c r="B72" s="12">
        <v>6.06</v>
      </c>
      <c r="C72" s="60" t="s">
        <v>85</v>
      </c>
      <c r="D72" s="12" t="s">
        <v>20</v>
      </c>
      <c r="E72" s="40">
        <v>100</v>
      </c>
      <c r="F72" s="46"/>
      <c r="G72" s="13">
        <f t="shared" si="5"/>
        <v>0</v>
      </c>
    </row>
    <row r="73" spans="2:7" ht="27" customHeight="1" x14ac:dyDescent="0.25">
      <c r="B73" s="12">
        <v>6.07</v>
      </c>
      <c r="C73" s="60" t="s">
        <v>53</v>
      </c>
      <c r="D73" s="12" t="s">
        <v>50</v>
      </c>
      <c r="E73" s="40">
        <v>2</v>
      </c>
      <c r="F73" s="46"/>
      <c r="G73" s="13">
        <f t="shared" si="5"/>
        <v>0</v>
      </c>
    </row>
    <row r="74" spans="2:7" ht="37.9" customHeight="1" x14ac:dyDescent="0.25">
      <c r="B74" s="12"/>
      <c r="C74" s="59"/>
      <c r="D74" s="14"/>
      <c r="E74" s="41"/>
      <c r="F74" s="15" t="s">
        <v>15</v>
      </c>
      <c r="G74" s="16">
        <f>SUM(G67:G73)</f>
        <v>0</v>
      </c>
    </row>
    <row r="75" spans="2:7" ht="34.9" customHeight="1" x14ac:dyDescent="0.25">
      <c r="B75" s="12"/>
      <c r="C75" s="59" t="s">
        <v>56</v>
      </c>
      <c r="D75" s="12"/>
      <c r="E75" s="41"/>
      <c r="F75" s="13"/>
      <c r="G75" s="13"/>
    </row>
    <row r="76" spans="2:7" ht="25.9" customHeight="1" x14ac:dyDescent="0.25">
      <c r="B76" s="12">
        <v>6.08</v>
      </c>
      <c r="C76" s="60" t="s">
        <v>57</v>
      </c>
      <c r="D76" s="12" t="s">
        <v>20</v>
      </c>
      <c r="E76" s="41">
        <v>70</v>
      </c>
      <c r="F76" s="48"/>
      <c r="G76" s="13">
        <f>+ROUND(F76*E76,0)</f>
        <v>0</v>
      </c>
    </row>
    <row r="77" spans="2:7" ht="25.9" customHeight="1" x14ac:dyDescent="0.25">
      <c r="B77" s="12">
        <v>6.09</v>
      </c>
      <c r="C77" s="60" t="s">
        <v>79</v>
      </c>
      <c r="D77" s="12" t="s">
        <v>20</v>
      </c>
      <c r="E77" s="41">
        <v>60</v>
      </c>
      <c r="F77" s="48"/>
      <c r="G77" s="13">
        <f t="shared" ref="G77:G119" si="6">+ROUND(F77*E77,0)</f>
        <v>0</v>
      </c>
    </row>
    <row r="78" spans="2:7" ht="25.9" customHeight="1" x14ac:dyDescent="0.25">
      <c r="B78" s="18">
        <v>6.1</v>
      </c>
      <c r="C78" s="60" t="s">
        <v>78</v>
      </c>
      <c r="D78" s="12" t="s">
        <v>20</v>
      </c>
      <c r="E78" s="41">
        <v>557</v>
      </c>
      <c r="F78" s="48"/>
      <c r="G78" s="13">
        <f t="shared" si="6"/>
        <v>0</v>
      </c>
    </row>
    <row r="79" spans="2:7" ht="25.9" customHeight="1" x14ac:dyDescent="0.25">
      <c r="B79" s="12">
        <v>6.11</v>
      </c>
      <c r="C79" s="60" t="s">
        <v>80</v>
      </c>
      <c r="D79" s="12" t="s">
        <v>20</v>
      </c>
      <c r="E79" s="41">
        <v>130</v>
      </c>
      <c r="F79" s="48"/>
      <c r="G79" s="13">
        <f t="shared" si="6"/>
        <v>0</v>
      </c>
    </row>
    <row r="80" spans="2:7" ht="25.9" customHeight="1" x14ac:dyDescent="0.25">
      <c r="B80" s="12">
        <v>6.12</v>
      </c>
      <c r="C80" s="60" t="s">
        <v>95</v>
      </c>
      <c r="D80" s="12" t="s">
        <v>20</v>
      </c>
      <c r="E80" s="41">
        <v>80</v>
      </c>
      <c r="F80" s="48"/>
      <c r="G80" s="13">
        <f t="shared" si="6"/>
        <v>0</v>
      </c>
    </row>
    <row r="81" spans="2:9" ht="25.9" customHeight="1" x14ac:dyDescent="0.25">
      <c r="B81" s="12">
        <v>6.13</v>
      </c>
      <c r="C81" s="60" t="s">
        <v>81</v>
      </c>
      <c r="D81" s="12" t="s">
        <v>20</v>
      </c>
      <c r="E81" s="41">
        <v>50</v>
      </c>
      <c r="F81" s="48"/>
      <c r="G81" s="13">
        <f t="shared" si="6"/>
        <v>0</v>
      </c>
    </row>
    <row r="82" spans="2:9" ht="25.9" customHeight="1" x14ac:dyDescent="0.25">
      <c r="B82" s="12">
        <v>6.14</v>
      </c>
      <c r="C82" s="60" t="s">
        <v>100</v>
      </c>
      <c r="D82" s="12" t="s">
        <v>20</v>
      </c>
      <c r="E82" s="41">
        <v>35</v>
      </c>
      <c r="F82" s="48"/>
      <c r="G82" s="13">
        <f t="shared" si="6"/>
        <v>0</v>
      </c>
    </row>
    <row r="83" spans="2:9" ht="28.15" customHeight="1" x14ac:dyDescent="0.25">
      <c r="B83" s="12"/>
      <c r="C83" s="60"/>
      <c r="D83" s="12"/>
      <c r="E83" s="41"/>
      <c r="F83" s="15" t="s">
        <v>15</v>
      </c>
      <c r="G83" s="16">
        <f>SUM(G76:G82)</f>
        <v>0</v>
      </c>
    </row>
    <row r="84" spans="2:9" ht="28.15" customHeight="1" x14ac:dyDescent="0.25">
      <c r="B84" s="12"/>
      <c r="C84" s="60"/>
      <c r="D84" s="12"/>
      <c r="E84" s="41"/>
      <c r="F84" s="15"/>
      <c r="G84" s="16"/>
      <c r="I84" t="s">
        <v>47</v>
      </c>
    </row>
    <row r="85" spans="2:9" ht="15.75" x14ac:dyDescent="0.25">
      <c r="B85" s="43"/>
      <c r="C85" s="59" t="s">
        <v>58</v>
      </c>
      <c r="D85" s="12"/>
      <c r="E85" s="41"/>
      <c r="F85" s="13"/>
      <c r="G85" s="13"/>
    </row>
    <row r="86" spans="2:9" ht="21.6" customHeight="1" x14ac:dyDescent="0.25">
      <c r="B86" s="12">
        <v>6.15</v>
      </c>
      <c r="C86" s="60" t="s">
        <v>59</v>
      </c>
      <c r="D86" s="12" t="s">
        <v>50</v>
      </c>
      <c r="E86" s="41">
        <v>1</v>
      </c>
      <c r="F86" s="36"/>
      <c r="G86" s="13">
        <f t="shared" si="6"/>
        <v>0</v>
      </c>
    </row>
    <row r="87" spans="2:9" ht="21.6" customHeight="1" x14ac:dyDescent="0.25">
      <c r="B87" s="12">
        <v>6.16</v>
      </c>
      <c r="C87" s="60" t="s">
        <v>98</v>
      </c>
      <c r="D87" s="12" t="s">
        <v>50</v>
      </c>
      <c r="E87" s="41">
        <v>1</v>
      </c>
      <c r="F87" s="36"/>
      <c r="G87" s="13">
        <f t="shared" si="6"/>
        <v>0</v>
      </c>
    </row>
    <row r="88" spans="2:9" ht="21.6" customHeight="1" x14ac:dyDescent="0.25">
      <c r="B88" s="12">
        <v>6.17</v>
      </c>
      <c r="C88" s="60" t="s">
        <v>86</v>
      </c>
      <c r="D88" s="12" t="s">
        <v>50</v>
      </c>
      <c r="E88" s="41">
        <v>1</v>
      </c>
      <c r="F88" s="36"/>
      <c r="G88" s="13">
        <f t="shared" si="6"/>
        <v>0</v>
      </c>
    </row>
    <row r="89" spans="2:9" ht="32.450000000000003" customHeight="1" x14ac:dyDescent="0.25">
      <c r="B89" s="12">
        <v>6.18</v>
      </c>
      <c r="C89" s="60" t="s">
        <v>107</v>
      </c>
      <c r="D89" s="12" t="s">
        <v>50</v>
      </c>
      <c r="E89" s="41">
        <v>10</v>
      </c>
      <c r="F89" s="36"/>
      <c r="G89" s="11">
        <f t="shared" si="6"/>
        <v>0</v>
      </c>
    </row>
    <row r="90" spans="2:9" ht="30" customHeight="1" x14ac:dyDescent="0.25">
      <c r="B90" s="12">
        <v>6.19</v>
      </c>
      <c r="C90" s="60" t="s">
        <v>108</v>
      </c>
      <c r="D90" s="12" t="s">
        <v>50</v>
      </c>
      <c r="E90" s="41">
        <v>6</v>
      </c>
      <c r="F90" s="36"/>
      <c r="G90" s="13">
        <f t="shared" si="6"/>
        <v>0</v>
      </c>
    </row>
    <row r="91" spans="2:9" ht="36.6" customHeight="1" x14ac:dyDescent="0.25">
      <c r="B91" s="18">
        <v>6.2</v>
      </c>
      <c r="C91" s="60" t="s">
        <v>109</v>
      </c>
      <c r="D91" s="12" t="s">
        <v>50</v>
      </c>
      <c r="E91" s="41">
        <v>2</v>
      </c>
      <c r="F91" s="36"/>
      <c r="G91" s="13">
        <f t="shared" si="6"/>
        <v>0</v>
      </c>
    </row>
    <row r="92" spans="2:9" ht="25.9" customHeight="1" x14ac:dyDescent="0.25">
      <c r="B92" s="12"/>
      <c r="C92" s="60"/>
      <c r="D92" s="12"/>
      <c r="E92" s="41"/>
      <c r="F92" s="15" t="s">
        <v>15</v>
      </c>
      <c r="G92" s="16">
        <f>SUM(G86:G91)</f>
        <v>0</v>
      </c>
    </row>
    <row r="93" spans="2:9" ht="24.6" customHeight="1" x14ac:dyDescent="0.25">
      <c r="B93" s="43"/>
      <c r="C93" s="59" t="s">
        <v>60</v>
      </c>
      <c r="D93" s="12"/>
      <c r="E93" s="41"/>
      <c r="F93" s="13"/>
      <c r="G93" s="13"/>
    </row>
    <row r="94" spans="2:9" ht="25.9" customHeight="1" x14ac:dyDescent="0.25">
      <c r="B94" s="12">
        <v>6.21</v>
      </c>
      <c r="C94" s="60" t="s">
        <v>103</v>
      </c>
      <c r="D94" s="12" t="s">
        <v>50</v>
      </c>
      <c r="E94" s="41">
        <v>8</v>
      </c>
      <c r="F94" s="13"/>
      <c r="G94" s="13">
        <f t="shared" si="6"/>
        <v>0</v>
      </c>
    </row>
    <row r="95" spans="2:9" ht="22.15" customHeight="1" x14ac:dyDescent="0.25">
      <c r="B95" s="12">
        <v>6.22</v>
      </c>
      <c r="C95" s="60" t="s">
        <v>92</v>
      </c>
      <c r="D95" s="12" t="s">
        <v>20</v>
      </c>
      <c r="E95" s="41">
        <v>20</v>
      </c>
      <c r="F95" s="13"/>
      <c r="G95" s="13">
        <f>+ROUND(F95*E95,0)</f>
        <v>0</v>
      </c>
    </row>
    <row r="96" spans="2:9" ht="21" customHeight="1" x14ac:dyDescent="0.25">
      <c r="B96" s="12">
        <v>6.23</v>
      </c>
      <c r="C96" s="60" t="s">
        <v>93</v>
      </c>
      <c r="D96" s="12" t="s">
        <v>50</v>
      </c>
      <c r="E96" s="41">
        <v>4</v>
      </c>
      <c r="F96" s="13"/>
      <c r="G96" s="13">
        <f>+ROUND(F96*E96,0)</f>
        <v>0</v>
      </c>
    </row>
    <row r="97" spans="2:7" ht="25.9" customHeight="1" x14ac:dyDescent="0.25">
      <c r="B97" s="12">
        <v>6.24</v>
      </c>
      <c r="C97" s="60" t="s">
        <v>82</v>
      </c>
      <c r="D97" s="12" t="s">
        <v>20</v>
      </c>
      <c r="E97" s="41">
        <v>35</v>
      </c>
      <c r="F97" s="49"/>
      <c r="G97" s="13">
        <f t="shared" ref="G97" si="7">+ROUND(F97*E97,0)</f>
        <v>0</v>
      </c>
    </row>
    <row r="98" spans="2:7" ht="17.45" customHeight="1" x14ac:dyDescent="0.25">
      <c r="B98" s="12">
        <v>6.25</v>
      </c>
      <c r="C98" s="60" t="s">
        <v>83</v>
      </c>
      <c r="D98" s="12" t="s">
        <v>50</v>
      </c>
      <c r="E98" s="41">
        <v>10</v>
      </c>
      <c r="F98" s="13"/>
      <c r="G98" s="13">
        <f t="shared" si="6"/>
        <v>0</v>
      </c>
    </row>
    <row r="99" spans="2:7" ht="19.149999999999999" customHeight="1" x14ac:dyDescent="0.25">
      <c r="B99" s="12">
        <v>6.26</v>
      </c>
      <c r="C99" s="60" t="s">
        <v>91</v>
      </c>
      <c r="D99" s="12" t="s">
        <v>50</v>
      </c>
      <c r="E99" s="41">
        <v>8</v>
      </c>
      <c r="F99" s="13"/>
      <c r="G99" s="13">
        <f t="shared" si="6"/>
        <v>0</v>
      </c>
    </row>
    <row r="100" spans="2:7" ht="18.600000000000001" customHeight="1" x14ac:dyDescent="0.25">
      <c r="B100" s="12">
        <v>6.27</v>
      </c>
      <c r="C100" s="60" t="s">
        <v>94</v>
      </c>
      <c r="D100" s="12" t="s">
        <v>50</v>
      </c>
      <c r="E100" s="41">
        <v>10</v>
      </c>
      <c r="F100" s="13"/>
      <c r="G100" s="13">
        <f t="shared" si="6"/>
        <v>0</v>
      </c>
    </row>
    <row r="101" spans="2:7" ht="22.15" customHeight="1" x14ac:dyDescent="0.25">
      <c r="B101" s="12">
        <v>6.28</v>
      </c>
      <c r="C101" s="60" t="s">
        <v>84</v>
      </c>
      <c r="D101" s="12" t="s">
        <v>50</v>
      </c>
      <c r="E101" s="41">
        <v>8</v>
      </c>
      <c r="F101" s="49"/>
      <c r="G101" s="13">
        <f>+ROUND(F101*E101,0)</f>
        <v>0</v>
      </c>
    </row>
    <row r="102" spans="2:7" ht="22.15" customHeight="1" x14ac:dyDescent="0.25">
      <c r="B102" s="12">
        <v>6.29</v>
      </c>
      <c r="C102" s="60" t="s">
        <v>99</v>
      </c>
      <c r="D102" s="12" t="s">
        <v>50</v>
      </c>
      <c r="E102" s="41">
        <v>10</v>
      </c>
      <c r="F102" s="49"/>
      <c r="G102" s="13">
        <f>+ROUND(F102*E102,0)</f>
        <v>0</v>
      </c>
    </row>
    <row r="103" spans="2:7" ht="22.15" customHeight="1" x14ac:dyDescent="0.25">
      <c r="B103" s="18">
        <v>6.3</v>
      </c>
      <c r="C103" s="60" t="s">
        <v>101</v>
      </c>
      <c r="D103" s="12" t="s">
        <v>50</v>
      </c>
      <c r="E103" s="41">
        <v>12</v>
      </c>
      <c r="F103" s="49"/>
      <c r="G103" s="13">
        <f>+ROUND(F103*E103,0)</f>
        <v>0</v>
      </c>
    </row>
    <row r="104" spans="2:7" ht="15.75" x14ac:dyDescent="0.25">
      <c r="B104" s="12"/>
      <c r="C104" s="60"/>
      <c r="D104" s="12"/>
      <c r="E104" s="41"/>
      <c r="F104" s="15" t="s">
        <v>15</v>
      </c>
      <c r="G104" s="16">
        <f>SUM(G94:G103)</f>
        <v>0</v>
      </c>
    </row>
    <row r="105" spans="2:7" ht="15.75" x14ac:dyDescent="0.25">
      <c r="B105" s="12"/>
      <c r="C105" s="60"/>
      <c r="D105" s="12"/>
      <c r="E105" s="41"/>
      <c r="F105" s="15"/>
      <c r="G105" s="16"/>
    </row>
    <row r="106" spans="2:7" ht="15.6" customHeight="1" x14ac:dyDescent="0.25">
      <c r="B106" s="43"/>
      <c r="C106" s="59" t="s">
        <v>61</v>
      </c>
      <c r="D106" s="12"/>
      <c r="E106" s="41"/>
      <c r="F106" s="13"/>
      <c r="G106" s="13"/>
    </row>
    <row r="107" spans="2:7" ht="22.9" customHeight="1" x14ac:dyDescent="0.25">
      <c r="B107" s="12">
        <v>6.31</v>
      </c>
      <c r="C107" s="60" t="s">
        <v>111</v>
      </c>
      <c r="D107" s="12" t="s">
        <v>50</v>
      </c>
      <c r="E107" s="41">
        <v>25</v>
      </c>
      <c r="F107" s="48"/>
      <c r="G107" s="13">
        <f>+ROUND(F107*E107,0)</f>
        <v>0</v>
      </c>
    </row>
    <row r="108" spans="2:7" ht="22.9" customHeight="1" x14ac:dyDescent="0.25">
      <c r="B108" s="12">
        <v>6.32</v>
      </c>
      <c r="C108" s="60" t="s">
        <v>88</v>
      </c>
      <c r="D108" s="12" t="s">
        <v>50</v>
      </c>
      <c r="E108" s="41">
        <v>4</v>
      </c>
      <c r="F108" s="48"/>
      <c r="G108" s="13">
        <f t="shared" ref="G108:G109" si="8">+ROUND(F108*E108,0)</f>
        <v>0</v>
      </c>
    </row>
    <row r="109" spans="2:7" ht="17.45" customHeight="1" x14ac:dyDescent="0.25">
      <c r="B109" s="12">
        <v>6.33</v>
      </c>
      <c r="C109" s="60" t="s">
        <v>62</v>
      </c>
      <c r="D109" s="12" t="s">
        <v>50</v>
      </c>
      <c r="E109" s="41">
        <v>10</v>
      </c>
      <c r="F109" s="48"/>
      <c r="G109" s="13">
        <f t="shared" si="8"/>
        <v>0</v>
      </c>
    </row>
    <row r="110" spans="2:7" ht="22.15" customHeight="1" x14ac:dyDescent="0.25">
      <c r="B110" s="12">
        <v>6.34</v>
      </c>
      <c r="C110" s="60" t="s">
        <v>63</v>
      </c>
      <c r="D110" s="12" t="s">
        <v>50</v>
      </c>
      <c r="E110" s="41">
        <v>4</v>
      </c>
      <c r="F110" s="48"/>
      <c r="G110" s="13">
        <f t="shared" si="6"/>
        <v>0</v>
      </c>
    </row>
    <row r="111" spans="2:7" ht="23.45" customHeight="1" x14ac:dyDescent="0.25">
      <c r="B111" s="12">
        <v>6.35</v>
      </c>
      <c r="C111" s="60" t="s">
        <v>104</v>
      </c>
      <c r="D111" s="12" t="s">
        <v>50</v>
      </c>
      <c r="E111" s="41">
        <v>2</v>
      </c>
      <c r="F111" s="48"/>
      <c r="G111" s="13">
        <f t="shared" si="6"/>
        <v>0</v>
      </c>
    </row>
    <row r="112" spans="2:7" ht="18" customHeight="1" x14ac:dyDescent="0.25">
      <c r="B112" s="12">
        <v>6.36</v>
      </c>
      <c r="C112" s="60" t="s">
        <v>76</v>
      </c>
      <c r="D112" s="12" t="s">
        <v>50</v>
      </c>
      <c r="E112" s="41">
        <f>E113+E114+E115+E116+E117</f>
        <v>90</v>
      </c>
      <c r="F112" s="48"/>
      <c r="G112" s="13">
        <f t="shared" si="6"/>
        <v>0</v>
      </c>
    </row>
    <row r="113" spans="2:10" ht="45.6" customHeight="1" x14ac:dyDescent="0.25">
      <c r="B113" s="12">
        <v>6.37</v>
      </c>
      <c r="C113" s="60" t="s">
        <v>112</v>
      </c>
      <c r="D113" s="12" t="s">
        <v>50</v>
      </c>
      <c r="E113" s="41">
        <v>45</v>
      </c>
      <c r="F113" s="50"/>
      <c r="G113" s="13">
        <f t="shared" si="6"/>
        <v>0</v>
      </c>
    </row>
    <row r="114" spans="2:10" ht="30" x14ac:dyDescent="0.25">
      <c r="B114" s="12">
        <v>6.38</v>
      </c>
      <c r="C114" s="60" t="s">
        <v>87</v>
      </c>
      <c r="D114" s="12" t="s">
        <v>50</v>
      </c>
      <c r="E114" s="41">
        <v>25</v>
      </c>
      <c r="F114" s="50"/>
      <c r="G114" s="13">
        <f t="shared" si="6"/>
        <v>0</v>
      </c>
    </row>
    <row r="115" spans="2:10" ht="30" x14ac:dyDescent="0.25">
      <c r="B115" s="12">
        <v>6.3900000000000103</v>
      </c>
      <c r="C115" s="60" t="s">
        <v>90</v>
      </c>
      <c r="D115" s="12" t="s">
        <v>50</v>
      </c>
      <c r="E115" s="41">
        <v>6</v>
      </c>
      <c r="F115" s="50"/>
      <c r="G115" s="13">
        <f t="shared" si="6"/>
        <v>0</v>
      </c>
    </row>
    <row r="116" spans="2:10" ht="64.900000000000006" customHeight="1" x14ac:dyDescent="0.25">
      <c r="B116" s="18">
        <v>6.4000000000000101</v>
      </c>
      <c r="C116" s="60" t="s">
        <v>64</v>
      </c>
      <c r="D116" s="12" t="s">
        <v>50</v>
      </c>
      <c r="E116" s="41">
        <v>12</v>
      </c>
      <c r="F116" s="48"/>
      <c r="G116" s="13">
        <f t="shared" si="6"/>
        <v>0</v>
      </c>
    </row>
    <row r="117" spans="2:10" ht="21" customHeight="1" x14ac:dyDescent="0.25">
      <c r="B117" s="12">
        <v>6.4100000000000099</v>
      </c>
      <c r="C117" s="60" t="s">
        <v>96</v>
      </c>
      <c r="D117" s="12" t="s">
        <v>50</v>
      </c>
      <c r="E117" s="41">
        <v>2</v>
      </c>
      <c r="F117" s="48"/>
      <c r="G117" s="13">
        <f t="shared" si="6"/>
        <v>0</v>
      </c>
    </row>
    <row r="118" spans="2:10" ht="25.15" customHeight="1" x14ac:dyDescent="0.25">
      <c r="B118" s="12">
        <v>6.4200000000000097</v>
      </c>
      <c r="C118" s="60" t="s">
        <v>97</v>
      </c>
      <c r="D118" s="12" t="s">
        <v>50</v>
      </c>
      <c r="E118" s="41">
        <v>2</v>
      </c>
      <c r="F118" s="48"/>
      <c r="G118" s="13">
        <f t="shared" si="6"/>
        <v>0</v>
      </c>
    </row>
    <row r="119" spans="2:10" ht="19.899999999999999" customHeight="1" x14ac:dyDescent="0.25">
      <c r="B119" s="12">
        <v>6.4300000000000104</v>
      </c>
      <c r="C119" s="60" t="s">
        <v>102</v>
      </c>
      <c r="D119" s="12" t="s">
        <v>50</v>
      </c>
      <c r="E119" s="41">
        <v>12</v>
      </c>
      <c r="F119" s="48"/>
      <c r="G119" s="13">
        <f t="shared" si="6"/>
        <v>0</v>
      </c>
    </row>
    <row r="120" spans="2:10" ht="15.75" x14ac:dyDescent="0.25">
      <c r="B120" s="12"/>
      <c r="C120" s="60"/>
      <c r="D120" s="12"/>
      <c r="E120" s="41"/>
      <c r="F120" s="15" t="s">
        <v>15</v>
      </c>
      <c r="G120" s="16">
        <f>SUM(G107:G119)</f>
        <v>0</v>
      </c>
    </row>
    <row r="121" spans="2:10" x14ac:dyDescent="0.25">
      <c r="B121" s="12"/>
      <c r="C121" s="60"/>
      <c r="D121" s="12"/>
      <c r="E121" s="41"/>
      <c r="F121" s="36"/>
      <c r="G121" s="13"/>
    </row>
    <row r="122" spans="2:10" ht="15.75" x14ac:dyDescent="0.25">
      <c r="B122" s="12"/>
      <c r="C122" s="59" t="s">
        <v>61</v>
      </c>
      <c r="D122" s="12"/>
      <c r="E122" s="41"/>
      <c r="F122" s="36"/>
      <c r="G122" s="13"/>
    </row>
    <row r="123" spans="2:10" x14ac:dyDescent="0.25">
      <c r="B123" s="12">
        <v>6.44</v>
      </c>
      <c r="C123" s="60" t="s">
        <v>89</v>
      </c>
      <c r="D123" s="12" t="s">
        <v>50</v>
      </c>
      <c r="E123" s="41">
        <v>1</v>
      </c>
      <c r="F123" s="48"/>
      <c r="G123" s="13">
        <f t="shared" ref="G123" si="9">+ROUND(F123*E123,0)</f>
        <v>0</v>
      </c>
    </row>
    <row r="124" spans="2:10" ht="64.900000000000006" customHeight="1" x14ac:dyDescent="0.25">
      <c r="B124" s="12"/>
      <c r="C124" s="60"/>
      <c r="D124" s="12"/>
      <c r="E124" s="41"/>
      <c r="F124" s="15" t="s">
        <v>15</v>
      </c>
      <c r="G124" s="16">
        <f>SUM(G123)</f>
        <v>0</v>
      </c>
    </row>
    <row r="125" spans="2:10" ht="15.75" x14ac:dyDescent="0.25">
      <c r="B125" s="12"/>
      <c r="C125" s="74" t="s">
        <v>65</v>
      </c>
      <c r="D125" s="74"/>
      <c r="E125" s="74"/>
      <c r="F125" s="74"/>
      <c r="G125" s="21">
        <f>(SUM(G67:G124)/2)</f>
        <v>0</v>
      </c>
      <c r="I125" s="38"/>
      <c r="J125" s="38"/>
    </row>
    <row r="126" spans="2:10" ht="15.75" x14ac:dyDescent="0.25">
      <c r="B126" s="12"/>
      <c r="C126" s="59"/>
      <c r="D126" s="14"/>
      <c r="E126" s="41"/>
      <c r="F126" s="15" t="s">
        <v>47</v>
      </c>
      <c r="G126" s="16" t="s">
        <v>47</v>
      </c>
    </row>
    <row r="127" spans="2:10" ht="15.75" x14ac:dyDescent="0.25">
      <c r="B127" s="23"/>
      <c r="C127" s="62"/>
      <c r="D127" s="74" t="s">
        <v>66</v>
      </c>
      <c r="E127" s="74"/>
      <c r="F127" s="74"/>
      <c r="G127" s="21">
        <f>+G125+G64</f>
        <v>0</v>
      </c>
      <c r="I127" s="37"/>
    </row>
    <row r="128" spans="2:10" x14ac:dyDescent="0.25">
      <c r="B128" s="23"/>
      <c r="C128" s="62"/>
      <c r="D128" s="75" t="s">
        <v>67</v>
      </c>
      <c r="E128" s="75"/>
      <c r="F128" s="24">
        <v>0.33</v>
      </c>
      <c r="G128" s="25">
        <f>+ROUND(F128*G127,0)</f>
        <v>0</v>
      </c>
      <c r="I128" s="37"/>
    </row>
    <row r="129" spans="2:10" x14ac:dyDescent="0.25">
      <c r="B129" s="23"/>
      <c r="C129" s="62"/>
      <c r="D129" s="75" t="s">
        <v>68</v>
      </c>
      <c r="E129" s="75"/>
      <c r="F129" s="24">
        <v>0.05</v>
      </c>
      <c r="G129" s="25">
        <f>+ROUND(F129*G127,0)</f>
        <v>0</v>
      </c>
      <c r="I129" s="37"/>
    </row>
    <row r="130" spans="2:10" ht="15.75" x14ac:dyDescent="0.25">
      <c r="B130" s="23"/>
      <c r="C130" s="62"/>
      <c r="D130" s="73" t="s">
        <v>69</v>
      </c>
      <c r="E130" s="73"/>
      <c r="F130" s="73"/>
      <c r="G130" s="26">
        <f>+G129+G128</f>
        <v>0</v>
      </c>
      <c r="I130" s="37"/>
    </row>
    <row r="131" spans="2:10" ht="15.75" x14ac:dyDescent="0.25">
      <c r="B131" s="23"/>
      <c r="C131" s="73" t="s">
        <v>70</v>
      </c>
      <c r="D131" s="73"/>
      <c r="E131" s="73"/>
      <c r="F131" s="73"/>
      <c r="G131" s="26">
        <f>+G130+G127</f>
        <v>0</v>
      </c>
      <c r="I131" s="37"/>
      <c r="J131" s="44"/>
    </row>
  </sheetData>
  <mergeCells count="13">
    <mergeCell ref="B9:F9"/>
    <mergeCell ref="B5:G5"/>
    <mergeCell ref="B3:G3"/>
    <mergeCell ref="B1:F1"/>
    <mergeCell ref="C131:F131"/>
    <mergeCell ref="C64:F64"/>
    <mergeCell ref="C125:F125"/>
    <mergeCell ref="D127:F127"/>
    <mergeCell ref="D128:E128"/>
    <mergeCell ref="D129:E129"/>
    <mergeCell ref="D130:F130"/>
    <mergeCell ref="B13:G13"/>
    <mergeCell ref="B11:G11"/>
  </mergeCells>
  <phoneticPr fontId="10" type="noConversion"/>
  <conditionalFormatting sqref="B125 B17:C63">
    <cfRule type="cellIs" dxfId="49" priority="49" stopIfTrue="1" operator="equal">
      <formula>"ESCRIBA AQUÍ EL NOMBRE DEL CAPITULO"</formula>
    </cfRule>
  </conditionalFormatting>
  <conditionalFormatting sqref="B8:C8">
    <cfRule type="cellIs" dxfId="48" priority="51" operator="equal">
      <formula>"ESCRIBA AQUÍ EL NOMBRE DEL CAPITULO"</formula>
    </cfRule>
  </conditionalFormatting>
  <conditionalFormatting sqref="B16:C16">
    <cfRule type="cellIs" dxfId="47" priority="50" operator="equal">
      <formula>"ESCRIBA AQUÍ EL NOMBRE DEL CAPITULO"</formula>
    </cfRule>
  </conditionalFormatting>
  <conditionalFormatting sqref="B64 C66 B74:C75 B67:B73 B83:C85 B76:B82 B92:C93 B86:B91 B104:C106 B94:B103 B120:C122 B107:B119 B124:C124 B123">
    <cfRule type="cellIs" dxfId="46" priority="48" stopIfTrue="1" operator="equal">
      <formula>"ESCRIBA AQUÍ EL NOMBRE DEL CAPITULO"</formula>
    </cfRule>
  </conditionalFormatting>
  <conditionalFormatting sqref="B126:C126">
    <cfRule type="cellIs" dxfId="45" priority="47" stopIfTrue="1" operator="equal">
      <formula>"ESCRIBA AQUÍ EL NOMBRE DEL CAPITULO"</formula>
    </cfRule>
  </conditionalFormatting>
  <conditionalFormatting sqref="C65">
    <cfRule type="cellIs" dxfId="44" priority="46" stopIfTrue="1" operator="equal">
      <formula>"ESCRIBA AQUÍ EL NOMBRE DEL CAPITULO"</formula>
    </cfRule>
  </conditionalFormatting>
  <conditionalFormatting sqref="C67">
    <cfRule type="cellIs" dxfId="43" priority="44" stopIfTrue="1" operator="equal">
      <formula>"ESCRIBA AQUÍ EL NOMBRE DEL CAPITULO"</formula>
    </cfRule>
  </conditionalFormatting>
  <conditionalFormatting sqref="C68">
    <cfRule type="cellIs" dxfId="42" priority="43" stopIfTrue="1" operator="equal">
      <formula>"ESCRIBA AQUÍ EL NOMBRE DEL CAPITULO"</formula>
    </cfRule>
  </conditionalFormatting>
  <conditionalFormatting sqref="C69">
    <cfRule type="cellIs" dxfId="41" priority="42" stopIfTrue="1" operator="equal">
      <formula>"ESCRIBA AQUÍ EL NOMBRE DEL CAPITULO"</formula>
    </cfRule>
  </conditionalFormatting>
  <conditionalFormatting sqref="C70">
    <cfRule type="cellIs" dxfId="40" priority="41" stopIfTrue="1" operator="equal">
      <formula>"ESCRIBA AQUÍ EL NOMBRE DEL CAPITULO"</formula>
    </cfRule>
  </conditionalFormatting>
  <conditionalFormatting sqref="C71">
    <cfRule type="cellIs" dxfId="39" priority="40" stopIfTrue="1" operator="equal">
      <formula>"ESCRIBA AQUÍ EL NOMBRE DEL CAPITULO"</formula>
    </cfRule>
  </conditionalFormatting>
  <conditionalFormatting sqref="C72">
    <cfRule type="cellIs" dxfId="38" priority="39" stopIfTrue="1" operator="equal">
      <formula>"ESCRIBA AQUÍ EL NOMBRE DEL CAPITULO"</formula>
    </cfRule>
  </conditionalFormatting>
  <conditionalFormatting sqref="C73">
    <cfRule type="cellIs" dxfId="37" priority="38" stopIfTrue="1" operator="equal">
      <formula>"ESCRIBA AQUÍ EL NOMBRE DEL CAPITULO"</formula>
    </cfRule>
  </conditionalFormatting>
  <conditionalFormatting sqref="C76">
    <cfRule type="cellIs" dxfId="36" priority="37" stopIfTrue="1" operator="equal">
      <formula>"ESCRIBA AQUÍ EL NOMBRE DEL CAPITULO"</formula>
    </cfRule>
  </conditionalFormatting>
  <conditionalFormatting sqref="C77">
    <cfRule type="cellIs" dxfId="35" priority="36" stopIfTrue="1" operator="equal">
      <formula>"ESCRIBA AQUÍ EL NOMBRE DEL CAPITULO"</formula>
    </cfRule>
  </conditionalFormatting>
  <conditionalFormatting sqref="C78">
    <cfRule type="cellIs" dxfId="34" priority="35" stopIfTrue="1" operator="equal">
      <formula>"ESCRIBA AQUÍ EL NOMBRE DEL CAPITULO"</formula>
    </cfRule>
  </conditionalFormatting>
  <conditionalFormatting sqref="C79">
    <cfRule type="cellIs" dxfId="33" priority="34" stopIfTrue="1" operator="equal">
      <formula>"ESCRIBA AQUÍ EL NOMBRE DEL CAPITULO"</formula>
    </cfRule>
  </conditionalFormatting>
  <conditionalFormatting sqref="C80">
    <cfRule type="cellIs" dxfId="32" priority="33" stopIfTrue="1" operator="equal">
      <formula>"ESCRIBA AQUÍ EL NOMBRE DEL CAPITULO"</formula>
    </cfRule>
  </conditionalFormatting>
  <conditionalFormatting sqref="C81">
    <cfRule type="cellIs" dxfId="31" priority="32" stopIfTrue="1" operator="equal">
      <formula>"ESCRIBA AQUÍ EL NOMBRE DEL CAPITULO"</formula>
    </cfRule>
  </conditionalFormatting>
  <conditionalFormatting sqref="C82">
    <cfRule type="cellIs" dxfId="30" priority="31" stopIfTrue="1" operator="equal">
      <formula>"ESCRIBA AQUÍ EL NOMBRE DEL CAPITULO"</formula>
    </cfRule>
  </conditionalFormatting>
  <conditionalFormatting sqref="C86">
    <cfRule type="cellIs" dxfId="29" priority="30" stopIfTrue="1" operator="equal">
      <formula>"ESCRIBA AQUÍ EL NOMBRE DEL CAPITULO"</formula>
    </cfRule>
  </conditionalFormatting>
  <conditionalFormatting sqref="C87">
    <cfRule type="cellIs" dxfId="28" priority="29" stopIfTrue="1" operator="equal">
      <formula>"ESCRIBA AQUÍ EL NOMBRE DEL CAPITULO"</formula>
    </cfRule>
  </conditionalFormatting>
  <conditionalFormatting sqref="C88">
    <cfRule type="cellIs" dxfId="27" priority="28" stopIfTrue="1" operator="equal">
      <formula>"ESCRIBA AQUÍ EL NOMBRE DEL CAPITULO"</formula>
    </cfRule>
  </conditionalFormatting>
  <conditionalFormatting sqref="C89">
    <cfRule type="cellIs" dxfId="26" priority="27" stopIfTrue="1" operator="equal">
      <formula>"ESCRIBA AQUÍ EL NOMBRE DEL CAPITULO"</formula>
    </cfRule>
  </conditionalFormatting>
  <conditionalFormatting sqref="C90">
    <cfRule type="cellIs" dxfId="25" priority="26" stopIfTrue="1" operator="equal">
      <formula>"ESCRIBA AQUÍ EL NOMBRE DEL CAPITULO"</formula>
    </cfRule>
  </conditionalFormatting>
  <conditionalFormatting sqref="C91">
    <cfRule type="cellIs" dxfId="24" priority="25" stopIfTrue="1" operator="equal">
      <formula>"ESCRIBA AQUÍ EL NOMBRE DEL CAPITULO"</formula>
    </cfRule>
  </conditionalFormatting>
  <conditionalFormatting sqref="C94">
    <cfRule type="cellIs" dxfId="23" priority="24" stopIfTrue="1" operator="equal">
      <formula>"ESCRIBA AQUÍ EL NOMBRE DEL CAPITULO"</formula>
    </cfRule>
  </conditionalFormatting>
  <conditionalFormatting sqref="C95">
    <cfRule type="cellIs" dxfId="22" priority="23" stopIfTrue="1" operator="equal">
      <formula>"ESCRIBA AQUÍ EL NOMBRE DEL CAPITULO"</formula>
    </cfRule>
  </conditionalFormatting>
  <conditionalFormatting sqref="C96">
    <cfRule type="cellIs" dxfId="21" priority="22" stopIfTrue="1" operator="equal">
      <formula>"ESCRIBA AQUÍ EL NOMBRE DEL CAPITULO"</formula>
    </cfRule>
  </conditionalFormatting>
  <conditionalFormatting sqref="C97">
    <cfRule type="cellIs" dxfId="20" priority="21" stopIfTrue="1" operator="equal">
      <formula>"ESCRIBA AQUÍ EL NOMBRE DEL CAPITULO"</formula>
    </cfRule>
  </conditionalFormatting>
  <conditionalFormatting sqref="C98">
    <cfRule type="cellIs" dxfId="19" priority="20" stopIfTrue="1" operator="equal">
      <formula>"ESCRIBA AQUÍ EL NOMBRE DEL CAPITULO"</formula>
    </cfRule>
  </conditionalFormatting>
  <conditionalFormatting sqref="C99">
    <cfRule type="cellIs" dxfId="18" priority="19" stopIfTrue="1" operator="equal">
      <formula>"ESCRIBA AQUÍ EL NOMBRE DEL CAPITULO"</formula>
    </cfRule>
  </conditionalFormatting>
  <conditionalFormatting sqref="C100">
    <cfRule type="cellIs" dxfId="17" priority="18" stopIfTrue="1" operator="equal">
      <formula>"ESCRIBA AQUÍ EL NOMBRE DEL CAPITULO"</formula>
    </cfRule>
  </conditionalFormatting>
  <conditionalFormatting sqref="C101">
    <cfRule type="cellIs" dxfId="16" priority="17" stopIfTrue="1" operator="equal">
      <formula>"ESCRIBA AQUÍ EL NOMBRE DEL CAPITULO"</formula>
    </cfRule>
  </conditionalFormatting>
  <conditionalFormatting sqref="C102">
    <cfRule type="cellIs" dxfId="15" priority="16" stopIfTrue="1" operator="equal">
      <formula>"ESCRIBA AQUÍ EL NOMBRE DEL CAPITULO"</formula>
    </cfRule>
  </conditionalFormatting>
  <conditionalFormatting sqref="C103">
    <cfRule type="cellIs" dxfId="14" priority="15" stopIfTrue="1" operator="equal">
      <formula>"ESCRIBA AQUÍ EL NOMBRE DEL CAPITULO"</formula>
    </cfRule>
  </conditionalFormatting>
  <conditionalFormatting sqref="C107">
    <cfRule type="cellIs" dxfId="13" priority="14" stopIfTrue="1" operator="equal">
      <formula>"ESCRIBA AQUÍ EL NOMBRE DEL CAPITULO"</formula>
    </cfRule>
  </conditionalFormatting>
  <conditionalFormatting sqref="C108">
    <cfRule type="cellIs" dxfId="12" priority="13" stopIfTrue="1" operator="equal">
      <formula>"ESCRIBA AQUÍ EL NOMBRE DEL CAPITULO"</formula>
    </cfRule>
  </conditionalFormatting>
  <conditionalFormatting sqref="C109">
    <cfRule type="cellIs" dxfId="11" priority="12" stopIfTrue="1" operator="equal">
      <formula>"ESCRIBA AQUÍ EL NOMBRE DEL CAPITULO"</formula>
    </cfRule>
  </conditionalFormatting>
  <conditionalFormatting sqref="C110">
    <cfRule type="cellIs" dxfId="10" priority="11" stopIfTrue="1" operator="equal">
      <formula>"ESCRIBA AQUÍ EL NOMBRE DEL CAPITULO"</formula>
    </cfRule>
  </conditionalFormatting>
  <conditionalFormatting sqref="C111">
    <cfRule type="cellIs" dxfId="9" priority="10" stopIfTrue="1" operator="equal">
      <formula>"ESCRIBA AQUÍ EL NOMBRE DEL CAPITULO"</formula>
    </cfRule>
  </conditionalFormatting>
  <conditionalFormatting sqref="C112">
    <cfRule type="cellIs" dxfId="8" priority="9" stopIfTrue="1" operator="equal">
      <formula>"ESCRIBA AQUÍ EL NOMBRE DEL CAPITULO"</formula>
    </cfRule>
  </conditionalFormatting>
  <conditionalFormatting sqref="C113">
    <cfRule type="cellIs" dxfId="7" priority="8" stopIfTrue="1" operator="equal">
      <formula>"ESCRIBA AQUÍ EL NOMBRE DEL CAPITULO"</formula>
    </cfRule>
  </conditionalFormatting>
  <conditionalFormatting sqref="C114">
    <cfRule type="cellIs" dxfId="6" priority="7" stopIfTrue="1" operator="equal">
      <formula>"ESCRIBA AQUÍ EL NOMBRE DEL CAPITULO"</formula>
    </cfRule>
  </conditionalFormatting>
  <conditionalFormatting sqref="C115">
    <cfRule type="cellIs" dxfId="5" priority="6" stopIfTrue="1" operator="equal">
      <formula>"ESCRIBA AQUÍ EL NOMBRE DEL CAPITULO"</formula>
    </cfRule>
  </conditionalFormatting>
  <conditionalFormatting sqref="C116">
    <cfRule type="cellIs" dxfId="4" priority="5" stopIfTrue="1" operator="equal">
      <formula>"ESCRIBA AQUÍ EL NOMBRE DEL CAPITULO"</formula>
    </cfRule>
  </conditionalFormatting>
  <conditionalFormatting sqref="C117">
    <cfRule type="cellIs" dxfId="3" priority="4" stopIfTrue="1" operator="equal">
      <formula>"ESCRIBA AQUÍ EL NOMBRE DEL CAPITULO"</formula>
    </cfRule>
  </conditionalFormatting>
  <conditionalFormatting sqref="C118">
    <cfRule type="cellIs" dxfId="2" priority="3" stopIfTrue="1" operator="equal">
      <formula>"ESCRIBA AQUÍ EL NOMBRE DEL CAPITULO"</formula>
    </cfRule>
  </conditionalFormatting>
  <conditionalFormatting sqref="C119">
    <cfRule type="cellIs" dxfId="1" priority="2" stopIfTrue="1" operator="equal">
      <formula>"ESCRIBA AQUÍ EL NOMBRE DEL CAPITULO"</formula>
    </cfRule>
  </conditionalFormatting>
  <conditionalFormatting sqref="C123">
    <cfRule type="cellIs" dxfId="0" priority="1" stopIfTrue="1" operator="equal">
      <formula>"ESCRIBA AQUÍ EL NOMBRE DEL CAPITULO"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MAURO PEÑA</dc:creator>
  <cp:lastModifiedBy>tatiana gonzalez sanchez</cp:lastModifiedBy>
  <dcterms:created xsi:type="dcterms:W3CDTF">2023-07-16T20:30:33Z</dcterms:created>
  <dcterms:modified xsi:type="dcterms:W3CDTF">2023-08-25T14:25:36Z</dcterms:modified>
</cp:coreProperties>
</file>