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Users\Usuario\Documents\Procesos Amparo García Paredes\Procesos 2023\Mínima Cuantía\EP 36589 Gestión Humana Clima Laboral\Revisados\"/>
    </mc:Choice>
  </mc:AlternateContent>
  <xr:revisionPtr revIDLastSave="0" documentId="13_ncr:1_{67ADE5FE-0684-45B7-B0A9-7C897023744C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ANALISIS DE COSTOS" sheetId="3" state="hidden" r:id="rId1"/>
    <sheet name="Presupuesto Oficial" sheetId="2" r:id="rId2"/>
  </sheets>
  <definedNames>
    <definedName name="_xlnm.Print_Area" localSheetId="0">'ANALISIS DE COSTOS'!$A$1:$H$50</definedName>
    <definedName name="_xlnm.Print_Area" localSheetId="1">'Presupuesto Oficial'!$B$2:$E$10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9" i="3" l="1"/>
  <c r="D49" i="3"/>
  <c r="F48" i="3"/>
  <c r="G48" i="3" s="1"/>
  <c r="H48" i="3" s="1"/>
  <c r="F47" i="3"/>
  <c r="G47" i="3" s="1"/>
  <c r="H47" i="3" s="1"/>
  <c r="F46" i="3"/>
  <c r="G46" i="3" s="1"/>
  <c r="H46" i="3" s="1"/>
  <c r="F45" i="3"/>
  <c r="G45" i="3" s="1"/>
  <c r="H45" i="3" s="1"/>
  <c r="F44" i="3"/>
  <c r="G44" i="3" s="1"/>
  <c r="H44" i="3" s="1"/>
  <c r="F43" i="3"/>
  <c r="G43" i="3" s="1"/>
  <c r="H43" i="3" s="1"/>
  <c r="F42" i="3"/>
  <c r="G42" i="3" s="1"/>
  <c r="H42" i="3" s="1"/>
  <c r="G41" i="3"/>
  <c r="H41" i="3" s="1"/>
  <c r="F41" i="3"/>
  <c r="F40" i="3"/>
  <c r="G40" i="3" s="1"/>
  <c r="H40" i="3" s="1"/>
  <c r="G39" i="3"/>
  <c r="H39" i="3" s="1"/>
  <c r="F39" i="3"/>
  <c r="G38" i="3"/>
  <c r="H38" i="3" s="1"/>
  <c r="F38" i="3"/>
  <c r="G37" i="3"/>
  <c r="H37" i="3" s="1"/>
  <c r="F37" i="3"/>
  <c r="G36" i="3"/>
  <c r="H36" i="3" s="1"/>
  <c r="F36" i="3"/>
  <c r="F35" i="3"/>
  <c r="G35" i="3" s="1"/>
  <c r="H35" i="3" s="1"/>
  <c r="G34" i="3"/>
  <c r="H34" i="3" s="1"/>
  <c r="F34" i="3"/>
  <c r="F33" i="3"/>
  <c r="G33" i="3" s="1"/>
  <c r="H33" i="3" s="1"/>
  <c r="F32" i="3"/>
  <c r="G32" i="3" s="1"/>
  <c r="H32" i="3" s="1"/>
  <c r="F31" i="3"/>
  <c r="G31" i="3" s="1"/>
  <c r="H31" i="3" s="1"/>
  <c r="F30" i="3"/>
  <c r="G30" i="3" s="1"/>
  <c r="H30" i="3" s="1"/>
  <c r="F29" i="3"/>
  <c r="G29" i="3" s="1"/>
  <c r="H29" i="3" s="1"/>
  <c r="F28" i="3"/>
  <c r="G28" i="3" s="1"/>
  <c r="H28" i="3" s="1"/>
  <c r="F27" i="3"/>
  <c r="G27" i="3" s="1"/>
  <c r="H27" i="3" s="1"/>
  <c r="F26" i="3"/>
  <c r="G26" i="3" s="1"/>
  <c r="H26" i="3" s="1"/>
  <c r="F25" i="3"/>
  <c r="G25" i="3" s="1"/>
  <c r="H25" i="3" s="1"/>
  <c r="F24" i="3"/>
  <c r="G24" i="3" s="1"/>
  <c r="H24" i="3" s="1"/>
  <c r="G23" i="3"/>
  <c r="H23" i="3" s="1"/>
  <c r="F23" i="3"/>
  <c r="F22" i="3"/>
  <c r="G22" i="3" s="1"/>
  <c r="H22" i="3" s="1"/>
  <c r="F21" i="3"/>
  <c r="G21" i="3" s="1"/>
  <c r="H21" i="3" s="1"/>
  <c r="G20" i="3"/>
  <c r="H20" i="3" s="1"/>
  <c r="F20" i="3"/>
  <c r="F19" i="3"/>
  <c r="G19" i="3" s="1"/>
  <c r="H19" i="3" s="1"/>
  <c r="F18" i="3"/>
  <c r="G18" i="3" s="1"/>
  <c r="H18" i="3" s="1"/>
  <c r="F17" i="3"/>
  <c r="G17" i="3" s="1"/>
  <c r="H17" i="3" s="1"/>
  <c r="F16" i="3"/>
  <c r="G16" i="3" s="1"/>
  <c r="H16" i="3" s="1"/>
  <c r="F15" i="3"/>
  <c r="G15" i="3" s="1"/>
  <c r="H15" i="3" s="1"/>
  <c r="F14" i="3"/>
  <c r="G14" i="3" s="1"/>
  <c r="H14" i="3" s="1"/>
  <c r="F13" i="3"/>
  <c r="G13" i="3" s="1"/>
  <c r="H13" i="3" s="1"/>
  <c r="F12" i="3"/>
  <c r="G12" i="3" s="1"/>
  <c r="H12" i="3" s="1"/>
  <c r="F11" i="3"/>
  <c r="G11" i="3" s="1"/>
  <c r="H11" i="3" s="1"/>
  <c r="F10" i="3"/>
  <c r="G10" i="3" s="1"/>
  <c r="H10" i="3" s="1"/>
  <c r="F9" i="3"/>
  <c r="G9" i="3" s="1"/>
  <c r="H9" i="3" s="1"/>
  <c r="F8" i="3"/>
  <c r="G8" i="3" s="1"/>
  <c r="H8" i="3" s="1"/>
  <c r="G7" i="3"/>
  <c r="H7" i="3" s="1"/>
  <c r="F7" i="3"/>
  <c r="G6" i="3"/>
  <c r="H6" i="3" s="1"/>
  <c r="F6" i="3"/>
  <c r="F5" i="3"/>
  <c r="G5" i="3" s="1"/>
  <c r="H5" i="3" s="1"/>
  <c r="F4" i="3"/>
  <c r="G4" i="3" s="1"/>
  <c r="F49" i="3" l="1"/>
  <c r="G49" i="3"/>
  <c r="H4" i="3"/>
  <c r="H49" i="3"/>
</calcChain>
</file>

<file path=xl/sharedStrings.xml><?xml version="1.0" encoding="utf-8"?>
<sst xmlns="http://schemas.openxmlformats.org/spreadsheetml/2006/main" count="162" uniqueCount="141">
  <si>
    <t>DESCRIPCIÓN</t>
  </si>
  <si>
    <t>ESPECIFICACIONES TECNICAS</t>
  </si>
  <si>
    <t>CANTIDAD EQUIPOS</t>
  </si>
  <si>
    <t>VALOR TOTAL SIN IVA</t>
  </si>
  <si>
    <t>RANGO CALIBRACION</t>
  </si>
  <si>
    <t>RESOLUCION</t>
  </si>
  <si>
    <t xml:space="preserve">Adipometro </t>
  </si>
  <si>
    <t>0 a 80 mm</t>
  </si>
  <si>
    <t>1 mm</t>
  </si>
  <si>
    <t>Aspirador de Secreciones</t>
  </si>
  <si>
    <t>´-460 a 0 mmHg</t>
  </si>
  <si>
    <t>20 mmHg</t>
  </si>
  <si>
    <t>Autoclave (validacion)</t>
  </si>
  <si>
    <t>o a 40 psi - 20 a 140 °C - 0:00 a 3:00 min.</t>
  </si>
  <si>
    <t>0,1 psi - 0,1 °C - 1 min</t>
  </si>
  <si>
    <t>Balanza Digital</t>
  </si>
  <si>
    <t>0 a 2.600 g</t>
  </si>
  <si>
    <t>0,01 g</t>
  </si>
  <si>
    <t>Balanza Analoga</t>
  </si>
  <si>
    <t>0 a 2600 g</t>
  </si>
  <si>
    <t>Báscula</t>
  </si>
  <si>
    <t>0 a 150 kg</t>
  </si>
  <si>
    <t>0,1 kg</t>
  </si>
  <si>
    <t>Báscula con tallimetro</t>
  </si>
  <si>
    <t>0 a 180 kg</t>
  </si>
  <si>
    <t>0,5 kg</t>
  </si>
  <si>
    <t>Cardiodesfibrilador</t>
  </si>
  <si>
    <t>10 a 200 Joules</t>
  </si>
  <si>
    <t>N/A</t>
  </si>
  <si>
    <t>Centrifuga</t>
  </si>
  <si>
    <t>500 a 3600 rpm</t>
  </si>
  <si>
    <t>1 rpm</t>
  </si>
  <si>
    <t>Cinta métrica</t>
  </si>
  <si>
    <t>0 a 5 m</t>
  </si>
  <si>
    <t>0,002 m</t>
  </si>
  <si>
    <t>1 a 30 m</t>
  </si>
  <si>
    <t>Desfibrilador</t>
  </si>
  <si>
    <t>150 J a 50 ohm</t>
  </si>
  <si>
    <t>Dinamometro Digital</t>
  </si>
  <si>
    <t>10 a 100 kg</t>
  </si>
  <si>
    <t>Electrobisturí</t>
  </si>
  <si>
    <t>1 watt</t>
  </si>
  <si>
    <t>Flujometro de Oxigeno</t>
  </si>
  <si>
    <t>1 a 15 lpm</t>
  </si>
  <si>
    <t>1 lpm</t>
  </si>
  <si>
    <t>Incubadora</t>
  </si>
  <si>
    <t>0 a 80 °C</t>
  </si>
  <si>
    <t>0,1 °C</t>
  </si>
  <si>
    <t>Indicador de Temperatura</t>
  </si>
  <si>
    <t>´-20 a 50 °C</t>
  </si>
  <si>
    <t>2 °C</t>
  </si>
  <si>
    <t>Indicador de Temperatura Laser</t>
  </si>
  <si>
    <t>´-10 a 20 °C</t>
  </si>
  <si>
    <t>0,5 °C</t>
  </si>
  <si>
    <t>Indicador de Temperatura con Bulbo extendido</t>
  </si>
  <si>
    <t>10°C a -15°C</t>
  </si>
  <si>
    <t>0,1°C</t>
  </si>
  <si>
    <t>Indicador de Temperatura Refrigerador</t>
  </si>
  <si>
    <t>´-5 a -15°C</t>
  </si>
  <si>
    <t>Manómetro</t>
  </si>
  <si>
    <t>0 a  200 psi</t>
  </si>
  <si>
    <t>5 psi</t>
  </si>
  <si>
    <t>Manómetro (Compresor llenado de botellas Equipos Respiración Autónoma)</t>
  </si>
  <si>
    <t>100 a 7000 psi</t>
  </si>
  <si>
    <t>100 psi</t>
  </si>
  <si>
    <t>Máquina de Anestesia</t>
  </si>
  <si>
    <t>200 a 700 ml</t>
  </si>
  <si>
    <t>25 ml</t>
  </si>
  <si>
    <t>Medidor de Longitud laser</t>
  </si>
  <si>
    <t>0 a 30 m</t>
  </si>
  <si>
    <t>0,001 m</t>
  </si>
  <si>
    <t>Monitor de Signos Vitales</t>
  </si>
  <si>
    <t>0 a 300 mmHg - 70 a 99 %SpO2 - 50 a 180 bpm - 10 a 50 °C</t>
  </si>
  <si>
    <t>1 mmHg, 1 %SpO2, 1 bpm, 0,1 ºC</t>
  </si>
  <si>
    <t>Pulsoximetro</t>
  </si>
  <si>
    <t>8 a 99 %SpO2</t>
  </si>
  <si>
    <t>1 %SpO2</t>
  </si>
  <si>
    <t>Regulador de Oxigeno</t>
  </si>
  <si>
    <t>0 a 15 lpm</t>
  </si>
  <si>
    <t>Tallimetro</t>
  </si>
  <si>
    <t>0 A 220 cm</t>
  </si>
  <si>
    <t>0,1 cm</t>
  </si>
  <si>
    <t>Esfigmomanómetro (Tensiómetro)</t>
  </si>
  <si>
    <t>0 a 304 mmHg</t>
  </si>
  <si>
    <t>2 mmHg</t>
  </si>
  <si>
    <t>Termohigrometro</t>
  </si>
  <si>
    <t>0 a 50 °C - 10 a 99 %Hr</t>
  </si>
  <si>
    <t>0,1 °C - 1 %Hr</t>
  </si>
  <si>
    <t>Termohigrometro con Bulbo Extendido</t>
  </si>
  <si>
    <t>Servicio de metrologo por hora</t>
  </si>
  <si>
    <t>Colorímetro</t>
  </si>
  <si>
    <t>420 nm a 610 nm</t>
  </si>
  <si>
    <t>0,001 A</t>
  </si>
  <si>
    <t>Detector de gases</t>
  </si>
  <si>
    <t>CO - LEL % - H2S - O2 - CO</t>
  </si>
  <si>
    <t>Equipo Multiparametro</t>
  </si>
  <si>
    <t>Espectrofotómetro</t>
  </si>
  <si>
    <t>0 NTU a 1.000 NTU</t>
  </si>
  <si>
    <t>(0,01 – 0,1 – 1) NTU</t>
  </si>
  <si>
    <t>Luxometro</t>
  </si>
  <si>
    <t>85 lx - 1000 lx - 2000 lx - 3000 lx - 3918 lx</t>
  </si>
  <si>
    <t>Medidor de Inclinación (Nivel)</t>
  </si>
  <si>
    <t>0° a 90°</t>
  </si>
  <si>
    <t>0,1°</t>
  </si>
  <si>
    <t>Medidor de tinte de ventana (Fotometro)</t>
  </si>
  <si>
    <t>20% - 50% - 75%</t>
  </si>
  <si>
    <t>Calibrador acustico (Pistofono)</t>
  </si>
  <si>
    <t>0 a 94 dB</t>
  </si>
  <si>
    <t>0,1 dB</t>
  </si>
  <si>
    <t>PH metro</t>
  </si>
  <si>
    <t>´-2 a 16 pH</t>
  </si>
  <si>
    <t>0,01 pH</t>
  </si>
  <si>
    <t>Profundimetro</t>
  </si>
  <si>
    <t>0 a 25 mm</t>
  </si>
  <si>
    <t>0,1 mm</t>
  </si>
  <si>
    <t>Sonómetro básico (tipo 2)</t>
  </si>
  <si>
    <t>0 a 140 dB</t>
  </si>
  <si>
    <t>Sonómetro (Tiempo real 1/8 - 1/3 tipo 1)</t>
  </si>
  <si>
    <t>30 a 130 dB</t>
  </si>
  <si>
    <t>Turbidimetro</t>
  </si>
  <si>
    <t>PROPUESTA AÑO 2022</t>
  </si>
  <si>
    <t>PRESUPUESTO PROCESO CALIBRACIÓN 2023</t>
  </si>
  <si>
    <t>VALOR UNITARIO SIN IVA</t>
  </si>
  <si>
    <t>VALOR TOTAL</t>
  </si>
  <si>
    <t>PROPUESTA 2022 (ajustado IPC 13,12%)</t>
  </si>
  <si>
    <r>
      <t xml:space="preserve">0 </t>
    </r>
    <r>
      <rPr>
        <sz val="11"/>
        <color rgb="FF222222"/>
        <rFont val="Arial"/>
        <family val="2"/>
      </rPr>
      <t>μS/cm a 200 000 μS/cm</t>
    </r>
  </si>
  <si>
    <r>
      <t xml:space="preserve">0,01 </t>
    </r>
    <r>
      <rPr>
        <sz val="11"/>
        <color rgb="FF222222"/>
        <rFont val="Arial"/>
        <family val="2"/>
      </rPr>
      <t>μS/cm, 0,1 μS/cm, 1 μS/cm y 10 μS/cm</t>
    </r>
  </si>
  <si>
    <t xml:space="preserve">VALOR TOTAL  PRESUPUESTO OFICIAL  IVA  INCLUIDO </t>
  </si>
  <si>
    <t>Nro. ITEM</t>
  </si>
  <si>
    <t>INSTRUMENTO</t>
  </si>
  <si>
    <t>Realizar el proceso de medición de la percepción del clima laboral y cultura organizacional  de la entidad a través de un instrumento de medida valido. La población a beneficiarse con los resultados de la medición del clima laboral y de la Cultura de Innovación es el 100% (4.960) de los servidores públicos de la Entidad.
El acceso a los instrumentos de valoración, se realizará de manera virtual a través de un link enviado al correo electrónico a un total de 4010 servidores que cuentan con correo electrónico institucional. Se realizará una aplicación física de aproximadamente 950 servidores que corresponde a: agentes de tránsito, docentes quincenales, bomberos y trabajadores oficiales.</t>
  </si>
  <si>
    <t>---------------------------</t>
  </si>
  <si>
    <t xml:space="preserve">Aceptar   Cancelar   </t>
  </si>
  <si>
    <t>Instrumento validado y estandarizado para la medición de clima laboral y cultura organizacional</t>
  </si>
  <si>
    <t>María Paulina Alzate Giraldo</t>
  </si>
  <si>
    <t>Técnica</t>
  </si>
  <si>
    <t>OBJETO: Realizar la medición del Clima Laboral y Cultura Organizacional en los servidores públicos del Distrito Especial de Ciencia Tecnología e Innovación de Medellín</t>
  </si>
  <si>
    <r>
      <rPr>
        <b/>
        <sz val="14"/>
        <rFont val="Calibri"/>
        <family val="2"/>
        <scheme val="minor"/>
      </rPr>
      <t xml:space="preserve">PRESUPUESTO OFICIAL  </t>
    </r>
    <r>
      <rPr>
        <sz val="14"/>
        <rFont val="Calibri"/>
        <family val="2"/>
        <scheme val="minor"/>
      </rPr>
      <t xml:space="preserve">
</t>
    </r>
  </si>
  <si>
    <t>VALOR  IVA INCLUIDO</t>
  </si>
  <si>
    <t>$98,229,740</t>
  </si>
  <si>
    <t>DISTRITO ESPECIAL DE CIENCIA, TECNOLOGIA E INNOVACION
DE MEDELLIN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</si>
</sst>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_-;\-* #,##0_-;_-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2222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IDFont+F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6" fontId="5" fillId="3" borderId="7" xfId="0" applyNumberFormat="1" applyFont="1" applyFill="1" applyBorder="1" applyAlignment="1">
      <alignment horizontal="center" vertical="center" wrapText="1"/>
    </xf>
    <xf numFmtId="42" fontId="4" fillId="0" borderId="7" xfId="2" applyFont="1" applyFill="1" applyBorder="1" applyAlignment="1">
      <alignment vertical="center"/>
    </xf>
    <xf numFmtId="164" fontId="4" fillId="0" borderId="7" xfId="1" applyNumberFormat="1" applyFont="1" applyBorder="1" applyAlignment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164" fontId="4" fillId="0" borderId="1" xfId="1" applyNumberFormat="1" applyFont="1" applyBorder="1" applyAlignment="1">
      <alignment horizontal="center" vertical="center"/>
    </xf>
    <xf numFmtId="6" fontId="5" fillId="3" borderId="1" xfId="0" applyNumberFormat="1" applyFont="1" applyFill="1" applyBorder="1" applyAlignment="1">
      <alignment horizontal="center" vertical="center" wrapText="1"/>
    </xf>
    <xf numFmtId="42" fontId="4" fillId="0" borderId="1" xfId="2" applyFont="1" applyFill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/>
    </xf>
    <xf numFmtId="6" fontId="5" fillId="3" borderId="6" xfId="0" applyNumberFormat="1" applyFont="1" applyFill="1" applyBorder="1" applyAlignment="1">
      <alignment horizontal="center" vertical="center" wrapText="1"/>
    </xf>
    <xf numFmtId="42" fontId="4" fillId="0" borderId="6" xfId="2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164" fontId="3" fillId="2" borderId="4" xfId="0" applyNumberFormat="1" applyFont="1" applyFill="1" applyBorder="1" applyAlignment="1">
      <alignment vertical="center" wrapText="1"/>
    </xf>
    <xf numFmtId="6" fontId="3" fillId="2" borderId="5" xfId="0" applyNumberFormat="1" applyFont="1" applyFill="1" applyBorder="1" applyAlignment="1">
      <alignment vertical="center" wrapText="1"/>
    </xf>
    <xf numFmtId="6" fontId="0" fillId="0" borderId="0" xfId="0" applyNumberFormat="1"/>
    <xf numFmtId="0" fontId="7" fillId="0" borderId="0" xfId="0" applyFont="1"/>
    <xf numFmtId="0" fontId="8" fillId="3" borderId="21" xfId="0" applyFont="1" applyFill="1" applyBorder="1"/>
    <xf numFmtId="0" fontId="8" fillId="3" borderId="0" xfId="0" applyFont="1" applyFill="1"/>
    <xf numFmtId="0" fontId="8" fillId="3" borderId="22" xfId="0" applyFont="1" applyFill="1" applyBorder="1"/>
    <xf numFmtId="42" fontId="7" fillId="0" borderId="0" xfId="0" applyNumberFormat="1" applyFont="1"/>
    <xf numFmtId="164" fontId="7" fillId="0" borderId="0" xfId="0" applyNumberFormat="1" applyFont="1"/>
    <xf numFmtId="6" fontId="7" fillId="0" borderId="0" xfId="0" applyNumberFormat="1" applyFont="1"/>
    <xf numFmtId="0" fontId="6" fillId="3" borderId="1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justify" vertical="center" wrapText="1"/>
    </xf>
    <xf numFmtId="0" fontId="6" fillId="3" borderId="6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 wrapText="1"/>
    </xf>
    <xf numFmtId="0" fontId="11" fillId="3" borderId="16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right" vertical="center"/>
    </xf>
    <xf numFmtId="0" fontId="6" fillId="3" borderId="17" xfId="0" applyFont="1" applyFill="1" applyBorder="1" applyAlignment="1">
      <alignment horizontal="center" vertical="top" wrapText="1"/>
    </xf>
    <xf numFmtId="0" fontId="6" fillId="3" borderId="15" xfId="0" applyFont="1" applyFill="1" applyBorder="1" applyAlignment="1">
      <alignment horizontal="center" vertical="top" wrapText="1"/>
    </xf>
    <xf numFmtId="0" fontId="6" fillId="3" borderId="20" xfId="0" applyFont="1" applyFill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/>
    </xf>
    <xf numFmtId="0" fontId="12" fillId="3" borderId="19" xfId="0" applyFont="1" applyFill="1" applyBorder="1" applyAlignment="1">
      <alignment horizontal="center" vertical="center" wrapText="1"/>
    </xf>
    <xf numFmtId="6" fontId="7" fillId="3" borderId="17" xfId="2" applyNumberFormat="1" applyFont="1" applyFill="1" applyBorder="1" applyAlignment="1">
      <alignment horizontal="center" vertical="center"/>
    </xf>
    <xf numFmtId="6" fontId="6" fillId="3" borderId="1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1</xdr:row>
      <xdr:rowOff>145142</xdr:rowOff>
    </xdr:from>
    <xdr:to>
      <xdr:col>4</xdr:col>
      <xdr:colOff>1418166</xdr:colOff>
      <xdr:row>2</xdr:row>
      <xdr:rowOff>402188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7073"/>
        <a:stretch/>
      </xdr:blipFill>
      <xdr:spPr>
        <a:xfrm>
          <a:off x="6625167" y="346225"/>
          <a:ext cx="1227666" cy="722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opLeftCell="A42" workbookViewId="0">
      <selection activeCell="G45" sqref="G45"/>
    </sheetView>
  </sheetViews>
  <sheetFormatPr baseColWidth="10" defaultRowHeight="15"/>
  <cols>
    <col min="1" max="3" width="19" customWidth="1"/>
    <col min="4" max="4" width="11.7109375" customWidth="1"/>
    <col min="5" max="5" width="15.7109375" bestFit="1" customWidth="1"/>
    <col min="6" max="6" width="17.28515625" bestFit="1" customWidth="1"/>
    <col min="7" max="7" width="16" customWidth="1"/>
    <col min="8" max="8" width="14.5703125" customWidth="1"/>
  </cols>
  <sheetData>
    <row r="1" spans="1:8" ht="15.75" thickBot="1">
      <c r="A1" s="37" t="s">
        <v>121</v>
      </c>
      <c r="B1" s="37"/>
      <c r="C1" s="37"/>
      <c r="D1" s="37"/>
      <c r="E1" s="37"/>
      <c r="F1" s="37"/>
      <c r="G1" s="37"/>
      <c r="H1" s="37"/>
    </row>
    <row r="2" spans="1:8" ht="15" customHeight="1">
      <c r="A2" s="38" t="s">
        <v>0</v>
      </c>
      <c r="B2" s="46" t="s">
        <v>1</v>
      </c>
      <c r="C2" s="46"/>
      <c r="D2" s="40" t="s">
        <v>2</v>
      </c>
      <c r="E2" s="42" t="s">
        <v>120</v>
      </c>
      <c r="F2" s="44" t="s">
        <v>124</v>
      </c>
      <c r="G2" s="44" t="s">
        <v>122</v>
      </c>
      <c r="H2" s="44" t="s">
        <v>3</v>
      </c>
    </row>
    <row r="3" spans="1:8" ht="38.25" customHeight="1" thickBot="1">
      <c r="A3" s="39"/>
      <c r="B3" s="1" t="s">
        <v>4</v>
      </c>
      <c r="C3" s="1" t="s">
        <v>5</v>
      </c>
      <c r="D3" s="41"/>
      <c r="E3" s="43"/>
      <c r="F3" s="45"/>
      <c r="G3" s="45"/>
      <c r="H3" s="45"/>
    </row>
    <row r="4" spans="1:8" ht="14.25" customHeight="1">
      <c r="A4" s="2" t="s">
        <v>6</v>
      </c>
      <c r="B4" s="3" t="s">
        <v>7</v>
      </c>
      <c r="C4" s="3" t="s">
        <v>8</v>
      </c>
      <c r="D4" s="7">
        <v>1</v>
      </c>
      <c r="E4" s="5">
        <v>170600</v>
      </c>
      <c r="F4" s="6">
        <f t="shared" ref="F4:F48" si="0">+E4*1.1312</f>
        <v>192982.72</v>
      </c>
      <c r="G4" s="4">
        <f>+F4/1.19</f>
        <v>162170.35294117648</v>
      </c>
      <c r="H4" s="7">
        <f>+D4*G4</f>
        <v>162170.35294117648</v>
      </c>
    </row>
    <row r="5" spans="1:8" ht="28.5">
      <c r="A5" s="8" t="s">
        <v>9</v>
      </c>
      <c r="B5" s="3" t="s">
        <v>10</v>
      </c>
      <c r="C5" s="3" t="s">
        <v>11</v>
      </c>
      <c r="D5" s="12">
        <v>2</v>
      </c>
      <c r="E5" s="10">
        <v>128850</v>
      </c>
      <c r="F5" s="11">
        <f t="shared" si="0"/>
        <v>145755.12</v>
      </c>
      <c r="G5" s="9">
        <f t="shared" ref="G5:G48" si="1">+F5/1.19</f>
        <v>122483.29411764706</v>
      </c>
      <c r="H5" s="12">
        <f t="shared" ref="H5:H48" si="2">+D5*G5</f>
        <v>244966.58823529413</v>
      </c>
    </row>
    <row r="6" spans="1:8" ht="42.75">
      <c r="A6" s="13" t="s">
        <v>12</v>
      </c>
      <c r="B6" s="14" t="s">
        <v>13</v>
      </c>
      <c r="C6" s="14" t="s">
        <v>14</v>
      </c>
      <c r="D6" s="12">
        <v>1</v>
      </c>
      <c r="E6" s="10">
        <v>428550</v>
      </c>
      <c r="F6" s="11">
        <f t="shared" si="0"/>
        <v>484775.76</v>
      </c>
      <c r="G6" s="9">
        <f t="shared" si="1"/>
        <v>407374.58823529416</v>
      </c>
      <c r="H6" s="12">
        <f t="shared" si="2"/>
        <v>407374.58823529416</v>
      </c>
    </row>
    <row r="7" spans="1:8">
      <c r="A7" s="13" t="s">
        <v>15</v>
      </c>
      <c r="B7" s="3" t="s">
        <v>16</v>
      </c>
      <c r="C7" s="3" t="s">
        <v>17</v>
      </c>
      <c r="D7" s="12">
        <v>2</v>
      </c>
      <c r="E7" s="10">
        <v>158950</v>
      </c>
      <c r="F7" s="11">
        <f t="shared" si="0"/>
        <v>179804.24</v>
      </c>
      <c r="G7" s="9">
        <f t="shared" si="1"/>
        <v>151096</v>
      </c>
      <c r="H7" s="12">
        <f t="shared" si="2"/>
        <v>302192</v>
      </c>
    </row>
    <row r="8" spans="1:8">
      <c r="A8" s="13" t="s">
        <v>18</v>
      </c>
      <c r="B8" s="3" t="s">
        <v>19</v>
      </c>
      <c r="C8" s="3" t="s">
        <v>17</v>
      </c>
      <c r="D8" s="12">
        <v>2</v>
      </c>
      <c r="E8" s="10">
        <v>158950</v>
      </c>
      <c r="F8" s="11">
        <f t="shared" si="0"/>
        <v>179804.24</v>
      </c>
      <c r="G8" s="9">
        <f t="shared" si="1"/>
        <v>151096</v>
      </c>
      <c r="H8" s="12">
        <f t="shared" si="2"/>
        <v>302192</v>
      </c>
    </row>
    <row r="9" spans="1:8">
      <c r="A9" s="13" t="s">
        <v>20</v>
      </c>
      <c r="B9" s="3" t="s">
        <v>21</v>
      </c>
      <c r="C9" s="3" t="s">
        <v>22</v>
      </c>
      <c r="D9" s="12">
        <v>6</v>
      </c>
      <c r="E9" s="10">
        <v>158950</v>
      </c>
      <c r="F9" s="11">
        <f t="shared" si="0"/>
        <v>179804.24</v>
      </c>
      <c r="G9" s="9">
        <f t="shared" si="1"/>
        <v>151096</v>
      </c>
      <c r="H9" s="12">
        <f t="shared" si="2"/>
        <v>906576</v>
      </c>
    </row>
    <row r="10" spans="1:8" ht="28.5">
      <c r="A10" s="13" t="s">
        <v>23</v>
      </c>
      <c r="B10" s="3" t="s">
        <v>24</v>
      </c>
      <c r="C10" s="3" t="s">
        <v>25</v>
      </c>
      <c r="D10" s="12">
        <v>4</v>
      </c>
      <c r="E10" s="10">
        <v>174800</v>
      </c>
      <c r="F10" s="11">
        <f t="shared" si="0"/>
        <v>197733.76000000001</v>
      </c>
      <c r="G10" s="9">
        <f t="shared" si="1"/>
        <v>166162.82352941178</v>
      </c>
      <c r="H10" s="12">
        <f t="shared" si="2"/>
        <v>664651.29411764711</v>
      </c>
    </row>
    <row r="11" spans="1:8">
      <c r="A11" s="13" t="s">
        <v>26</v>
      </c>
      <c r="B11" s="3" t="s">
        <v>27</v>
      </c>
      <c r="C11" s="3" t="s">
        <v>28</v>
      </c>
      <c r="D11" s="12">
        <v>2</v>
      </c>
      <c r="E11" s="10">
        <v>180300</v>
      </c>
      <c r="F11" s="11">
        <f t="shared" si="0"/>
        <v>203955.36</v>
      </c>
      <c r="G11" s="9">
        <f t="shared" si="1"/>
        <v>171391.0588235294</v>
      </c>
      <c r="H11" s="12">
        <f t="shared" si="2"/>
        <v>342782.1176470588</v>
      </c>
    </row>
    <row r="12" spans="1:8">
      <c r="A12" s="13" t="s">
        <v>29</v>
      </c>
      <c r="B12" s="3" t="s">
        <v>30</v>
      </c>
      <c r="C12" s="3" t="s">
        <v>31</v>
      </c>
      <c r="D12" s="12">
        <v>2</v>
      </c>
      <c r="E12" s="10">
        <v>132550</v>
      </c>
      <c r="F12" s="11">
        <f t="shared" si="0"/>
        <v>149940.56</v>
      </c>
      <c r="G12" s="9">
        <f t="shared" si="1"/>
        <v>126000.4705882353</v>
      </c>
      <c r="H12" s="12">
        <f t="shared" si="2"/>
        <v>252000.9411764706</v>
      </c>
    </row>
    <row r="13" spans="1:8">
      <c r="A13" s="13" t="s">
        <v>32</v>
      </c>
      <c r="B13" s="3" t="s">
        <v>33</v>
      </c>
      <c r="C13" s="3" t="s">
        <v>34</v>
      </c>
      <c r="D13" s="12">
        <v>5</v>
      </c>
      <c r="E13" s="10">
        <v>156000</v>
      </c>
      <c r="F13" s="11">
        <f t="shared" si="0"/>
        <v>176467.20000000001</v>
      </c>
      <c r="G13" s="9">
        <f t="shared" si="1"/>
        <v>148291.76470588238</v>
      </c>
      <c r="H13" s="12">
        <f t="shared" si="2"/>
        <v>741458.82352941192</v>
      </c>
    </row>
    <row r="14" spans="1:8">
      <c r="A14" s="13" t="s">
        <v>32</v>
      </c>
      <c r="B14" s="3" t="s">
        <v>35</v>
      </c>
      <c r="C14" s="3" t="s">
        <v>34</v>
      </c>
      <c r="D14" s="12">
        <v>36</v>
      </c>
      <c r="E14" s="10">
        <v>144000</v>
      </c>
      <c r="F14" s="11">
        <f t="shared" si="0"/>
        <v>162892.79999999999</v>
      </c>
      <c r="G14" s="9">
        <f t="shared" si="1"/>
        <v>136884.70588235295</v>
      </c>
      <c r="H14" s="12">
        <f t="shared" si="2"/>
        <v>4927849.4117647065</v>
      </c>
    </row>
    <row r="15" spans="1:8">
      <c r="A15" s="13" t="s">
        <v>36</v>
      </c>
      <c r="B15" s="3" t="s">
        <v>37</v>
      </c>
      <c r="C15" s="3" t="s">
        <v>28</v>
      </c>
      <c r="D15" s="12">
        <v>20</v>
      </c>
      <c r="E15" s="10">
        <v>161950</v>
      </c>
      <c r="F15" s="11">
        <f t="shared" si="0"/>
        <v>183197.84</v>
      </c>
      <c r="G15" s="9">
        <f t="shared" si="1"/>
        <v>153947.76470588235</v>
      </c>
      <c r="H15" s="12">
        <f t="shared" si="2"/>
        <v>3078955.2941176472</v>
      </c>
    </row>
    <row r="16" spans="1:8" ht="28.5">
      <c r="A16" s="13" t="s">
        <v>38</v>
      </c>
      <c r="B16" s="3" t="s">
        <v>39</v>
      </c>
      <c r="C16" s="3" t="s">
        <v>22</v>
      </c>
      <c r="D16" s="12">
        <v>2</v>
      </c>
      <c r="E16" s="10">
        <v>158950</v>
      </c>
      <c r="F16" s="11">
        <f t="shared" si="0"/>
        <v>179804.24</v>
      </c>
      <c r="G16" s="9">
        <f t="shared" si="1"/>
        <v>151096</v>
      </c>
      <c r="H16" s="12">
        <f t="shared" si="2"/>
        <v>302192</v>
      </c>
    </row>
    <row r="17" spans="1:8">
      <c r="A17" s="13" t="s">
        <v>40</v>
      </c>
      <c r="B17" s="3">
        <v>150</v>
      </c>
      <c r="C17" s="3" t="s">
        <v>41</v>
      </c>
      <c r="D17" s="12">
        <v>1</v>
      </c>
      <c r="E17" s="10">
        <v>274850</v>
      </c>
      <c r="F17" s="11">
        <f t="shared" si="0"/>
        <v>310910.32</v>
      </c>
      <c r="G17" s="9">
        <f t="shared" si="1"/>
        <v>261269.17647058825</v>
      </c>
      <c r="H17" s="12">
        <f t="shared" si="2"/>
        <v>261269.17647058825</v>
      </c>
    </row>
    <row r="18" spans="1:8" ht="28.5">
      <c r="A18" s="13" t="s">
        <v>42</v>
      </c>
      <c r="B18" s="3" t="s">
        <v>43</v>
      </c>
      <c r="C18" s="3" t="s">
        <v>44</v>
      </c>
      <c r="D18" s="12">
        <v>8</v>
      </c>
      <c r="E18" s="10">
        <v>106700</v>
      </c>
      <c r="F18" s="11">
        <f t="shared" si="0"/>
        <v>120699.04</v>
      </c>
      <c r="G18" s="9">
        <f t="shared" si="1"/>
        <v>101427.76470588235</v>
      </c>
      <c r="H18" s="12">
        <f t="shared" si="2"/>
        <v>811422.1176470588</v>
      </c>
    </row>
    <row r="19" spans="1:8">
      <c r="A19" s="13" t="s">
        <v>45</v>
      </c>
      <c r="B19" s="3" t="s">
        <v>46</v>
      </c>
      <c r="C19" s="3" t="s">
        <v>47</v>
      </c>
      <c r="D19" s="12">
        <v>1</v>
      </c>
      <c r="E19" s="10">
        <v>132850</v>
      </c>
      <c r="F19" s="11">
        <f t="shared" si="0"/>
        <v>150279.91999999998</v>
      </c>
      <c r="G19" s="9">
        <f t="shared" si="1"/>
        <v>126285.64705882352</v>
      </c>
      <c r="H19" s="12">
        <f t="shared" si="2"/>
        <v>126285.64705882352</v>
      </c>
    </row>
    <row r="20" spans="1:8" ht="28.5">
      <c r="A20" s="13" t="s">
        <v>48</v>
      </c>
      <c r="B20" s="3" t="s">
        <v>49</v>
      </c>
      <c r="C20" s="3" t="s">
        <v>50</v>
      </c>
      <c r="D20" s="12">
        <v>12</v>
      </c>
      <c r="E20" s="10">
        <v>148880</v>
      </c>
      <c r="F20" s="11">
        <f t="shared" si="0"/>
        <v>168413.05600000001</v>
      </c>
      <c r="G20" s="9">
        <f t="shared" si="1"/>
        <v>141523.57647058825</v>
      </c>
      <c r="H20" s="12">
        <f t="shared" si="2"/>
        <v>1698282.9176470591</v>
      </c>
    </row>
    <row r="21" spans="1:8" ht="28.5">
      <c r="A21" s="13" t="s">
        <v>51</v>
      </c>
      <c r="B21" s="3" t="s">
        <v>52</v>
      </c>
      <c r="C21" s="3" t="s">
        <v>53</v>
      </c>
      <c r="D21" s="12">
        <v>8</v>
      </c>
      <c r="E21" s="10">
        <v>148880</v>
      </c>
      <c r="F21" s="11">
        <f t="shared" si="0"/>
        <v>168413.05600000001</v>
      </c>
      <c r="G21" s="9">
        <f t="shared" si="1"/>
        <v>141523.57647058825</v>
      </c>
      <c r="H21" s="12">
        <f t="shared" si="2"/>
        <v>1132188.611764706</v>
      </c>
    </row>
    <row r="22" spans="1:8" ht="42.75">
      <c r="A22" s="13" t="s">
        <v>54</v>
      </c>
      <c r="B22" s="3" t="s">
        <v>55</v>
      </c>
      <c r="C22" s="3" t="s">
        <v>56</v>
      </c>
      <c r="D22" s="12">
        <v>8</v>
      </c>
      <c r="E22" s="10">
        <v>184650</v>
      </c>
      <c r="F22" s="11">
        <f t="shared" si="0"/>
        <v>208876.08</v>
      </c>
      <c r="G22" s="9">
        <f t="shared" si="1"/>
        <v>175526.11764705883</v>
      </c>
      <c r="H22" s="12">
        <f t="shared" si="2"/>
        <v>1404208.9411764706</v>
      </c>
    </row>
    <row r="23" spans="1:8" ht="42.75">
      <c r="A23" s="13" t="s">
        <v>57</v>
      </c>
      <c r="B23" s="3" t="s">
        <v>58</v>
      </c>
      <c r="C23" s="3" t="s">
        <v>56</v>
      </c>
      <c r="D23" s="12">
        <v>3</v>
      </c>
      <c r="E23" s="10">
        <v>148880</v>
      </c>
      <c r="F23" s="11">
        <f t="shared" si="0"/>
        <v>168413.05600000001</v>
      </c>
      <c r="G23" s="9">
        <f t="shared" si="1"/>
        <v>141523.57647058825</v>
      </c>
      <c r="H23" s="12">
        <f t="shared" si="2"/>
        <v>424570.72941176477</v>
      </c>
    </row>
    <row r="24" spans="1:8">
      <c r="A24" s="13" t="s">
        <v>59</v>
      </c>
      <c r="B24" s="3" t="s">
        <v>60</v>
      </c>
      <c r="C24" s="3" t="s">
        <v>61</v>
      </c>
      <c r="D24" s="12">
        <v>8</v>
      </c>
      <c r="E24" s="10">
        <v>191800</v>
      </c>
      <c r="F24" s="11">
        <f t="shared" si="0"/>
        <v>216964.16</v>
      </c>
      <c r="G24" s="9">
        <f t="shared" si="1"/>
        <v>182322.82352941178</v>
      </c>
      <c r="H24" s="12">
        <f t="shared" si="2"/>
        <v>1458582.5882352942</v>
      </c>
    </row>
    <row r="25" spans="1:8" ht="85.5">
      <c r="A25" s="13" t="s">
        <v>62</v>
      </c>
      <c r="B25" s="3" t="s">
        <v>63</v>
      </c>
      <c r="C25" s="3" t="s">
        <v>64</v>
      </c>
      <c r="D25" s="12">
        <v>1</v>
      </c>
      <c r="E25" s="10">
        <v>251600</v>
      </c>
      <c r="F25" s="11">
        <f t="shared" si="0"/>
        <v>284609.91999999998</v>
      </c>
      <c r="G25" s="9">
        <f t="shared" si="1"/>
        <v>239168</v>
      </c>
      <c r="H25" s="12">
        <f t="shared" si="2"/>
        <v>239168</v>
      </c>
    </row>
    <row r="26" spans="1:8" ht="28.5">
      <c r="A26" s="13" t="s">
        <v>65</v>
      </c>
      <c r="B26" s="3" t="s">
        <v>66</v>
      </c>
      <c r="C26" s="3" t="s">
        <v>67</v>
      </c>
      <c r="D26" s="12">
        <v>1</v>
      </c>
      <c r="E26" s="10">
        <v>432000</v>
      </c>
      <c r="F26" s="11">
        <f t="shared" si="0"/>
        <v>488678.39999999997</v>
      </c>
      <c r="G26" s="9">
        <f t="shared" si="1"/>
        <v>410654.1176470588</v>
      </c>
      <c r="H26" s="12">
        <f t="shared" si="2"/>
        <v>410654.1176470588</v>
      </c>
    </row>
    <row r="27" spans="1:8" ht="28.5">
      <c r="A27" s="13" t="s">
        <v>68</v>
      </c>
      <c r="B27" s="3" t="s">
        <v>69</v>
      </c>
      <c r="C27" s="3" t="s">
        <v>70</v>
      </c>
      <c r="D27" s="12">
        <v>35</v>
      </c>
      <c r="E27" s="10">
        <v>168882</v>
      </c>
      <c r="F27" s="11">
        <f t="shared" si="0"/>
        <v>191039.31839999999</v>
      </c>
      <c r="G27" s="9">
        <f t="shared" si="1"/>
        <v>160537.24235294116</v>
      </c>
      <c r="H27" s="12">
        <f t="shared" si="2"/>
        <v>5618803.4823529404</v>
      </c>
    </row>
    <row r="28" spans="1:8" ht="57">
      <c r="A28" s="8" t="s">
        <v>71</v>
      </c>
      <c r="B28" s="14" t="s">
        <v>72</v>
      </c>
      <c r="C28" s="14" t="s">
        <v>73</v>
      </c>
      <c r="D28" s="12">
        <v>4</v>
      </c>
      <c r="E28" s="10">
        <v>258200</v>
      </c>
      <c r="F28" s="11">
        <f t="shared" si="0"/>
        <v>292075.83999999997</v>
      </c>
      <c r="G28" s="9">
        <f t="shared" si="1"/>
        <v>245441.88235294115</v>
      </c>
      <c r="H28" s="12">
        <f t="shared" si="2"/>
        <v>981767.52941176458</v>
      </c>
    </row>
    <row r="29" spans="1:8">
      <c r="A29" s="13" t="s">
        <v>74</v>
      </c>
      <c r="B29" s="3" t="s">
        <v>75</v>
      </c>
      <c r="C29" s="3" t="s">
        <v>76</v>
      </c>
      <c r="D29" s="12">
        <v>25</v>
      </c>
      <c r="E29" s="10">
        <v>139000</v>
      </c>
      <c r="F29" s="11">
        <f t="shared" si="0"/>
        <v>157236.79999999999</v>
      </c>
      <c r="G29" s="9">
        <f t="shared" si="1"/>
        <v>132131.76470588235</v>
      </c>
      <c r="H29" s="12">
        <f t="shared" si="2"/>
        <v>3303294.1176470588</v>
      </c>
    </row>
    <row r="30" spans="1:8" ht="28.5">
      <c r="A30" s="13" t="s">
        <v>77</v>
      </c>
      <c r="B30" s="3" t="s">
        <v>78</v>
      </c>
      <c r="C30" s="3" t="s">
        <v>44</v>
      </c>
      <c r="D30" s="12">
        <v>12</v>
      </c>
      <c r="E30" s="10">
        <v>94500</v>
      </c>
      <c r="F30" s="11">
        <f t="shared" si="0"/>
        <v>106898.4</v>
      </c>
      <c r="G30" s="9">
        <f t="shared" si="1"/>
        <v>89830.588235294112</v>
      </c>
      <c r="H30" s="12">
        <f t="shared" si="2"/>
        <v>1077967.0588235294</v>
      </c>
    </row>
    <row r="31" spans="1:8">
      <c r="A31" s="8" t="s">
        <v>79</v>
      </c>
      <c r="B31" s="3" t="s">
        <v>80</v>
      </c>
      <c r="C31" s="3" t="s">
        <v>81</v>
      </c>
      <c r="D31" s="12">
        <v>5</v>
      </c>
      <c r="E31" s="10">
        <v>84350</v>
      </c>
      <c r="F31" s="11">
        <f t="shared" si="0"/>
        <v>95416.72</v>
      </c>
      <c r="G31" s="9">
        <f t="shared" si="1"/>
        <v>80182.117647058825</v>
      </c>
      <c r="H31" s="12">
        <f t="shared" si="2"/>
        <v>400910.5882352941</v>
      </c>
    </row>
    <row r="32" spans="1:8" ht="28.5">
      <c r="A32" s="13" t="s">
        <v>82</v>
      </c>
      <c r="B32" s="3" t="s">
        <v>83</v>
      </c>
      <c r="C32" s="3" t="s">
        <v>84</v>
      </c>
      <c r="D32" s="12">
        <v>40</v>
      </c>
      <c r="E32" s="10">
        <v>101600</v>
      </c>
      <c r="F32" s="11">
        <f t="shared" si="0"/>
        <v>114929.92</v>
      </c>
      <c r="G32" s="9">
        <f t="shared" si="1"/>
        <v>96579.76470588235</v>
      </c>
      <c r="H32" s="12">
        <f t="shared" si="2"/>
        <v>3863190.588235294</v>
      </c>
    </row>
    <row r="33" spans="1:8" ht="28.5">
      <c r="A33" s="13" t="s">
        <v>85</v>
      </c>
      <c r="B33" s="14" t="s">
        <v>86</v>
      </c>
      <c r="C33" s="3" t="s">
        <v>87</v>
      </c>
      <c r="D33" s="12">
        <v>12</v>
      </c>
      <c r="E33" s="10">
        <v>162900</v>
      </c>
      <c r="F33" s="11">
        <f t="shared" si="0"/>
        <v>184272.48</v>
      </c>
      <c r="G33" s="9">
        <f t="shared" si="1"/>
        <v>154850.82352941178</v>
      </c>
      <c r="H33" s="12">
        <f t="shared" si="2"/>
        <v>1858209.8823529412</v>
      </c>
    </row>
    <row r="34" spans="1:8" ht="42.75">
      <c r="A34" s="13" t="s">
        <v>88</v>
      </c>
      <c r="B34" s="14" t="s">
        <v>86</v>
      </c>
      <c r="C34" s="3" t="s">
        <v>87</v>
      </c>
      <c r="D34" s="12">
        <v>10</v>
      </c>
      <c r="E34" s="10">
        <v>206500</v>
      </c>
      <c r="F34" s="11">
        <f t="shared" si="0"/>
        <v>233592.8</v>
      </c>
      <c r="G34" s="9">
        <f t="shared" si="1"/>
        <v>196296.4705882353</v>
      </c>
      <c r="H34" s="12">
        <f t="shared" si="2"/>
        <v>1962964.705882353</v>
      </c>
    </row>
    <row r="35" spans="1:8" ht="28.5">
      <c r="A35" s="13" t="s">
        <v>89</v>
      </c>
      <c r="B35" s="3" t="s">
        <v>28</v>
      </c>
      <c r="C35" s="3" t="s">
        <v>28</v>
      </c>
      <c r="D35" s="12">
        <v>20</v>
      </c>
      <c r="E35" s="10">
        <v>93900</v>
      </c>
      <c r="F35" s="11">
        <f t="shared" si="0"/>
        <v>106219.68</v>
      </c>
      <c r="G35" s="9">
        <f t="shared" si="1"/>
        <v>89260.23529411765</v>
      </c>
      <c r="H35" s="12">
        <f t="shared" si="2"/>
        <v>1785204.705882353</v>
      </c>
    </row>
    <row r="36" spans="1:8">
      <c r="A36" s="13" t="s">
        <v>90</v>
      </c>
      <c r="B36" s="3" t="s">
        <v>91</v>
      </c>
      <c r="C36" s="3" t="s">
        <v>92</v>
      </c>
      <c r="D36" s="12">
        <v>3</v>
      </c>
      <c r="E36" s="10">
        <v>1454047</v>
      </c>
      <c r="F36" s="11">
        <f t="shared" si="0"/>
        <v>1644817.9664</v>
      </c>
      <c r="G36" s="9">
        <f t="shared" si="1"/>
        <v>1382199.9717647061</v>
      </c>
      <c r="H36" s="12">
        <f t="shared" si="2"/>
        <v>4146599.9152941182</v>
      </c>
    </row>
    <row r="37" spans="1:8" ht="28.5">
      <c r="A37" s="13" t="s">
        <v>93</v>
      </c>
      <c r="B37" s="14" t="s">
        <v>94</v>
      </c>
      <c r="C37" s="3" t="s">
        <v>28</v>
      </c>
      <c r="D37" s="12">
        <v>5</v>
      </c>
      <c r="E37" s="10">
        <v>343681</v>
      </c>
      <c r="F37" s="11">
        <f t="shared" si="0"/>
        <v>388771.9472</v>
      </c>
      <c r="G37" s="9">
        <f t="shared" si="1"/>
        <v>326699.11529411766</v>
      </c>
      <c r="H37" s="12">
        <f t="shared" si="2"/>
        <v>1633495.5764705883</v>
      </c>
    </row>
    <row r="38" spans="1:8" ht="42.75">
      <c r="A38" s="13" t="s">
        <v>95</v>
      </c>
      <c r="B38" s="14" t="s">
        <v>125</v>
      </c>
      <c r="C38" s="14" t="s">
        <v>126</v>
      </c>
      <c r="D38" s="12">
        <v>1</v>
      </c>
      <c r="E38" s="10">
        <v>749715</v>
      </c>
      <c r="F38" s="11">
        <f t="shared" si="0"/>
        <v>848077.60800000001</v>
      </c>
      <c r="G38" s="9">
        <f t="shared" si="1"/>
        <v>712670.25882352947</v>
      </c>
      <c r="H38" s="12">
        <f t="shared" si="2"/>
        <v>712670.25882352947</v>
      </c>
    </row>
    <row r="39" spans="1:8" ht="28.5">
      <c r="A39" s="13" t="s">
        <v>96</v>
      </c>
      <c r="B39" s="3" t="s">
        <v>97</v>
      </c>
      <c r="C39" s="14" t="s">
        <v>98</v>
      </c>
      <c r="D39" s="12">
        <v>1</v>
      </c>
      <c r="E39" s="10">
        <v>1557635</v>
      </c>
      <c r="F39" s="11">
        <f t="shared" si="0"/>
        <v>1761996.7120000001</v>
      </c>
      <c r="G39" s="9">
        <f t="shared" si="1"/>
        <v>1480669.5058823531</v>
      </c>
      <c r="H39" s="12">
        <f t="shared" si="2"/>
        <v>1480669.5058823531</v>
      </c>
    </row>
    <row r="40" spans="1:8" ht="42.75">
      <c r="A40" s="13" t="s">
        <v>99</v>
      </c>
      <c r="B40" s="14" t="s">
        <v>100</v>
      </c>
      <c r="C40" s="14" t="s">
        <v>28</v>
      </c>
      <c r="D40" s="12">
        <v>1</v>
      </c>
      <c r="E40" s="10">
        <v>911034</v>
      </c>
      <c r="F40" s="11">
        <f t="shared" si="0"/>
        <v>1030561.6608</v>
      </c>
      <c r="G40" s="9">
        <f t="shared" si="1"/>
        <v>866018.20235294115</v>
      </c>
      <c r="H40" s="12">
        <f t="shared" si="2"/>
        <v>866018.20235294115</v>
      </c>
    </row>
    <row r="41" spans="1:8" ht="28.5">
      <c r="A41" s="13" t="s">
        <v>101</v>
      </c>
      <c r="B41" s="3" t="s">
        <v>102</v>
      </c>
      <c r="C41" s="3" t="s">
        <v>103</v>
      </c>
      <c r="D41" s="12">
        <v>1</v>
      </c>
      <c r="E41" s="10">
        <v>418126</v>
      </c>
      <c r="F41" s="11">
        <f t="shared" si="0"/>
        <v>472984.1312</v>
      </c>
      <c r="G41" s="9">
        <f t="shared" si="1"/>
        <v>397465.65647058823</v>
      </c>
      <c r="H41" s="12">
        <f t="shared" si="2"/>
        <v>397465.65647058823</v>
      </c>
    </row>
    <row r="42" spans="1:8" ht="42.75">
      <c r="A42" s="13" t="s">
        <v>104</v>
      </c>
      <c r="B42" s="3" t="s">
        <v>105</v>
      </c>
      <c r="C42" s="15">
        <v>0.01</v>
      </c>
      <c r="D42" s="12">
        <v>3</v>
      </c>
      <c r="E42" s="10">
        <v>1194630</v>
      </c>
      <c r="F42" s="11">
        <f t="shared" si="0"/>
        <v>1351365.456</v>
      </c>
      <c r="G42" s="9">
        <f t="shared" si="1"/>
        <v>1135601.2235294117</v>
      </c>
      <c r="H42" s="12">
        <f t="shared" si="2"/>
        <v>3406803.6705882354</v>
      </c>
    </row>
    <row r="43" spans="1:8" ht="42.75">
      <c r="A43" s="13" t="s">
        <v>106</v>
      </c>
      <c r="B43" s="3" t="s">
        <v>107</v>
      </c>
      <c r="C43" s="3" t="s">
        <v>108</v>
      </c>
      <c r="D43" s="12">
        <v>2</v>
      </c>
      <c r="E43" s="10">
        <v>854228</v>
      </c>
      <c r="F43" s="11">
        <f t="shared" si="0"/>
        <v>966302.71360000002</v>
      </c>
      <c r="G43" s="9">
        <f t="shared" si="1"/>
        <v>812019.08705882356</v>
      </c>
      <c r="H43" s="12">
        <f t="shared" si="2"/>
        <v>1624038.1741176471</v>
      </c>
    </row>
    <row r="44" spans="1:8">
      <c r="A44" s="13" t="s">
        <v>109</v>
      </c>
      <c r="B44" s="3" t="s">
        <v>110</v>
      </c>
      <c r="C44" s="3" t="s">
        <v>111</v>
      </c>
      <c r="D44" s="12">
        <v>1</v>
      </c>
      <c r="E44" s="10">
        <v>647601</v>
      </c>
      <c r="F44" s="11">
        <f t="shared" si="0"/>
        <v>732566.25119999994</v>
      </c>
      <c r="G44" s="9">
        <f t="shared" si="1"/>
        <v>615601.89176470588</v>
      </c>
      <c r="H44" s="12">
        <f t="shared" si="2"/>
        <v>615601.89176470588</v>
      </c>
    </row>
    <row r="45" spans="1:8">
      <c r="A45" s="13" t="s">
        <v>112</v>
      </c>
      <c r="B45" s="3" t="s">
        <v>113</v>
      </c>
      <c r="C45" s="3" t="s">
        <v>114</v>
      </c>
      <c r="D45" s="12">
        <v>5</v>
      </c>
      <c r="E45" s="10">
        <v>207620</v>
      </c>
      <c r="F45" s="11">
        <f t="shared" si="0"/>
        <v>234859.74400000001</v>
      </c>
      <c r="G45" s="9">
        <f t="shared" si="1"/>
        <v>197361.12941176473</v>
      </c>
      <c r="H45" s="12">
        <f t="shared" si="2"/>
        <v>986805.64705882361</v>
      </c>
    </row>
    <row r="46" spans="1:8" ht="28.5">
      <c r="A46" s="13" t="s">
        <v>115</v>
      </c>
      <c r="B46" s="3" t="s">
        <v>116</v>
      </c>
      <c r="C46" s="3" t="s">
        <v>108</v>
      </c>
      <c r="D46" s="12">
        <v>1</v>
      </c>
      <c r="E46" s="10">
        <v>1166000</v>
      </c>
      <c r="F46" s="11">
        <f t="shared" si="0"/>
        <v>1318979.2</v>
      </c>
      <c r="G46" s="9">
        <f t="shared" si="1"/>
        <v>1108385.8823529412</v>
      </c>
      <c r="H46" s="12">
        <f t="shared" si="2"/>
        <v>1108385.8823529412</v>
      </c>
    </row>
    <row r="47" spans="1:8" ht="42.75">
      <c r="A47" s="13" t="s">
        <v>117</v>
      </c>
      <c r="B47" s="3" t="s">
        <v>118</v>
      </c>
      <c r="C47" s="3" t="s">
        <v>108</v>
      </c>
      <c r="D47" s="12">
        <v>2</v>
      </c>
      <c r="E47" s="10">
        <v>3040058</v>
      </c>
      <c r="F47" s="11">
        <f t="shared" si="0"/>
        <v>3438913.6096000001</v>
      </c>
      <c r="G47" s="9">
        <f t="shared" si="1"/>
        <v>2889843.3694117651</v>
      </c>
      <c r="H47" s="12">
        <f t="shared" si="2"/>
        <v>5779686.7388235303</v>
      </c>
    </row>
    <row r="48" spans="1:8" ht="29.25" thickBot="1">
      <c r="A48" s="13" t="s">
        <v>119</v>
      </c>
      <c r="B48" s="14" t="s">
        <v>97</v>
      </c>
      <c r="C48" s="14" t="s">
        <v>98</v>
      </c>
      <c r="D48" s="12">
        <v>2</v>
      </c>
      <c r="E48" s="16">
        <v>757256</v>
      </c>
      <c r="F48" s="17">
        <f t="shared" si="0"/>
        <v>856607.98719999997</v>
      </c>
      <c r="G48" s="9">
        <f t="shared" si="1"/>
        <v>719838.64470588241</v>
      </c>
      <c r="H48" s="12">
        <f t="shared" si="2"/>
        <v>1439677.2894117648</v>
      </c>
    </row>
    <row r="49" spans="1:8" ht="15.75" thickBot="1">
      <c r="A49" s="18" t="s">
        <v>123</v>
      </c>
      <c r="B49" s="19"/>
      <c r="C49" s="19"/>
      <c r="D49" s="20">
        <f>SUM(D4:D48)</f>
        <v>327</v>
      </c>
      <c r="E49" s="21">
        <f>SUM(E4:E48)</f>
        <v>18945953</v>
      </c>
      <c r="F49" s="21">
        <f t="shared" ref="F49:H49" si="3">SUM(F4:F48)</f>
        <v>21431662.033600003</v>
      </c>
      <c r="G49" s="21">
        <f t="shared" si="3"/>
        <v>18009800.028235298</v>
      </c>
      <c r="H49" s="21">
        <f t="shared" si="3"/>
        <v>65652225.327058837</v>
      </c>
    </row>
    <row r="50" spans="1:8">
      <c r="H50" s="22"/>
    </row>
  </sheetData>
  <mergeCells count="8">
    <mergeCell ref="A1:H1"/>
    <mergeCell ref="A2:A3"/>
    <mergeCell ref="D2:D3"/>
    <mergeCell ref="E2:E3"/>
    <mergeCell ref="F2:F3"/>
    <mergeCell ref="G2:G3"/>
    <mergeCell ref="H2:H3"/>
    <mergeCell ref="B2:C2"/>
  </mergeCells>
  <printOptions horizontalCentered="1"/>
  <pageMargins left="0.51181102362204722" right="0.51181102362204722" top="0.55118110236220474" bottom="0.55118110236220474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6"/>
  <sheetViews>
    <sheetView tabSelected="1" zoomScale="90" zoomScaleNormal="90" workbookViewId="0">
      <selection activeCell="J4" sqref="J4"/>
    </sheetView>
  </sheetViews>
  <sheetFormatPr baseColWidth="10" defaultRowHeight="15.75"/>
  <cols>
    <col min="1" max="1" width="3.28515625" style="23" customWidth="1"/>
    <col min="2" max="2" width="19" style="23" customWidth="1"/>
    <col min="3" max="3" width="21.85546875" style="23" customWidth="1"/>
    <col min="4" max="4" width="52.140625" style="23" customWidth="1"/>
    <col min="5" max="5" width="23" style="23" customWidth="1"/>
    <col min="6" max="6" width="11.42578125" style="23"/>
    <col min="7" max="7" width="18.85546875" style="23" customWidth="1"/>
    <col min="8" max="16384" width="11.42578125" style="23"/>
  </cols>
  <sheetData>
    <row r="2" spans="2:7" ht="36.75" customHeight="1">
      <c r="B2" s="61" t="s">
        <v>140</v>
      </c>
      <c r="C2" s="50"/>
      <c r="D2" s="50"/>
      <c r="E2" s="50"/>
    </row>
    <row r="3" spans="2:7" ht="39" customHeight="1">
      <c r="B3" s="50"/>
      <c r="C3" s="50"/>
      <c r="D3" s="50"/>
      <c r="E3" s="50"/>
    </row>
    <row r="4" spans="2:7" ht="19.5" thickBot="1">
      <c r="B4" s="47" t="s">
        <v>137</v>
      </c>
      <c r="C4" s="48"/>
      <c r="D4" s="48"/>
      <c r="E4" s="49"/>
    </row>
    <row r="5" spans="2:7" ht="16.5" customHeight="1" thickBot="1">
      <c r="B5" s="24"/>
      <c r="C5" s="25"/>
      <c r="D5" s="25"/>
      <c r="E5" s="26"/>
    </row>
    <row r="6" spans="2:7" ht="37.5" customHeight="1">
      <c r="B6" s="35"/>
      <c r="C6" s="58" t="s">
        <v>136</v>
      </c>
      <c r="D6" s="58"/>
      <c r="E6" s="36"/>
    </row>
    <row r="7" spans="2:7" ht="36.75" customHeight="1">
      <c r="B7" s="55" t="s">
        <v>128</v>
      </c>
      <c r="C7" s="57" t="s">
        <v>1</v>
      </c>
      <c r="D7" s="57"/>
      <c r="E7" s="53" t="s">
        <v>138</v>
      </c>
    </row>
    <row r="8" spans="2:7" ht="35.25" customHeight="1" thickBot="1">
      <c r="B8" s="56"/>
      <c r="C8" s="33" t="s">
        <v>129</v>
      </c>
      <c r="D8" s="30" t="s">
        <v>0</v>
      </c>
      <c r="E8" s="54"/>
      <c r="G8" s="27"/>
    </row>
    <row r="9" spans="2:7" ht="273.75" customHeight="1" thickBot="1">
      <c r="B9" s="31">
        <v>1</v>
      </c>
      <c r="C9" s="34" t="s">
        <v>133</v>
      </c>
      <c r="D9" s="32" t="s">
        <v>130</v>
      </c>
      <c r="E9" s="59" t="s">
        <v>139</v>
      </c>
      <c r="G9" s="28"/>
    </row>
    <row r="10" spans="2:7" ht="18.75" customHeight="1">
      <c r="B10" s="51" t="s">
        <v>127</v>
      </c>
      <c r="C10" s="52"/>
      <c r="D10" s="52"/>
      <c r="E10" s="60" t="s">
        <v>139</v>
      </c>
      <c r="G10" s="29"/>
    </row>
    <row r="13" spans="2:7">
      <c r="B13" s="23" t="s">
        <v>134</v>
      </c>
    </row>
    <row r="14" spans="2:7">
      <c r="B14" s="23" t="s">
        <v>135</v>
      </c>
      <c r="G14" s="23" t="s">
        <v>131</v>
      </c>
    </row>
    <row r="15" spans="2:7">
      <c r="G15" s="23" t="s">
        <v>132</v>
      </c>
    </row>
    <row r="16" spans="2:7">
      <c r="G16" s="23" t="s">
        <v>131</v>
      </c>
    </row>
  </sheetData>
  <mergeCells count="7">
    <mergeCell ref="B4:E4"/>
    <mergeCell ref="B2:E3"/>
    <mergeCell ref="B10:D10"/>
    <mergeCell ref="E7:E8"/>
    <mergeCell ref="B7:B8"/>
    <mergeCell ref="C7:D7"/>
    <mergeCell ref="C6:D6"/>
  </mergeCells>
  <printOptions horizontalCentered="1"/>
  <pageMargins left="0.31496062992125984" right="0.31496062992125984" top="0.55118110236220474" bottom="0.55118110236220474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ANALISIS DE COSTOS</vt:lpstr>
      <vt:lpstr>Presupuesto Oficial</vt:lpstr>
      <vt:lpstr>'ANALISIS DE COSTOS'!Área_de_impresión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Liborio De Jesus Duque Gomez</dc:creator>
  <cp:lastModifiedBy>CIS SSS</cp:lastModifiedBy>
  <cp:lastPrinted>2023-03-13T17:01:54Z</cp:lastPrinted>
  <dcterms:created xsi:type="dcterms:W3CDTF">2022-02-21T20:33:59Z</dcterms:created>
  <dcterms:modified xsi:type="dcterms:W3CDTF">2023-09-12T15:57:24Z</dcterms:modified>
</cp:coreProperties>
</file>