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ohana.homez\OneDrive - Hospital Militar Central\BACKUP EQUIPO YOHANA 2023\PROCESOS 2023\PROCESOS ESTRUCTURADOS\VIGENCIAS FUTURAS\CURACION\ARCHIVOS PUBLICAR 2\"/>
    </mc:Choice>
  </mc:AlternateContent>
  <bookViews>
    <workbookView xWindow="0" yWindow="0" windowWidth="28800" windowHeight="12315"/>
  </bookViews>
  <sheets>
    <sheet name="Insumos (Cant) PRECIOS" sheetId="1" r:id="rId1"/>
  </sheets>
  <externalReferences>
    <externalReference r:id="rId2"/>
  </externalReferences>
  <definedNames>
    <definedName name="_xlnm._FilterDatabase" localSheetId="0" hidden="1">'Insumos (Cant) PRECIOS'!$A$1:$BQ$866</definedName>
    <definedName name="Subdirección">[1]Data!$A$3:$A$6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O220" i="1" l="1"/>
  <c r="M14" i="1"/>
  <c r="BP238" i="1" l="1"/>
  <c r="M238" i="1"/>
  <c r="BO238" i="1" s="1"/>
  <c r="L238" i="1"/>
  <c r="BO236" i="1"/>
  <c r="K236" i="1"/>
  <c r="BP236" i="1" s="1"/>
  <c r="M234" i="1"/>
  <c r="BO234" i="1" s="1"/>
  <c r="K234" i="1"/>
  <c r="L234" i="1" s="1"/>
  <c r="N234" i="1" s="1"/>
  <c r="BP234" i="1" s="1"/>
  <c r="O233" i="1"/>
  <c r="BQ233" i="1" s="1"/>
  <c r="BO233" i="1" s="1"/>
  <c r="BP233" i="1" s="1"/>
  <c r="BP231" i="1"/>
  <c r="BO231" i="1"/>
  <c r="L231" i="1"/>
  <c r="BQ231" i="1" s="1"/>
  <c r="BP230" i="1"/>
  <c r="BO230" i="1"/>
  <c r="L230" i="1"/>
  <c r="BQ230" i="1" s="1"/>
  <c r="BP228" i="1"/>
  <c r="O228" i="1"/>
  <c r="BQ228" i="1" s="1"/>
  <c r="BO228" i="1" s="1"/>
  <c r="AR226" i="1"/>
  <c r="AS226" i="1" s="1"/>
  <c r="AC226" i="1"/>
  <c r="AD226" i="1" s="1"/>
  <c r="W226" i="1"/>
  <c r="X226" i="1" s="1"/>
  <c r="M226" i="1"/>
  <c r="BO226" i="1" s="1"/>
  <c r="K226" i="1"/>
  <c r="L226" i="1" s="1"/>
  <c r="BJ224" i="1"/>
  <c r="BK224" i="1" s="1"/>
  <c r="AC224" i="1"/>
  <c r="AD224" i="1" s="1"/>
  <c r="W224" i="1"/>
  <c r="X224" i="1" s="1"/>
  <c r="M224" i="1"/>
  <c r="BO224" i="1" s="1"/>
  <c r="K224" i="1"/>
  <c r="L224" i="1" s="1"/>
  <c r="BJ223" i="1"/>
  <c r="BK223" i="1" s="1"/>
  <c r="AC223" i="1"/>
  <c r="AD223" i="1" s="1"/>
  <c r="W223" i="1"/>
  <c r="X223" i="1" s="1"/>
  <c r="M223" i="1"/>
  <c r="BO223" i="1" s="1"/>
  <c r="K223" i="1"/>
  <c r="L223" i="1" s="1"/>
  <c r="BJ222" i="1"/>
  <c r="BK222" i="1" s="1"/>
  <c r="AC222" i="1"/>
  <c r="AD222" i="1" s="1"/>
  <c r="W222" i="1"/>
  <c r="X222" i="1" s="1"/>
  <c r="M222" i="1"/>
  <c r="BO222" i="1" s="1"/>
  <c r="K222" i="1"/>
  <c r="L222" i="1" s="1"/>
  <c r="BJ221" i="1"/>
  <c r="BK221" i="1" s="1"/>
  <c r="BA221" i="1"/>
  <c r="BB221" i="1" s="1"/>
  <c r="AC221" i="1"/>
  <c r="AD221" i="1" s="1"/>
  <c r="W221" i="1"/>
  <c r="X221" i="1" s="1"/>
  <c r="O221" i="1"/>
  <c r="BQ221" i="1" s="1"/>
  <c r="BO221" i="1" s="1"/>
  <c r="BP221" i="1" s="1"/>
  <c r="AC220" i="1"/>
  <c r="AD220" i="1" s="1"/>
  <c r="W220" i="1"/>
  <c r="X220" i="1" s="1"/>
  <c r="K220" i="1"/>
  <c r="L220" i="1" s="1"/>
  <c r="BQ220" i="1" s="1"/>
  <c r="BQ219" i="1"/>
  <c r="BJ219" i="1"/>
  <c r="BK219" i="1" s="1"/>
  <c r="BG219" i="1"/>
  <c r="BH219" i="1" s="1"/>
  <c r="BA219" i="1"/>
  <c r="BB219" i="1" s="1"/>
  <c r="AC219" i="1"/>
  <c r="AD219" i="1" s="1"/>
  <c r="W219" i="1"/>
  <c r="X219" i="1" s="1"/>
  <c r="M219" i="1"/>
  <c r="N219" i="1" s="1"/>
  <c r="BP219" i="1" s="1"/>
  <c r="K219" i="1"/>
  <c r="L219" i="1" s="1"/>
  <c r="BJ218" i="1"/>
  <c r="BK218" i="1" s="1"/>
  <c r="BG218" i="1"/>
  <c r="BH218" i="1" s="1"/>
  <c r="BA218" i="1"/>
  <c r="BB218" i="1" s="1"/>
  <c r="AC218" i="1"/>
  <c r="AD218" i="1" s="1"/>
  <c r="W218" i="1"/>
  <c r="X218" i="1" s="1"/>
  <c r="M218" i="1"/>
  <c r="BO218" i="1" s="1"/>
  <c r="K218" i="1"/>
  <c r="L218" i="1" s="1"/>
  <c r="BJ217" i="1"/>
  <c r="BK217" i="1" s="1"/>
  <c r="BA217" i="1"/>
  <c r="BB217" i="1" s="1"/>
  <c r="AC217" i="1"/>
  <c r="AD217" i="1" s="1"/>
  <c r="M217" i="1"/>
  <c r="BO217" i="1" s="1"/>
  <c r="K217" i="1"/>
  <c r="L217" i="1" s="1"/>
  <c r="BJ216" i="1"/>
  <c r="BK216" i="1" s="1"/>
  <c r="AC216" i="1"/>
  <c r="AD216" i="1" s="1"/>
  <c r="W216" i="1"/>
  <c r="X216" i="1" s="1"/>
  <c r="M216" i="1"/>
  <c r="BO216" i="1" s="1"/>
  <c r="K216" i="1"/>
  <c r="L216" i="1" s="1"/>
  <c r="BJ215" i="1"/>
  <c r="BK215" i="1" s="1"/>
  <c r="BA215" i="1"/>
  <c r="BB215" i="1" s="1"/>
  <c r="AC215" i="1"/>
  <c r="AD215" i="1" s="1"/>
  <c r="M215" i="1"/>
  <c r="BO215" i="1" s="1"/>
  <c r="K215" i="1"/>
  <c r="L215" i="1" s="1"/>
  <c r="BO213" i="1"/>
  <c r="BQ213" i="1" s="1"/>
  <c r="BH213" i="1"/>
  <c r="O213" i="1"/>
  <c r="BO212" i="1"/>
  <c r="BQ212" i="1" s="1"/>
  <c r="BH212" i="1"/>
  <c r="O212" i="1"/>
  <c r="BO211" i="1"/>
  <c r="BQ211" i="1" s="1"/>
  <c r="BH211" i="1"/>
  <c r="L211" i="1"/>
  <c r="BO210" i="1"/>
  <c r="BQ210" i="1" s="1"/>
  <c r="BH210" i="1"/>
  <c r="O210" i="1"/>
  <c r="BO209" i="1"/>
  <c r="BQ209" i="1" s="1"/>
  <c r="BH209" i="1"/>
  <c r="L209" i="1"/>
  <c r="BP207" i="1"/>
  <c r="M207" i="1"/>
  <c r="BO207" i="1" s="1"/>
  <c r="L207" i="1"/>
  <c r="BP244" i="1"/>
  <c r="M244" i="1"/>
  <c r="BO244" i="1" s="1"/>
  <c r="L244" i="1"/>
  <c r="BP206" i="1"/>
  <c r="M206" i="1"/>
  <c r="BO206" i="1" s="1"/>
  <c r="L206" i="1"/>
  <c r="BP205" i="1"/>
  <c r="M205" i="1"/>
  <c r="BO205" i="1" s="1"/>
  <c r="L205" i="1"/>
  <c r="BP204" i="1"/>
  <c r="M204" i="1"/>
  <c r="BO204" i="1" s="1"/>
  <c r="L204" i="1"/>
  <c r="BP203" i="1"/>
  <c r="M203" i="1"/>
  <c r="BO203" i="1" s="1"/>
  <c r="L203" i="1"/>
  <c r="BP202" i="1"/>
  <c r="M202" i="1"/>
  <c r="BO202" i="1" s="1"/>
  <c r="L202" i="1"/>
  <c r="BP201" i="1"/>
  <c r="O201" i="1"/>
  <c r="BQ201" i="1" s="1"/>
  <c r="BO201" i="1" s="1"/>
  <c r="BP200" i="1"/>
  <c r="O200" i="1"/>
  <c r="BQ200" i="1" s="1"/>
  <c r="BO200" i="1" s="1"/>
  <c r="BP199" i="1"/>
  <c r="O199" i="1"/>
  <c r="BQ199" i="1" s="1"/>
  <c r="BO199" i="1" s="1"/>
  <c r="BP198" i="1"/>
  <c r="M198" i="1"/>
  <c r="O198" i="1" s="1"/>
  <c r="BQ198" i="1" s="1"/>
  <c r="L198" i="1"/>
  <c r="BP197" i="1"/>
  <c r="M197" i="1"/>
  <c r="BO197" i="1" s="1"/>
  <c r="L197" i="1"/>
  <c r="BP195" i="1"/>
  <c r="BO195" i="1"/>
  <c r="AO195" i="1"/>
  <c r="AP195" i="1" s="1"/>
  <c r="L195" i="1"/>
  <c r="BQ195" i="1" s="1"/>
  <c r="BP193" i="1"/>
  <c r="BN193" i="1"/>
  <c r="BE193" i="1"/>
  <c r="BB193" i="1"/>
  <c r="M193" i="1"/>
  <c r="BO193" i="1" s="1"/>
  <c r="L193" i="1"/>
  <c r="BP191" i="1"/>
  <c r="BO191" i="1"/>
  <c r="L191" i="1"/>
  <c r="BQ191" i="1" s="1"/>
  <c r="BP189" i="1"/>
  <c r="BO189" i="1"/>
  <c r="BK189" i="1"/>
  <c r="X189" i="1"/>
  <c r="L189" i="1"/>
  <c r="BQ189" i="1" s="1"/>
  <c r="BP188" i="1"/>
  <c r="BO188" i="1"/>
  <c r="BK188" i="1"/>
  <c r="BH188" i="1"/>
  <c r="X188" i="1"/>
  <c r="L188" i="1"/>
  <c r="BQ188" i="1" s="1"/>
  <c r="BP187" i="1"/>
  <c r="BO187" i="1"/>
  <c r="BK187" i="1"/>
  <c r="BH187" i="1"/>
  <c r="X187" i="1"/>
  <c r="L187" i="1"/>
  <c r="BQ187" i="1" s="1"/>
  <c r="BP186" i="1"/>
  <c r="BO186" i="1"/>
  <c r="BK186" i="1"/>
  <c r="BH186" i="1"/>
  <c r="X186" i="1"/>
  <c r="L186" i="1"/>
  <c r="BQ186" i="1" s="1"/>
  <c r="BO184" i="1"/>
  <c r="K184" i="1"/>
  <c r="BP184" i="1" s="1"/>
  <c r="E184" i="1"/>
  <c r="D184" i="1"/>
  <c r="BO183" i="1"/>
  <c r="K183" i="1"/>
  <c r="BP183" i="1" s="1"/>
  <c r="M181" i="1"/>
  <c r="BO181" i="1" s="1"/>
  <c r="K181" i="1"/>
  <c r="L181" i="1" s="1"/>
  <c r="D181" i="1"/>
  <c r="AO180" i="1"/>
  <c r="AP180" i="1" s="1"/>
  <c r="M180" i="1"/>
  <c r="N180" i="1" s="1"/>
  <c r="K180" i="1"/>
  <c r="L180" i="1" s="1"/>
  <c r="BP178" i="1"/>
  <c r="AS178" i="1"/>
  <c r="AD178" i="1"/>
  <c r="X178" i="1"/>
  <c r="M178" i="1"/>
  <c r="O178" i="1" s="1"/>
  <c r="BQ178" i="1" s="1"/>
  <c r="L178" i="1"/>
  <c r="BO176" i="1"/>
  <c r="AX176" i="1"/>
  <c r="AY176" i="1" s="1"/>
  <c r="K176" i="1"/>
  <c r="BP176" i="1" s="1"/>
  <c r="BO175" i="1"/>
  <c r="K175" i="1"/>
  <c r="BP175" i="1" s="1"/>
  <c r="BO174" i="1"/>
  <c r="AX174" i="1"/>
  <c r="AY174" i="1" s="1"/>
  <c r="K174" i="1"/>
  <c r="BP174" i="1" s="1"/>
  <c r="BO173" i="1"/>
  <c r="K173" i="1"/>
  <c r="L173" i="1" s="1"/>
  <c r="BQ173" i="1" s="1"/>
  <c r="M171" i="1"/>
  <c r="BO171" i="1" s="1"/>
  <c r="K171" i="1"/>
  <c r="L171" i="1" s="1"/>
  <c r="M170" i="1"/>
  <c r="BO170" i="1" s="1"/>
  <c r="K170" i="1"/>
  <c r="L170" i="1" s="1"/>
  <c r="BO168" i="1"/>
  <c r="W168" i="1"/>
  <c r="X168" i="1" s="1"/>
  <c r="K168" i="1"/>
  <c r="BP168" i="1" s="1"/>
  <c r="BO166" i="1"/>
  <c r="K166" i="1"/>
  <c r="BP166" i="1" s="1"/>
  <c r="BO165" i="1"/>
  <c r="BJ165" i="1"/>
  <c r="BK165" i="1" s="1"/>
  <c r="BA165" i="1"/>
  <c r="BB165" i="1" s="1"/>
  <c r="W165" i="1"/>
  <c r="X165" i="1" s="1"/>
  <c r="Q165" i="1"/>
  <c r="R165" i="1" s="1"/>
  <c r="K165" i="1"/>
  <c r="BP165" i="1" s="1"/>
  <c r="BP163" i="1"/>
  <c r="BB163" i="1"/>
  <c r="AS163" i="1"/>
  <c r="M163" i="1"/>
  <c r="BO163" i="1" s="1"/>
  <c r="L163" i="1"/>
  <c r="BP162" i="1"/>
  <c r="BO162" i="1"/>
  <c r="BQ162" i="1" s="1"/>
  <c r="BB162" i="1"/>
  <c r="AS162" i="1"/>
  <c r="X162" i="1"/>
  <c r="O162" i="1"/>
  <c r="BP160" i="1"/>
  <c r="O160" i="1"/>
  <c r="BQ160" i="1" s="1"/>
  <c r="BO160" i="1" s="1"/>
  <c r="E160" i="1"/>
  <c r="D160" i="1"/>
  <c r="BP158" i="1"/>
  <c r="O158" i="1"/>
  <c r="BQ158" i="1" s="1"/>
  <c r="BO158" i="1" s="1"/>
  <c r="E158" i="1"/>
  <c r="D158" i="1"/>
  <c r="BO156" i="1"/>
  <c r="K156" i="1"/>
  <c r="BP156" i="1" s="1"/>
  <c r="BO155" i="1"/>
  <c r="K155" i="1"/>
  <c r="BP155" i="1" s="1"/>
  <c r="BO154" i="1"/>
  <c r="K154" i="1"/>
  <c r="BP154" i="1" s="1"/>
  <c r="BO153" i="1"/>
  <c r="K153" i="1"/>
  <c r="BP153" i="1" s="1"/>
  <c r="BP151" i="1"/>
  <c r="BO151" i="1"/>
  <c r="L151" i="1"/>
  <c r="BQ151" i="1" s="1"/>
  <c r="BP150" i="1"/>
  <c r="BO150" i="1"/>
  <c r="L150" i="1"/>
  <c r="BQ150" i="1" s="1"/>
  <c r="BO148" i="1"/>
  <c r="AU148" i="1"/>
  <c r="AV148" i="1" s="1"/>
  <c r="AR148" i="1"/>
  <c r="AS148" i="1" s="1"/>
  <c r="W148" i="1"/>
  <c r="X148" i="1" s="1"/>
  <c r="O148" i="1"/>
  <c r="BO147" i="1"/>
  <c r="W147" i="1"/>
  <c r="X147" i="1" s="1"/>
  <c r="K147" i="1"/>
  <c r="BP147" i="1" s="1"/>
  <c r="BO146" i="1"/>
  <c r="AU146" i="1"/>
  <c r="AV146" i="1" s="1"/>
  <c r="AR146" i="1"/>
  <c r="AS146" i="1" s="1"/>
  <c r="Z146" i="1"/>
  <c r="AA146" i="1" s="1"/>
  <c r="W146" i="1"/>
  <c r="X146" i="1" s="1"/>
  <c r="K146" i="1"/>
  <c r="L146" i="1" s="1"/>
  <c r="BQ146" i="1" s="1"/>
  <c r="BO145" i="1"/>
  <c r="AU145" i="1"/>
  <c r="AV145" i="1" s="1"/>
  <c r="AR145" i="1"/>
  <c r="AS145" i="1" s="1"/>
  <c r="W145" i="1"/>
  <c r="X145" i="1" s="1"/>
  <c r="K145" i="1"/>
  <c r="L145" i="1" s="1"/>
  <c r="BQ145" i="1" s="1"/>
  <c r="BO144" i="1"/>
  <c r="AU144" i="1"/>
  <c r="AV144" i="1" s="1"/>
  <c r="AR144" i="1"/>
  <c r="AS144" i="1" s="1"/>
  <c r="W144" i="1"/>
  <c r="X144" i="1" s="1"/>
  <c r="K144" i="1"/>
  <c r="L144" i="1" s="1"/>
  <c r="BQ144" i="1" s="1"/>
  <c r="E144" i="1"/>
  <c r="D144" i="1"/>
  <c r="BO143" i="1"/>
  <c r="AU143" i="1"/>
  <c r="AV143" i="1" s="1"/>
  <c r="AR143" i="1"/>
  <c r="AS143" i="1" s="1"/>
  <c r="W143" i="1"/>
  <c r="X143" i="1" s="1"/>
  <c r="K143" i="1"/>
  <c r="BP143" i="1" s="1"/>
  <c r="E143" i="1"/>
  <c r="D143" i="1"/>
  <c r="BO142" i="1"/>
  <c r="AU142" i="1"/>
  <c r="AV142" i="1" s="1"/>
  <c r="AR142" i="1"/>
  <c r="AS142" i="1" s="1"/>
  <c r="W142" i="1"/>
  <c r="X142" i="1" s="1"/>
  <c r="K142" i="1"/>
  <c r="L142" i="1" s="1"/>
  <c r="BQ142" i="1" s="1"/>
  <c r="BO141" i="1"/>
  <c r="AU141" i="1"/>
  <c r="AV141" i="1" s="1"/>
  <c r="AR141" i="1"/>
  <c r="AS141" i="1" s="1"/>
  <c r="W141" i="1"/>
  <c r="X141" i="1" s="1"/>
  <c r="K141" i="1"/>
  <c r="L141" i="1" s="1"/>
  <c r="BQ141" i="1" s="1"/>
  <c r="BP139" i="1"/>
  <c r="X139" i="1"/>
  <c r="O139" i="1"/>
  <c r="BQ139" i="1" s="1"/>
  <c r="BO139" i="1" s="1"/>
  <c r="X138" i="1"/>
  <c r="O138" i="1"/>
  <c r="BQ138" i="1" s="1"/>
  <c r="BO138" i="1" s="1"/>
  <c r="BP136" i="1"/>
  <c r="BO136" i="1"/>
  <c r="U136" i="1"/>
  <c r="L136" i="1"/>
  <c r="BQ136" i="1" s="1"/>
  <c r="BP135" i="1"/>
  <c r="BO135" i="1"/>
  <c r="X135" i="1"/>
  <c r="U135" i="1"/>
  <c r="L135" i="1"/>
  <c r="BQ135" i="1" s="1"/>
  <c r="BP133" i="1"/>
  <c r="BO133" i="1"/>
  <c r="AO133" i="1"/>
  <c r="AP133" i="1" s="1"/>
  <c r="L133" i="1"/>
  <c r="BQ133" i="1" s="1"/>
  <c r="BP132" i="1"/>
  <c r="BO132" i="1"/>
  <c r="AP132" i="1"/>
  <c r="L132" i="1"/>
  <c r="BQ132" i="1" s="1"/>
  <c r="BO131" i="1"/>
  <c r="AO131" i="1"/>
  <c r="AP131" i="1" s="1"/>
  <c r="K131" i="1"/>
  <c r="BP131" i="1" s="1"/>
  <c r="BP130" i="1"/>
  <c r="BO130" i="1"/>
  <c r="AP130" i="1"/>
  <c r="L130" i="1"/>
  <c r="BQ130" i="1" s="1"/>
  <c r="BO129" i="1"/>
  <c r="AO129" i="1"/>
  <c r="AP129" i="1" s="1"/>
  <c r="K129" i="1"/>
  <c r="BP129" i="1" s="1"/>
  <c r="O127" i="1"/>
  <c r="BO127" i="1" s="1"/>
  <c r="BQ127" i="1" s="1"/>
  <c r="BP242" i="1"/>
  <c r="M242" i="1"/>
  <c r="BO242" i="1" s="1"/>
  <c r="L242" i="1"/>
  <c r="BP241" i="1"/>
  <c r="M241" i="1"/>
  <c r="O241" i="1" s="1"/>
  <c r="BQ241" i="1" s="1"/>
  <c r="L241" i="1"/>
  <c r="BP126" i="1"/>
  <c r="M126" i="1"/>
  <c r="BO126" i="1" s="1"/>
  <c r="L126" i="1"/>
  <c r="BP125" i="1"/>
  <c r="M125" i="1"/>
  <c r="O125" i="1" s="1"/>
  <c r="BQ125" i="1" s="1"/>
  <c r="L125" i="1"/>
  <c r="BP124" i="1"/>
  <c r="M124" i="1"/>
  <c r="BO124" i="1" s="1"/>
  <c r="L124" i="1"/>
  <c r="BP123" i="1"/>
  <c r="M123" i="1"/>
  <c r="O123" i="1" s="1"/>
  <c r="BQ123" i="1" s="1"/>
  <c r="L123" i="1"/>
  <c r="BP122" i="1"/>
  <c r="M122" i="1"/>
  <c r="BO122" i="1" s="1"/>
  <c r="L122" i="1"/>
  <c r="BP121" i="1"/>
  <c r="O121" i="1"/>
  <c r="BQ121" i="1" s="1"/>
  <c r="BO121" i="1" s="1"/>
  <c r="BP120" i="1"/>
  <c r="O120" i="1"/>
  <c r="BQ120" i="1" s="1"/>
  <c r="BO120" i="1" s="1"/>
  <c r="BP240" i="1"/>
  <c r="M240" i="1"/>
  <c r="O240" i="1" s="1"/>
  <c r="BQ240" i="1" s="1"/>
  <c r="L240" i="1"/>
  <c r="BP119" i="1"/>
  <c r="M119" i="1"/>
  <c r="BO119" i="1" s="1"/>
  <c r="L119" i="1"/>
  <c r="BP118" i="1"/>
  <c r="M118" i="1"/>
  <c r="O118" i="1" s="1"/>
  <c r="BQ118" i="1" s="1"/>
  <c r="L118" i="1"/>
  <c r="BP117" i="1"/>
  <c r="M117" i="1"/>
  <c r="BO117" i="1" s="1"/>
  <c r="L117" i="1"/>
  <c r="BP116" i="1"/>
  <c r="M116" i="1"/>
  <c r="O116" i="1" s="1"/>
  <c r="BQ116" i="1" s="1"/>
  <c r="L116" i="1"/>
  <c r="BP114" i="1"/>
  <c r="BE114" i="1"/>
  <c r="U114" i="1"/>
  <c r="M114" i="1"/>
  <c r="BO114" i="1" s="1"/>
  <c r="L114" i="1"/>
  <c r="BD112" i="1"/>
  <c r="BE112" i="1" s="1"/>
  <c r="T112" i="1"/>
  <c r="U112" i="1" s="1"/>
  <c r="M112" i="1"/>
  <c r="K112" i="1"/>
  <c r="L112" i="1" s="1"/>
  <c r="D112" i="1"/>
  <c r="BD111" i="1"/>
  <c r="BE111" i="1" s="1"/>
  <c r="T111" i="1"/>
  <c r="U111" i="1" s="1"/>
  <c r="M111" i="1"/>
  <c r="BO111" i="1" s="1"/>
  <c r="K111" i="1"/>
  <c r="L111" i="1" s="1"/>
  <c r="BP109" i="1"/>
  <c r="BO109" i="1"/>
  <c r="L109" i="1"/>
  <c r="BQ109" i="1" s="1"/>
  <c r="BP107" i="1"/>
  <c r="AA107" i="1"/>
  <c r="M107" i="1"/>
  <c r="O107" i="1" s="1"/>
  <c r="BQ107" i="1" s="1"/>
  <c r="L107" i="1"/>
  <c r="BP106" i="1"/>
  <c r="AA106" i="1"/>
  <c r="M106" i="1"/>
  <c r="BO106" i="1" s="1"/>
  <c r="L106" i="1"/>
  <c r="BO105" i="1"/>
  <c r="BP105" i="1" s="1"/>
  <c r="BQ105" i="1" s="1"/>
  <c r="Z105" i="1"/>
  <c r="AA105" i="1" s="1"/>
  <c r="O105" i="1"/>
  <c r="BP104" i="1"/>
  <c r="O104" i="1"/>
  <c r="BO104" i="1" s="1"/>
  <c r="BA102" i="1"/>
  <c r="BB102" i="1" s="1"/>
  <c r="AC102" i="1"/>
  <c r="AD102" i="1" s="1"/>
  <c r="W102" i="1"/>
  <c r="X102" i="1" s="1"/>
  <c r="M102" i="1"/>
  <c r="BO102" i="1" s="1"/>
  <c r="K102" i="1"/>
  <c r="L102" i="1" s="1"/>
  <c r="BA101" i="1"/>
  <c r="BB101" i="1" s="1"/>
  <c r="AR101" i="1"/>
  <c r="AS101" i="1" s="1"/>
  <c r="AC101" i="1"/>
  <c r="AD101" i="1" s="1"/>
  <c r="W101" i="1"/>
  <c r="X101" i="1" s="1"/>
  <c r="M101" i="1"/>
  <c r="K101" i="1"/>
  <c r="L101" i="1" s="1"/>
  <c r="AC100" i="1"/>
  <c r="AD100" i="1" s="1"/>
  <c r="W100" i="1"/>
  <c r="X100" i="1" s="1"/>
  <c r="M100" i="1"/>
  <c r="BO100" i="1" s="1"/>
  <c r="K100" i="1"/>
  <c r="L100" i="1" s="1"/>
  <c r="BO98" i="1"/>
  <c r="U98" i="1"/>
  <c r="K98" i="1"/>
  <c r="BP98" i="1" s="1"/>
  <c r="BO96" i="1"/>
  <c r="AO96" i="1"/>
  <c r="AP96" i="1" s="1"/>
  <c r="K96" i="1"/>
  <c r="L96" i="1" s="1"/>
  <c r="BQ96" i="1" s="1"/>
  <c r="BD94" i="1"/>
  <c r="BE94" i="1" s="1"/>
  <c r="BA94" i="1"/>
  <c r="BB94" i="1" s="1"/>
  <c r="AR94" i="1"/>
  <c r="AS94" i="1" s="1"/>
  <c r="AC94" i="1"/>
  <c r="AD94" i="1" s="1"/>
  <c r="X94" i="1"/>
  <c r="T94" i="1"/>
  <c r="U94" i="1" s="1"/>
  <c r="M94" i="1"/>
  <c r="N94" i="1" s="1"/>
  <c r="O94" i="1" s="1"/>
  <c r="K94" i="1"/>
  <c r="L94" i="1" s="1"/>
  <c r="BP92" i="1"/>
  <c r="AS92" i="1"/>
  <c r="AP92" i="1"/>
  <c r="AJ92" i="1"/>
  <c r="U92" i="1"/>
  <c r="M92" i="1"/>
  <c r="O92" i="1" s="1"/>
  <c r="BQ92" i="1" s="1"/>
  <c r="L92" i="1"/>
  <c r="BP91" i="1"/>
  <c r="BO91" i="1"/>
  <c r="AS91" i="1"/>
  <c r="AP91" i="1"/>
  <c r="U91" i="1"/>
  <c r="L91" i="1"/>
  <c r="BQ91" i="1" s="1"/>
  <c r="BP90" i="1"/>
  <c r="BO90" i="1"/>
  <c r="AS90" i="1"/>
  <c r="AP90" i="1"/>
  <c r="U90" i="1"/>
  <c r="L90" i="1"/>
  <c r="BQ90" i="1" s="1"/>
  <c r="BP89" i="1"/>
  <c r="BO89" i="1"/>
  <c r="AS89" i="1"/>
  <c r="AP89" i="1"/>
  <c r="L89" i="1"/>
  <c r="BQ89" i="1" s="1"/>
  <c r="BO88" i="1"/>
  <c r="BQ88" i="1" s="1"/>
  <c r="AS88" i="1"/>
  <c r="AP88" i="1"/>
  <c r="AJ88" i="1"/>
  <c r="U88" i="1"/>
  <c r="O88" i="1"/>
  <c r="BO86" i="1"/>
  <c r="BQ86" i="1" s="1"/>
  <c r="BB86" i="1"/>
  <c r="U86" i="1"/>
  <c r="O86" i="1"/>
  <c r="BP84" i="1"/>
  <c r="BO84" i="1"/>
  <c r="L84" i="1"/>
  <c r="BQ84" i="1" s="1"/>
  <c r="BP83" i="1"/>
  <c r="BO83" i="1"/>
  <c r="L83" i="1"/>
  <c r="BQ83" i="1" s="1"/>
  <c r="BP82" i="1"/>
  <c r="BO82" i="1"/>
  <c r="L82" i="1"/>
  <c r="BQ82" i="1" s="1"/>
  <c r="BP81" i="1"/>
  <c r="BO81" i="1"/>
  <c r="L81" i="1"/>
  <c r="BQ81" i="1" s="1"/>
  <c r="BP79" i="1"/>
  <c r="BO79" i="1"/>
  <c r="U79" i="1"/>
  <c r="L79" i="1"/>
  <c r="BQ79" i="1" s="1"/>
  <c r="BP78" i="1"/>
  <c r="BO78" i="1"/>
  <c r="U78" i="1"/>
  <c r="L78" i="1"/>
  <c r="BQ78" i="1" s="1"/>
  <c r="BP76" i="1"/>
  <c r="AS76" i="1"/>
  <c r="X76" i="1"/>
  <c r="U76" i="1"/>
  <c r="M76" i="1"/>
  <c r="BO76" i="1" s="1"/>
  <c r="L76" i="1"/>
  <c r="BP75" i="1"/>
  <c r="AS75" i="1"/>
  <c r="AA75" i="1"/>
  <c r="X75" i="1"/>
  <c r="U75" i="1"/>
  <c r="M75" i="1"/>
  <c r="BO75" i="1" s="1"/>
  <c r="L75" i="1"/>
  <c r="BP74" i="1"/>
  <c r="AS74" i="1"/>
  <c r="AA74" i="1"/>
  <c r="X74" i="1"/>
  <c r="U74" i="1"/>
  <c r="M74" i="1"/>
  <c r="O74" i="1" s="1"/>
  <c r="BQ74" i="1" s="1"/>
  <c r="L74" i="1"/>
  <c r="BP73" i="1"/>
  <c r="AS73" i="1"/>
  <c r="AA73" i="1"/>
  <c r="X73" i="1"/>
  <c r="U73" i="1"/>
  <c r="M73" i="1"/>
  <c r="BO73" i="1" s="1"/>
  <c r="L73" i="1"/>
  <c r="BP72" i="1"/>
  <c r="AS72" i="1"/>
  <c r="AA72" i="1"/>
  <c r="X72" i="1"/>
  <c r="U72" i="1"/>
  <c r="M72" i="1"/>
  <c r="BO72" i="1" s="1"/>
  <c r="L72" i="1"/>
  <c r="BP71" i="1"/>
  <c r="AS71" i="1"/>
  <c r="AA71" i="1"/>
  <c r="X71" i="1"/>
  <c r="U71" i="1"/>
  <c r="M71" i="1"/>
  <c r="BO71" i="1" s="1"/>
  <c r="L71" i="1"/>
  <c r="BP69" i="1"/>
  <c r="M69" i="1"/>
  <c r="BO69" i="1" s="1"/>
  <c r="L69" i="1"/>
  <c r="BP68" i="1"/>
  <c r="M68" i="1"/>
  <c r="BO68" i="1" s="1"/>
  <c r="L68" i="1"/>
  <c r="BP66" i="1"/>
  <c r="U66" i="1"/>
  <c r="M66" i="1"/>
  <c r="BO66" i="1" s="1"/>
  <c r="L66" i="1"/>
  <c r="AC64" i="1"/>
  <c r="AD64" i="1" s="1"/>
  <c r="W64" i="1"/>
  <c r="X64" i="1" s="1"/>
  <c r="T64" i="1"/>
  <c r="U64" i="1" s="1"/>
  <c r="M64" i="1"/>
  <c r="BO64" i="1" s="1"/>
  <c r="K64" i="1"/>
  <c r="L64" i="1" s="1"/>
  <c r="BO62" i="1"/>
  <c r="BP62" i="1" s="1"/>
  <c r="BQ62" i="1" s="1"/>
  <c r="AX62" i="1"/>
  <c r="AY62" i="1" s="1"/>
  <c r="T62" i="1"/>
  <c r="U62" i="1" s="1"/>
  <c r="O62" i="1"/>
  <c r="BO61" i="1"/>
  <c r="AX61" i="1"/>
  <c r="AY61" i="1" s="1"/>
  <c r="T61" i="1"/>
  <c r="U61" i="1" s="1"/>
  <c r="O61" i="1"/>
  <c r="BO60" i="1"/>
  <c r="AX60" i="1"/>
  <c r="AY60" i="1" s="1"/>
  <c r="T60" i="1"/>
  <c r="U60" i="1" s="1"/>
  <c r="O60" i="1"/>
  <c r="BO59" i="1"/>
  <c r="AX59" i="1"/>
  <c r="AY59" i="1" s="1"/>
  <c r="T59" i="1"/>
  <c r="U59" i="1" s="1"/>
  <c r="O59" i="1"/>
  <c r="BO57" i="1"/>
  <c r="BP57" i="1" s="1"/>
  <c r="BQ57" i="1" s="1"/>
  <c r="AR57" i="1"/>
  <c r="AS57" i="1" s="1"/>
  <c r="T57" i="1"/>
  <c r="U57" i="1" s="1"/>
  <c r="O57" i="1"/>
  <c r="BO56" i="1"/>
  <c r="AR56" i="1"/>
  <c r="AS56" i="1" s="1"/>
  <c r="T56" i="1"/>
  <c r="U56" i="1" s="1"/>
  <c r="O56" i="1"/>
  <c r="BP54" i="1"/>
  <c r="BB54" i="1"/>
  <c r="AM54" i="1"/>
  <c r="M54" i="1"/>
  <c r="BO54" i="1" s="1"/>
  <c r="L54" i="1"/>
  <c r="BP52" i="1"/>
  <c r="BB52" i="1"/>
  <c r="AM52" i="1"/>
  <c r="M52" i="1"/>
  <c r="O52" i="1" s="1"/>
  <c r="BQ52" i="1" s="1"/>
  <c r="L52" i="1"/>
  <c r="BP50" i="1"/>
  <c r="AM50" i="1"/>
  <c r="AG50" i="1"/>
  <c r="U50" i="1"/>
  <c r="M50" i="1"/>
  <c r="BO50" i="1" s="1"/>
  <c r="L50" i="1"/>
  <c r="BP49" i="1"/>
  <c r="AM49" i="1"/>
  <c r="AG49" i="1"/>
  <c r="U49" i="1"/>
  <c r="M49" i="1"/>
  <c r="BO49" i="1" s="1"/>
  <c r="L49" i="1"/>
  <c r="BP48" i="1"/>
  <c r="AM48" i="1"/>
  <c r="AG48" i="1"/>
  <c r="U48" i="1"/>
  <c r="M48" i="1"/>
  <c r="BO48" i="1" s="1"/>
  <c r="L48" i="1"/>
  <c r="BP47" i="1"/>
  <c r="AM47" i="1"/>
  <c r="AG47" i="1"/>
  <c r="U47" i="1"/>
  <c r="M47" i="1"/>
  <c r="BO47" i="1" s="1"/>
  <c r="L47" i="1"/>
  <c r="BP45" i="1"/>
  <c r="BO45" i="1"/>
  <c r="AP45" i="1"/>
  <c r="L45" i="1"/>
  <c r="BQ45" i="1" s="1"/>
  <c r="BP44" i="1"/>
  <c r="BO44" i="1"/>
  <c r="BB44" i="1"/>
  <c r="AS44" i="1"/>
  <c r="AP44" i="1"/>
  <c r="AJ44" i="1"/>
  <c r="L44" i="1"/>
  <c r="BQ44" i="1" s="1"/>
  <c r="BP42" i="1"/>
  <c r="M42" i="1"/>
  <c r="BO42" i="1" s="1"/>
  <c r="L42" i="1"/>
  <c r="BP40" i="1"/>
  <c r="AM40" i="1"/>
  <c r="U40" i="1"/>
  <c r="M40" i="1"/>
  <c r="O40" i="1" s="1"/>
  <c r="BQ40" i="1" s="1"/>
  <c r="L40" i="1"/>
  <c r="BP38" i="1"/>
  <c r="AG38" i="1"/>
  <c r="M38" i="1"/>
  <c r="BO38" i="1" s="1"/>
  <c r="L38" i="1"/>
  <c r="BP36" i="1"/>
  <c r="BB36" i="1"/>
  <c r="U36" i="1"/>
  <c r="M36" i="1"/>
  <c r="O36" i="1" s="1"/>
  <c r="BQ36" i="1" s="1"/>
  <c r="L36" i="1"/>
  <c r="BP35" i="1"/>
  <c r="BB35" i="1"/>
  <c r="U35" i="1"/>
  <c r="M35" i="1"/>
  <c r="BO35" i="1" s="1"/>
  <c r="L35" i="1"/>
  <c r="BP34" i="1"/>
  <c r="BB34" i="1"/>
  <c r="AJ34" i="1"/>
  <c r="U34" i="1"/>
  <c r="M34" i="1"/>
  <c r="BO34" i="1" s="1"/>
  <c r="L34" i="1"/>
  <c r="BP32" i="1"/>
  <c r="AG32" i="1"/>
  <c r="U32" i="1"/>
  <c r="M32" i="1"/>
  <c r="BO32" i="1" s="1"/>
  <c r="L32" i="1"/>
  <c r="BP31" i="1"/>
  <c r="AG31" i="1"/>
  <c r="U31" i="1"/>
  <c r="M31" i="1"/>
  <c r="BO31" i="1" s="1"/>
  <c r="L31" i="1"/>
  <c r="BP29" i="1"/>
  <c r="BO29" i="1"/>
  <c r="BB29" i="1"/>
  <c r="AS29" i="1"/>
  <c r="AP29" i="1"/>
  <c r="U29" i="1"/>
  <c r="L29" i="1"/>
  <c r="BQ29" i="1" s="1"/>
  <c r="BP28" i="1"/>
  <c r="BO28" i="1"/>
  <c r="BB28" i="1"/>
  <c r="AS28" i="1"/>
  <c r="AP28" i="1"/>
  <c r="U28" i="1"/>
  <c r="L28" i="1"/>
  <c r="BQ28" i="1" s="1"/>
  <c r="BP27" i="1"/>
  <c r="BO27" i="1"/>
  <c r="BB27" i="1"/>
  <c r="AS27" i="1"/>
  <c r="AP27" i="1"/>
  <c r="U27" i="1"/>
  <c r="L27" i="1"/>
  <c r="BQ27" i="1" s="1"/>
  <c r="BP25" i="1"/>
  <c r="BO25" i="1"/>
  <c r="BH25" i="1"/>
  <c r="BB25" i="1"/>
  <c r="AG25" i="1"/>
  <c r="U25" i="1"/>
  <c r="L25" i="1"/>
  <c r="BQ25" i="1" s="1"/>
  <c r="BP23" i="1"/>
  <c r="BO23" i="1"/>
  <c r="AG23" i="1"/>
  <c r="U23" i="1"/>
  <c r="L23" i="1"/>
  <c r="BQ23" i="1" s="1"/>
  <c r="BP22" i="1"/>
  <c r="BO22" i="1"/>
  <c r="AG22" i="1"/>
  <c r="U22" i="1"/>
  <c r="L22" i="1"/>
  <c r="BQ22" i="1" s="1"/>
  <c r="BP20" i="1"/>
  <c r="BO20" i="1"/>
  <c r="BB20" i="1"/>
  <c r="U20" i="1"/>
  <c r="L20" i="1"/>
  <c r="BQ20" i="1" s="1"/>
  <c r="BP19" i="1"/>
  <c r="BO19" i="1"/>
  <c r="U19" i="1"/>
  <c r="L19" i="1"/>
  <c r="BQ19" i="1" s="1"/>
  <c r="BO17" i="1"/>
  <c r="AO17" i="1"/>
  <c r="AP17" i="1" s="1"/>
  <c r="K17" i="1"/>
  <c r="BP17" i="1" s="1"/>
  <c r="AR15" i="1"/>
  <c r="AS15" i="1" s="1"/>
  <c r="Z15" i="1"/>
  <c r="AA15" i="1" s="1"/>
  <c r="W15" i="1"/>
  <c r="X15" i="1" s="1"/>
  <c r="M15" i="1"/>
  <c r="BO15" i="1" s="1"/>
  <c r="K15" i="1"/>
  <c r="L15" i="1" s="1"/>
  <c r="AR14" i="1"/>
  <c r="AS14" i="1" s="1"/>
  <c r="Z14" i="1"/>
  <c r="AA14" i="1" s="1"/>
  <c r="W14" i="1"/>
  <c r="X14" i="1" s="1"/>
  <c r="BO14" i="1"/>
  <c r="BP14" i="1" s="1"/>
  <c r="BQ14" i="1" s="1"/>
  <c r="K14" i="1"/>
  <c r="L14" i="1" s="1"/>
  <c r="AU12" i="1"/>
  <c r="AV12" i="1" s="1"/>
  <c r="AR12" i="1"/>
  <c r="AS12" i="1" s="1"/>
  <c r="W12" i="1"/>
  <c r="X12" i="1" s="1"/>
  <c r="U12" i="1"/>
  <c r="M12" i="1"/>
  <c r="BO12" i="1" s="1"/>
  <c r="K12" i="1"/>
  <c r="L12" i="1" s="1"/>
  <c r="AU11" i="1"/>
  <c r="AV11" i="1" s="1"/>
  <c r="AR11" i="1"/>
  <c r="AS11" i="1" s="1"/>
  <c r="W11" i="1"/>
  <c r="X11" i="1" s="1"/>
  <c r="M11" i="1"/>
  <c r="BO11" i="1" s="1"/>
  <c r="K11" i="1"/>
  <c r="L11" i="1" s="1"/>
  <c r="AU10" i="1"/>
  <c r="AV10" i="1" s="1"/>
  <c r="AR10" i="1"/>
  <c r="AS10" i="1" s="1"/>
  <c r="W10" i="1"/>
  <c r="X10" i="1" s="1"/>
  <c r="U10" i="1"/>
  <c r="M10" i="1"/>
  <c r="BO10" i="1" s="1"/>
  <c r="K10" i="1"/>
  <c r="L10" i="1" s="1"/>
  <c r="AU9" i="1"/>
  <c r="AV9" i="1" s="1"/>
  <c r="AR9" i="1"/>
  <c r="AS9" i="1" s="1"/>
  <c r="W9" i="1"/>
  <c r="X9" i="1" s="1"/>
  <c r="U9" i="1"/>
  <c r="M9" i="1"/>
  <c r="BO9" i="1" s="1"/>
  <c r="K9" i="1"/>
  <c r="L9" i="1" s="1"/>
  <c r="BO7" i="1"/>
  <c r="K7" i="1"/>
  <c r="BP7" i="1" s="1"/>
  <c r="BP5" i="1"/>
  <c r="AG5" i="1"/>
  <c r="M5" i="1"/>
  <c r="O5" i="1" s="1"/>
  <c r="BQ5" i="1" s="1"/>
  <c r="L5" i="1"/>
  <c r="BP3" i="1"/>
  <c r="U3" i="1"/>
  <c r="M3" i="1"/>
  <c r="O3" i="1" s="1"/>
  <c r="BQ3" i="1" s="1"/>
  <c r="L3" i="1"/>
  <c r="L129" i="1" l="1"/>
  <c r="BQ129" i="1" s="1"/>
  <c r="BP60" i="1"/>
  <c r="BQ60" i="1" s="1"/>
  <c r="BP56" i="1"/>
  <c r="BQ56" i="1" s="1"/>
  <c r="BP96" i="1"/>
  <c r="BP141" i="1"/>
  <c r="O73" i="1"/>
  <c r="BQ73" i="1" s="1"/>
  <c r="L168" i="1"/>
  <c r="BQ168" i="1" s="1"/>
  <c r="L176" i="1"/>
  <c r="BQ176" i="1" s="1"/>
  <c r="O66" i="1"/>
  <c r="BQ66" i="1" s="1"/>
  <c r="L143" i="1"/>
  <c r="BQ143" i="1" s="1"/>
  <c r="O50" i="1"/>
  <c r="BQ50" i="1" s="1"/>
  <c r="O163" i="1"/>
  <c r="BQ163" i="1" s="1"/>
  <c r="BO36" i="1"/>
  <c r="L131" i="1"/>
  <c r="BQ131" i="1" s="1"/>
  <c r="N216" i="1"/>
  <c r="BP216" i="1" s="1"/>
  <c r="BO241" i="1"/>
  <c r="L147" i="1"/>
  <c r="BQ147" i="1" s="1"/>
  <c r="BO123" i="1"/>
  <c r="N102" i="1"/>
  <c r="BP102" i="1" s="1"/>
  <c r="O207" i="1"/>
  <c r="BQ207" i="1" s="1"/>
  <c r="N226" i="1"/>
  <c r="BP226" i="1" s="1"/>
  <c r="BP59" i="1"/>
  <c r="BQ59" i="1" s="1"/>
  <c r="BO92" i="1"/>
  <c r="L155" i="1"/>
  <c r="BQ155" i="1" s="1"/>
  <c r="BO52" i="1"/>
  <c r="N9" i="1"/>
  <c r="O9" i="1" s="1"/>
  <c r="O32" i="1"/>
  <c r="BQ32" i="1" s="1"/>
  <c r="O204" i="1"/>
  <c r="BQ204" i="1" s="1"/>
  <c r="N15" i="1"/>
  <c r="O15" i="1" s="1"/>
  <c r="BO40" i="1"/>
  <c r="O68" i="1"/>
  <c r="BQ68" i="1" s="1"/>
  <c r="N170" i="1"/>
  <c r="O170" i="1" s="1"/>
  <c r="BQ170" i="1" s="1"/>
  <c r="N215" i="1"/>
  <c r="BP215" i="1" s="1"/>
  <c r="O72" i="1"/>
  <c r="BQ72" i="1" s="1"/>
  <c r="O76" i="1"/>
  <c r="BQ76" i="1" s="1"/>
  <c r="BQ104" i="1"/>
  <c r="BP142" i="1"/>
  <c r="L184" i="1"/>
  <c r="BQ184" i="1" s="1"/>
  <c r="L236" i="1"/>
  <c r="BQ236" i="1" s="1"/>
  <c r="BP173" i="1"/>
  <c r="O48" i="1"/>
  <c r="BQ48" i="1" s="1"/>
  <c r="O69" i="1"/>
  <c r="BQ69" i="1" s="1"/>
  <c r="BO5" i="1"/>
  <c r="O38" i="1"/>
  <c r="BQ38" i="1" s="1"/>
  <c r="N64" i="1"/>
  <c r="O64" i="1" s="1"/>
  <c r="BQ64" i="1" s="1"/>
  <c r="O34" i="1"/>
  <c r="BQ34" i="1" s="1"/>
  <c r="N100" i="1"/>
  <c r="BP100" i="1" s="1"/>
  <c r="BO116" i="1"/>
  <c r="O124" i="1"/>
  <c r="BQ124" i="1" s="1"/>
  <c r="O242" i="1"/>
  <c r="BQ242" i="1" s="1"/>
  <c r="L183" i="1"/>
  <c r="BQ183" i="1" s="1"/>
  <c r="N10" i="1"/>
  <c r="O10" i="1" s="1"/>
  <c r="BO94" i="1"/>
  <c r="L166" i="1"/>
  <c r="BQ166" i="1" s="1"/>
  <c r="BO198" i="1"/>
  <c r="BO178" i="1"/>
  <c r="O54" i="1"/>
  <c r="BQ54" i="1" s="1"/>
  <c r="BO125" i="1"/>
  <c r="BP144" i="1"/>
  <c r="N223" i="1"/>
  <c r="BP223" i="1" s="1"/>
  <c r="N101" i="1"/>
  <c r="BP101" i="1" s="1"/>
  <c r="BO107" i="1"/>
  <c r="BO118" i="1"/>
  <c r="N218" i="1"/>
  <c r="BP218" i="1" s="1"/>
  <c r="O35" i="1"/>
  <c r="BQ35" i="1" s="1"/>
  <c r="BO74" i="1"/>
  <c r="L98" i="1"/>
  <c r="BQ98" i="1" s="1"/>
  <c r="O122" i="1"/>
  <c r="BQ122" i="1" s="1"/>
  <c r="O126" i="1"/>
  <c r="BQ126" i="1" s="1"/>
  <c r="O114" i="1"/>
  <c r="BQ114" i="1" s="1"/>
  <c r="L154" i="1"/>
  <c r="BQ154" i="1" s="1"/>
  <c r="BO180" i="1"/>
  <c r="N14" i="1"/>
  <c r="O14" i="1" s="1"/>
  <c r="N222" i="1"/>
  <c r="BP222" i="1" s="1"/>
  <c r="L17" i="1"/>
  <c r="BQ17" i="1" s="1"/>
  <c r="O202" i="1"/>
  <c r="BQ202" i="1" s="1"/>
  <c r="O206" i="1"/>
  <c r="BQ206" i="1" s="1"/>
  <c r="N224" i="1"/>
  <c r="BP224" i="1" s="1"/>
  <c r="O49" i="1"/>
  <c r="BQ49" i="1" s="1"/>
  <c r="BO240" i="1"/>
  <c r="N217" i="1"/>
  <c r="BP217" i="1" s="1"/>
  <c r="BP10" i="1"/>
  <c r="BQ10" i="1" s="1"/>
  <c r="BP9" i="1"/>
  <c r="BQ9" i="1" s="1"/>
  <c r="BP12" i="1"/>
  <c r="BQ12" i="1" s="1"/>
  <c r="BP11" i="1"/>
  <c r="BQ11" i="1" s="1"/>
  <c r="BP180" i="1"/>
  <c r="O180" i="1"/>
  <c r="BQ180" i="1" s="1"/>
  <c r="BP15" i="1"/>
  <c r="BQ15" i="1" s="1"/>
  <c r="O71" i="1"/>
  <c r="BQ71" i="1" s="1"/>
  <c r="O75" i="1"/>
  <c r="BQ75" i="1" s="1"/>
  <c r="BO101" i="1"/>
  <c r="BO112" i="1"/>
  <c r="BP146" i="1"/>
  <c r="BP220" i="1"/>
  <c r="BP145" i="1"/>
  <c r="L165" i="1"/>
  <c r="BQ165" i="1" s="1"/>
  <c r="L175" i="1"/>
  <c r="BQ175" i="1" s="1"/>
  <c r="O47" i="1"/>
  <c r="BQ47" i="1" s="1"/>
  <c r="BP148" i="1"/>
  <c r="BQ148" i="1" s="1"/>
  <c r="N11" i="1"/>
  <c r="O11" i="1" s="1"/>
  <c r="N12" i="1"/>
  <c r="O12" i="1" s="1"/>
  <c r="O31" i="1"/>
  <c r="BQ31" i="1" s="1"/>
  <c r="O106" i="1"/>
  <c r="BQ106" i="1" s="1"/>
  <c r="L153" i="1"/>
  <c r="BQ153" i="1" s="1"/>
  <c r="BO219" i="1"/>
  <c r="O203" i="1"/>
  <c r="BQ203" i="1" s="1"/>
  <c r="O205" i="1"/>
  <c r="BQ205" i="1" s="1"/>
  <c r="O244" i="1"/>
  <c r="BQ244" i="1" s="1"/>
  <c r="O222" i="1"/>
  <c r="BQ222" i="1" s="1"/>
  <c r="BP61" i="1"/>
  <c r="BQ61" i="1" s="1"/>
  <c r="O117" i="1"/>
  <c r="BQ117" i="1" s="1"/>
  <c r="O119" i="1"/>
  <c r="BQ119" i="1" s="1"/>
  <c r="L156" i="1"/>
  <c r="BQ156" i="1" s="1"/>
  <c r="L174" i="1"/>
  <c r="BQ174" i="1" s="1"/>
  <c r="N181" i="1"/>
  <c r="BP181" i="1" s="1"/>
  <c r="O193" i="1"/>
  <c r="BQ193" i="1" s="1"/>
  <c r="O42" i="1"/>
  <c r="BQ42" i="1" s="1"/>
  <c r="N112" i="1"/>
  <c r="BP112" i="1" s="1"/>
  <c r="O238" i="1"/>
  <c r="BQ238" i="1" s="1"/>
  <c r="L7" i="1"/>
  <c r="BQ7" i="1" s="1"/>
  <c r="BO3" i="1"/>
  <c r="N111" i="1"/>
  <c r="BP111" i="1" s="1"/>
  <c r="N171" i="1"/>
  <c r="BP171" i="1" s="1"/>
  <c r="O197" i="1"/>
  <c r="BQ197" i="1" s="1"/>
  <c r="O234" i="1"/>
  <c r="BQ234" i="1" s="1"/>
  <c r="O226" i="1" l="1"/>
  <c r="BQ226" i="1" s="1"/>
  <c r="O217" i="1"/>
  <c r="BQ217" i="1" s="1"/>
  <c r="O181" i="1"/>
  <c r="BQ181" i="1" s="1"/>
  <c r="O216" i="1"/>
  <c r="BQ216" i="1" s="1"/>
  <c r="BP64" i="1"/>
  <c r="O102" i="1"/>
  <c r="BQ102" i="1" s="1"/>
  <c r="O100" i="1"/>
  <c r="BQ100" i="1" s="1"/>
  <c r="O215" i="1"/>
  <c r="BQ215" i="1" s="1"/>
  <c r="BP170" i="1"/>
  <c r="O112" i="1"/>
  <c r="BQ112" i="1" s="1"/>
  <c r="BP94" i="1"/>
  <c r="BQ94" i="1" s="1"/>
  <c r="O224" i="1"/>
  <c r="BQ224" i="1" s="1"/>
  <c r="O218" i="1"/>
  <c r="BQ218" i="1" s="1"/>
  <c r="O223" i="1"/>
  <c r="BQ223" i="1" s="1"/>
  <c r="O101" i="1"/>
  <c r="BQ101" i="1" s="1"/>
  <c r="O171" i="1"/>
  <c r="BQ171" i="1" s="1"/>
  <c r="O111" i="1"/>
  <c r="BQ111" i="1" s="1"/>
</calcChain>
</file>

<file path=xl/sharedStrings.xml><?xml version="1.0" encoding="utf-8"?>
<sst xmlns="http://schemas.openxmlformats.org/spreadsheetml/2006/main" count="759" uniqueCount="330">
  <si>
    <t>PRECIO DE REFERENCIA</t>
  </si>
  <si>
    <t>NOMBRE DE GRUPO</t>
  </si>
  <si>
    <t>ITEM</t>
  </si>
  <si>
    <t>CODIGO UNSPSC</t>
  </si>
  <si>
    <t>CODIGO INTERNO</t>
  </si>
  <si>
    <t>DESCRIPCION BIEN Y/O SERVICIO A ADQUIRIR</t>
  </si>
  <si>
    <t>PRESENTACIÓN / UNIDAD DE MEDIDA</t>
  </si>
  <si>
    <t>VALOR UNITARIO ($)</t>
  </si>
  <si>
    <t>N° CONTRATO</t>
  </si>
  <si>
    <t>AÑO CONTRATADO</t>
  </si>
  <si>
    <t>VALOR UNITARIO</t>
  </si>
  <si>
    <t>IVA</t>
  </si>
  <si>
    <t>VALOR TOTAL  INCLUIDO IVA</t>
  </si>
  <si>
    <t xml:space="preserve">VALOR UNITARIO </t>
  </si>
  <si>
    <t xml:space="preserve">IVA </t>
  </si>
  <si>
    <t>VALOR TOTAL INCLUIDO IVA</t>
  </si>
  <si>
    <t>GRUPO No. 1. ÁCIDOS GRASOS HÍPER-OXIGENADOS</t>
  </si>
  <si>
    <t>ACIDOS GRASOS HIPER-OXIGENADOS 30 ML</t>
  </si>
  <si>
    <t>UNIDAD</t>
  </si>
  <si>
    <t>377-2022</t>
  </si>
  <si>
    <t xml:space="preserve">2022 ULTIMA ENTRADA 2023 </t>
  </si>
  <si>
    <t>GRUPO No. 2. SOLUCION PARA LAVADO DE HERIDAS</t>
  </si>
  <si>
    <t>SOLUCIÓN PARA EL LAVADO DE HERIDAS 40 ML</t>
  </si>
  <si>
    <t>GRUPO No. 3. AGUJA MONO POLAR PARA ELECTROMIOGRAFÍA</t>
  </si>
  <si>
    <t xml:space="preserve">AGUJA MONOPOLAR PARA ELECTROMIOGRAFIA  </t>
  </si>
  <si>
    <t>049-2023</t>
  </si>
  <si>
    <t xml:space="preserve">GRUPO No. 4. AGUJAS ACCESO VENOSO
</t>
  </si>
  <si>
    <t>AGUJA HIPODÉRMICA 19 X 1,1/2"</t>
  </si>
  <si>
    <t xml:space="preserve">1369-2018 </t>
  </si>
  <si>
    <t>2018 ULTIMA ENTRADA 2022</t>
  </si>
  <si>
    <t>AGUJA HIPODÉRMICA 23 X 1,1/2"</t>
  </si>
  <si>
    <t>AGUJA HIPODÉRMICA 25 X 1,1/2"</t>
  </si>
  <si>
    <t>AGUJA HIPODÉRMICA 18 X 1,1/2"</t>
  </si>
  <si>
    <t>GRUPO No. 5. AGUJAS PARA PEN</t>
  </si>
  <si>
    <t>AGUJAS PARA PEN 32G X 4 MM</t>
  </si>
  <si>
    <t>1371-2018</t>
  </si>
  <si>
    <t>AGUJAS PARA PEN 31 G X 5 MM  UNIDAD  31 G X 5 MM</t>
  </si>
  <si>
    <t>GRUPO No. 6. APOSITO TRANSPARENTE SPRAY</t>
  </si>
  <si>
    <t>1374-2018</t>
  </si>
  <si>
    <t>ULTIMA ENTRADA 2023</t>
  </si>
  <si>
    <t>GRUPO No. 7. APOSITOS ANTIMICROBIANOS</t>
  </si>
  <si>
    <t>050-2023</t>
  </si>
  <si>
    <t>APÓSITO IMPREGNADO ANTIMICROBIANO - 10 X 10 CMS</t>
  </si>
  <si>
    <t>GRUPO No. 8. APOSITOS DE ESPUMA</t>
  </si>
  <si>
    <t>42312400 </t>
  </si>
  <si>
    <t xml:space="preserve">APOSITO DE ESPUMA ANTIMICROBIANA IMPREGNADO ANTIMICROBIANO 20,3 CM X 20,3 CM </t>
  </si>
  <si>
    <t>GRUPO No. 9. APOSITOS NO ADHERENTES</t>
  </si>
  <si>
    <t>42312301- 42312400</t>
  </si>
  <si>
    <t>APOSITO ABSORBENTE NO ADHERENTE 10X 20 CM</t>
  </si>
  <si>
    <t>GRUPO No.10. APOSITOS PARA ACCESO VENOSO</t>
  </si>
  <si>
    <t>APÓSITO TRANSPARENTE  PARA  VENOPUNCIONES ADULTO  6,5 X 7 CMS</t>
  </si>
  <si>
    <t xml:space="preserve">1374-2018 ULTIMA ENTRADA 2023 </t>
  </si>
  <si>
    <t>APÓSITO TRANSPARENTE PARA  VENOPUNCIONES PEDIÁTRICO 5 X 5,7 CMS</t>
  </si>
  <si>
    <t>APÓSITO TRANSPARENTE PARA  CATÉTER CENTRAL 8,5 X 11 CMS</t>
  </si>
  <si>
    <t>GRUPO No. 11. APOSITOS DE HIDROFIBRA</t>
  </si>
  <si>
    <t xml:space="preserve">APOSITO DE HIDROFIBRA AG 10X10 CM </t>
  </si>
  <si>
    <t>374-2022</t>
  </si>
  <si>
    <t xml:space="preserve">APOSITO DE HIDROFIBRA AL 100% 10X10 CM </t>
  </si>
  <si>
    <t>GRUPO NO. 12. APOSITO HIDROCOLOIDES</t>
  </si>
  <si>
    <t>APOSITO HIDROCOLOIDE DELGADO 10X10 CM</t>
  </si>
  <si>
    <t xml:space="preserve">APOSITO HIDROCOLOIDE GRUESO 10X10 CM </t>
  </si>
  <si>
    <t xml:space="preserve">APOSITO HIDROCOLOIDE GRUESO 20X20 CM </t>
  </si>
  <si>
    <t>GRUPO No. 13. APÓSITO DE HIDROFIBRA REFORZADO CON NYLON Y PLATA IÓNICA AL 1.2%</t>
  </si>
  <si>
    <t>APÓSITO DE HIDROFIBRA REFORZADO CON NYLON Y PLATA IÓNICA AL 1.2%</t>
  </si>
  <si>
    <t xml:space="preserve">GRUPO No. 14. GEL DESBRIDANTE AUTOLITICO </t>
  </si>
  <si>
    <t>GEL DESBRIDANTE AUTOLITICO TUBO 25 -30 GRS</t>
  </si>
  <si>
    <t xml:space="preserve">GRUPO No. 15. GEL EPITELIZANTE </t>
  </si>
  <si>
    <t>GEL EPITELIZANTE TUBO 85 GRAMOS</t>
  </si>
  <si>
    <t>GRUPO No. 16. APOSITOS PARA DISPOSITIVOS MEDICOS</t>
  </si>
  <si>
    <t>APÓSITO TRANSPARENTE  10 X 12 CMS ± 2 CMS</t>
  </si>
  <si>
    <t>APÓSITO TRANSPARENTE DIAMETRO  20 X 25-30 CMS ± 2 CMS</t>
  </si>
  <si>
    <t>GRUPO No. 17. APOSITOS PARA PREVENCION DE LESIONES DE PIEL</t>
  </si>
  <si>
    <t>APOSITO LIBERADOR DE PRESION TRES CAPAS 17,5 X 17,5 CM</t>
  </si>
  <si>
    <t>376-2022</t>
  </si>
  <si>
    <t xml:space="preserve">APOSITO LIBERADOR DE PRESION CINCO CAPAS TALON 25X25,2 CM </t>
  </si>
  <si>
    <t>APOSITO LIBERADOR DE PRESION CINCO CAPAS SACRO 21,6X23 CM</t>
  </si>
  <si>
    <t xml:space="preserve">APOSITO LIBERADOR DE PRESION TRES CAPAS 10X10 CM </t>
  </si>
  <si>
    <t>GRUPO No. 18. APOSITO DE CARBON ACTIVADO</t>
  </si>
  <si>
    <t xml:space="preserve">APOSITO DE CARBON ACTIVADO Y PLATA 10.5 X 10.5 CM </t>
  </si>
  <si>
    <t>375-2022</t>
  </si>
  <si>
    <t>GRUPO No. 19. APOSITO DE COLAGENO Y ALGINATO</t>
  </si>
  <si>
    <t>APOSITO CON COLAGENO Y ALGINATO 10,2X10,2 CM</t>
  </si>
  <si>
    <t>GRUPO No. 20 .BAJALENGUAS Y APLICADORES</t>
  </si>
  <si>
    <t>BAJALENGUAS DE MADERA</t>
  </si>
  <si>
    <t>CAJA X 500</t>
  </si>
  <si>
    <t xml:space="preserve">APLICADORES DE MADERA CON PUNTA ALGODON  UNIDAD  </t>
  </si>
  <si>
    <t>GRUPO No. 21. BRAZALETE PARA LA TOMA DE TENSION ARTERIAL</t>
  </si>
  <si>
    <t>BRAZALETES ADULTO DE 1 VIA</t>
  </si>
  <si>
    <t>BRAZALETES ADULTO DE 2 VIAS</t>
  </si>
  <si>
    <t>BRAZALETES PEDIATRICO DE 1 VIAS</t>
  </si>
  <si>
    <t>BRAZALETES NEONATAL DE 1 VIA</t>
  </si>
  <si>
    <t>GRUPO No. 22. CANDADO PARA CARRO DE PARO</t>
  </si>
  <si>
    <t>CANDADO PARA CARRO DE PARO</t>
  </si>
  <si>
    <t xml:space="preserve">UNIDAD </t>
  </si>
  <si>
    <t>372-2022</t>
  </si>
  <si>
    <t>GRUPO No. 23. CATETER EPICUTANEO NEONATAL</t>
  </si>
  <si>
    <t xml:space="preserve">CATETER EPICUTANEO NEONATAL </t>
  </si>
  <si>
    <t>371-2022</t>
  </si>
  <si>
    <t>GRUPO No. 24. CATETERES DE LINEA MEDIA</t>
  </si>
  <si>
    <t>42221504- 42221500</t>
  </si>
  <si>
    <t>CATETER INTRAVENOSO DE LINEA MEDIA 2FR X 10CM</t>
  </si>
  <si>
    <t xml:space="preserve">CATETER DE LINEA MEDIA 4 FR X 20 CMS UNIDAD </t>
  </si>
  <si>
    <t>GRUPO No. 25. CATETERES PERIFERICOS CORTOS</t>
  </si>
  <si>
    <t xml:space="preserve">CATÉTER RADIOPACO INTRAVENOSO NO. 14/ SEGURIDAD </t>
  </si>
  <si>
    <t>369-2022</t>
  </si>
  <si>
    <t xml:space="preserve">CATÉTER RADIOPACO INTRAVENOSO NO. 16 / SEGURIDAD </t>
  </si>
  <si>
    <t xml:space="preserve">CATÉTER RADIOPACO INTRAVENOSO NO. 18 / SEGURIDAD </t>
  </si>
  <si>
    <t xml:space="preserve">CATÉTER RADIOPACO INTRAVENOSO NO. 20/ SEGURIDAD </t>
  </si>
  <si>
    <t xml:space="preserve">CATÉTER RADIOPACO INTRAVENOSO NO. 22/ SEGURIDAD </t>
  </si>
  <si>
    <t xml:space="preserve">CATÉTER RADIOPACO INTRAVENOSO NO. 24/ SEGURIDAD </t>
  </si>
  <si>
    <t>GRUPO No. 26. CATETERES VENOSOS CENTRALES DE INSERCIÓN PERIFERICA</t>
  </si>
  <si>
    <t>CATETER VENOSO CENTRAL INSERCION PERIFERICA ( PICC) BILUMEN 4,5 FR</t>
  </si>
  <si>
    <t>051-2023</t>
  </si>
  <si>
    <t>CATETER VENOSO CENTRAL INSERCION PERIFERICA ( PICC)  MONOLUMEN 4 FR</t>
  </si>
  <si>
    <t>GRUPO No. 27. CATETERES VENOSOS CENTRALES DE ALTO FLUJO</t>
  </si>
  <si>
    <t>1176090070</t>
  </si>
  <si>
    <t xml:space="preserve">CATETER DE ACCESO CENTRAL PERIFERICO MONOLUMEN 3FR DE ALTO FLUJO CON AGUJA </t>
  </si>
  <si>
    <t>052-2023</t>
  </si>
  <si>
    <t xml:space="preserve">CATETER DE ACCESO CENTRAL PERIFERICO MONOLUMEN 4FR DE ALTO FLUJO CON AGUJA </t>
  </si>
  <si>
    <t xml:space="preserve">CATETER DE ACCESO CENTRAL PERIFERICO BILUMEN 4FR DE ALTO FLUJO CON AGUJA </t>
  </si>
  <si>
    <t xml:space="preserve">CATETER DE ACCESO CENTRAL PERIFERICO BILUMEN 5FR DE ALTO FLUJO CON AGUJA </t>
  </si>
  <si>
    <t>GRUPO No. 28. TOALLA PARA LIMPIEZA Y DESINFECCION DE SUPERFICIES</t>
  </si>
  <si>
    <t>TOALLA PARA LIMPIEZA Y DESINFECCION DE SUPERFICIES</t>
  </si>
  <si>
    <t>GRUPO No. 29. CINTAS ADHESIVAS</t>
  </si>
  <si>
    <t xml:space="preserve">CINTA ADHESIVA ELASTICA  NO TEJIDA 10 CM X 10 M </t>
  </si>
  <si>
    <t>CINTA ADHESIVA MICROPOROSA, DIAMETRO 1/2", PIEL</t>
  </si>
  <si>
    <t>2018 ULTIMA ENTRADA 2023</t>
  </si>
  <si>
    <t>CINTA ADHESIVA MICROPOROSA, DIAMETRO 2" PIEL</t>
  </si>
  <si>
    <t>CINTA ADHESIVA MICROPOROSA, DIAMETRO 1" PIEL</t>
  </si>
  <si>
    <t>CINTA ADHESIVA ELASTICA NO TEJIDA 5 CMS X 10 MTS</t>
  </si>
  <si>
    <t>GRUPO No. 30. CONECTOR SISTEMA CERRADO</t>
  </si>
  <si>
    <t>CONECTOR PARA SISTEMA CERRADO LIBRE DE AGUJAS MACRO</t>
  </si>
  <si>
    <t>1369-2018</t>
  </si>
  <si>
    <t>ULTIMA ENTRADA 2022</t>
  </si>
  <si>
    <t>GRUPO No. 31. CUCHILLA QUIRURGICA VELLO</t>
  </si>
  <si>
    <t xml:space="preserve">CUCHILLA QUIRÚRGICA  </t>
  </si>
  <si>
    <t>GRUPO No. 32. DISPOSITIVO FIJADOR DE CATÉTER SIN SUTURA</t>
  </si>
  <si>
    <t>DISPOSITIVO FIJADOR DE CATÉTER SIN SUTURA</t>
  </si>
  <si>
    <t>187-2023</t>
  </si>
  <si>
    <t>GRUPO No. 33. DRENAJE URINARIO</t>
  </si>
  <si>
    <t>COLECTOR URINARIO PEDIÁTRICO</t>
  </si>
  <si>
    <t>SISTEMA CERRADO DE DRENAJE URINARIO ADULTO</t>
  </si>
  <si>
    <t>SISTEMA CERRADO DE DRENAJE URINARIO PEDIATRICO</t>
  </si>
  <si>
    <t>GRUPO No. 34.EQUIPOS PARA INFUSION</t>
  </si>
  <si>
    <t xml:space="preserve">EQUIPO DE BOMBA PARA NUTRICIÓN ENTERAL </t>
  </si>
  <si>
    <t>EQUIPO DE BOMBA JERINGA</t>
  </si>
  <si>
    <t>EQUIPO DE BOMBA RADIOPACO</t>
  </si>
  <si>
    <t>370-2022</t>
  </si>
  <si>
    <t>EQUIPO BOMBA DE INFUSIÓN (NUEVA TECNOLOGIA)</t>
  </si>
  <si>
    <t>GRUPO No. 35. GASA IMPREGNADAS DE TRITICUM VULGARE</t>
  </si>
  <si>
    <t>42312403- 42311504</t>
  </si>
  <si>
    <t xml:space="preserve">GASA IMPREGNADAS DE TRITICUM VULGARE 10X10 CM </t>
  </si>
  <si>
    <t>GRUPO No. 36. INSUMOS ALIMENTACIÓN ENTERAL</t>
  </si>
  <si>
    <t>JERINGA  ENTERAL ENFIT 20ML</t>
  </si>
  <si>
    <t>373-2022</t>
  </si>
  <si>
    <t>ADAPTADOR  CON TAPON-ENFIT HEMBRA</t>
  </si>
  <si>
    <t xml:space="preserve">GRUPO No. 37. INSUMOS NUTRICION ENTERAL </t>
  </si>
  <si>
    <t xml:space="preserve">SONDA NASOGASTRICA CON PESO EN LA PUNTA 12 FR  </t>
  </si>
  <si>
    <t>GRUPO No. 38. INSUMOS OSTOMIZADOS Y UROLOGIA</t>
  </si>
  <si>
    <t>378-2022</t>
  </si>
  <si>
    <t>BARRERA DE COLOSTOMIA CON BOLSA DE 100 MM</t>
  </si>
  <si>
    <t xml:space="preserve">BARRERA DE COLOSTOMIA NEONATAL DE UNA O DOS PIEZAS </t>
  </si>
  <si>
    <t>BARRERA DE COLOSTOMIA PEDIATRICA 40 MM</t>
  </si>
  <si>
    <t xml:space="preserve">BARRERA LISA PROTECTORA DE PIEL 20X20 CM </t>
  </si>
  <si>
    <t>BARRERA PROTECTORA DE PIEL 60 MM</t>
  </si>
  <si>
    <t>BARRERA PROTECTORA DE PIEL 70 MM</t>
  </si>
  <si>
    <t xml:space="preserve">BASE O BARRERA DE OSTOMIA CLIMA HUMEDO </t>
  </si>
  <si>
    <t>BOLSA DE COLOSTOMIA DE 70 MM</t>
  </si>
  <si>
    <t>BOLSA DE COLOSTOMIA PEDIATRICA 40 MM</t>
  </si>
  <si>
    <t>BOLSA DE OSTOMIA DE 60 MM</t>
  </si>
  <si>
    <t xml:space="preserve">BOLSA PARA OSTOMIA DE UNA PIEZA PARA ADULTO </t>
  </si>
  <si>
    <t xml:space="preserve">BOLSA PARA UROSTOMIA  UNIDAD  </t>
  </si>
  <si>
    <t>GRUPO No. 39. INSUMOS PARA CUIDADO Y MANTENIMIENTO DE CATETERES</t>
  </si>
  <si>
    <t xml:space="preserve">PELICULA PROTECTORA 1ML HISOPO ESTERIL CAJA 25 UNIDADES </t>
  </si>
  <si>
    <t xml:space="preserve">CAJA </t>
  </si>
  <si>
    <t>054-2023</t>
  </si>
  <si>
    <t xml:space="preserve">APÓSITO PARA EL ASEGURAMIENTO DEL SITIO I.V. CON GLUCONATO DE CLORHEXIDINA (CHG) CAJA 25 UNIDADES </t>
  </si>
  <si>
    <t>HISOPO PEQUEÑO GLUCONATO DE CLORHEXIDINA AL 2% CON ALCOHOL ISOPROPILICO AL 70% (INCOLORO) X 1,6 ML CAJA 50 UNIDADES , PROTECTOR CUTANEO DE PIEL 12.8X9</t>
  </si>
  <si>
    <t>HISOPO SOLUCIÓN ANTISÉPTICA PARA UNIDAD LIMPIEZA</t>
  </si>
  <si>
    <t>GRUPO No. 40 INSUMOS PARA DESINFECCIÓN DE PIEL</t>
  </si>
  <si>
    <t xml:space="preserve">ALCOHOL ANTISEPTICO AL 70% </t>
  </si>
  <si>
    <t>AGUA OXIGENADA, FRASCO X 120 ML</t>
  </si>
  <si>
    <t>GRUPO No. 41. INSUMOS PARA FIJACIÓN</t>
  </si>
  <si>
    <t>CURA REDONDA PARA POS PUNCIÓN</t>
  </si>
  <si>
    <t>ESPARADRAPO TIPO HOSPITALARIO - TUBO POR 6 UNIDADES</t>
  </si>
  <si>
    <t>GRUPO No. 42. JERINGAS</t>
  </si>
  <si>
    <t>JERINGA DESECHABLE 10 CC</t>
  </si>
  <si>
    <t>053-2023</t>
  </si>
  <si>
    <t>JERINGA DESECHABLE CON AGUJA 20 CC</t>
  </si>
  <si>
    <t xml:space="preserve">JERINGA DESECHABLE 5 CC </t>
  </si>
  <si>
    <t xml:space="preserve">JERINGA DESECHABLE DE INSULINA 1 CC </t>
  </si>
  <si>
    <t xml:space="preserve">JERINGA DESECHABLE CON AGUJA 50 CC </t>
  </si>
  <si>
    <t xml:space="preserve">JERINGA DE 60ML PUNTA CATETER  UNIDAD  </t>
  </si>
  <si>
    <t>GRUPO No. 43. AGUJAS CON ALAS</t>
  </si>
  <si>
    <t>AGUJA CON ALAS PARA ACCESO SUBCUTANEO PEDIATRICO  22G X 15mm UNIDAD G 22 X 15mm</t>
  </si>
  <si>
    <t>104-2023</t>
  </si>
  <si>
    <t>AGUJA CON ALAS PARA ACCESO SUBCUTANEO ADULTO 20 G X 20 MM</t>
  </si>
  <si>
    <t>GRUPO No. 44. INSUMOS ONCOLOGIA</t>
  </si>
  <si>
    <t>AGUJA PARA BIOPSIA DE MEDULA OSEA PEDIATRICA UNIDAD 13 GA X 4 in MAX</t>
  </si>
  <si>
    <t>201-2023</t>
  </si>
  <si>
    <t>AGUJA PARA ASPIRACION MEDULA OSEA / ADULTO Y PEDIATRICA UNIDAD 15 X 4 IN MAX</t>
  </si>
  <si>
    <t>AGUJA PARA ASPIRADO DE MEDULA OSEA PEDIATRICA UNIDAD 18 GA X 1</t>
  </si>
  <si>
    <t>AGUJA PARA BIOPSIA DE MEDULA OSEA ADULTO - PEDIATRICA 13X2,5; 13gX4 Y 11gX4 UNIDAD N/N</t>
  </si>
  <si>
    <t>GRUPO No. 45. MANILLA PARA IDENTIFICACION DE PACIENTES RIESGO DE CAIDA</t>
  </si>
  <si>
    <t>GRUPO No. 46. MANILLA PARA IDENTIFICACION DE PACIENTES ALERGIAS</t>
  </si>
  <si>
    <t>GRUPO No. 47. OTROS EQUIPOS DE ADMINISTRACION DE LIQUIDOS</t>
  </si>
  <si>
    <t>EQUIPO DE  MACROGOTEO SIN AGUJA</t>
  </si>
  <si>
    <t xml:space="preserve"> </t>
  </si>
  <si>
    <t>EQUIPO PARA ADMINISTRACIÓN DE SOLUCIÓN VOLUMÉTRICA</t>
  </si>
  <si>
    <t>GRUPO No. 48. OTROS INSUMOS RESPIRATORIOS</t>
  </si>
  <si>
    <t>FILTRO INTERCAMBIADOR DE CALOR Y HUMEDAD ADULTO</t>
  </si>
  <si>
    <t>165-2023</t>
  </si>
  <si>
    <t>KIT RESPIRATORIO CPAP NASAL BABY FLOWW DIFERENTES TALLAS</t>
  </si>
  <si>
    <t>164-2023</t>
  </si>
  <si>
    <t xml:space="preserve">GRUPO No. 49. PAÑALES </t>
  </si>
  <si>
    <t xml:space="preserve">PAÑAL DESECHABLE - L- </t>
  </si>
  <si>
    <t>GRUPO No. 50. PAPEL ELECTROCARDIOGRAFO</t>
  </si>
  <si>
    <t>PAPEL ELECTROCARDIOGRAFO MORTARA- ROLLO</t>
  </si>
  <si>
    <t>PAPEL PARA ELECTROCARDIÓGRAFO MARCA EDAN-RESMA</t>
  </si>
  <si>
    <t>GRUPO No. 51. PARCHE PARA DESFIBRILADOR</t>
  </si>
  <si>
    <t>PARCHE PARA DESFIBRILADOR  EXTERNO  (TRANSCUTANEO) PARA DESFIBRILADOR NIHON KOHDEN REF. TS-5531E</t>
  </si>
  <si>
    <t>190-2023</t>
  </si>
  <si>
    <t>PARCHE PARA DESFIBRILADOR MINDRAY – ADULTO</t>
  </si>
  <si>
    <t>PARCHE DESFIBRILADOR COMPATIBLE CON DESFIBRILADOR ZOLL</t>
  </si>
  <si>
    <t>PARCHE DESFIBRILADOR COMPATIBLE CON DESFIBRILADOR PRIMEDIC</t>
  </si>
  <si>
    <t>GRUPO No. 52. PRESERVATIVOS</t>
  </si>
  <si>
    <t>PRESERVATIVOS</t>
  </si>
  <si>
    <t>GRUPO No. 53. PROTECTOR Y REMOVEDOR CUTANEOS</t>
  </si>
  <si>
    <t xml:space="preserve">PROTECTOR CUTANEO DE PIEL </t>
  </si>
  <si>
    <t xml:space="preserve">REMOVEDOR DE ADHESIVOS </t>
  </si>
  <si>
    <t>GRUPO No. 54. SENSOR -SISTEMA FLASH DE MONITOREO DE GLUCOSA</t>
  </si>
  <si>
    <t>SENSOR -SISTMA FLASH DE MONITOREO DE GLUCOSA</t>
  </si>
  <si>
    <t>200-2023</t>
  </si>
  <si>
    <t>GRUPO No. 55. SISTEMA DE SUCCION CERRADA</t>
  </si>
  <si>
    <t>SONDA DE SUCCIÓN CERRADA  12 FR</t>
  </si>
  <si>
    <t>173-2023</t>
  </si>
  <si>
    <t xml:space="preserve">SONDA DE SUCCIÓN CERRADA  14 FR X 580 </t>
  </si>
  <si>
    <t>SONDAS DE SISTEMA DE SUCCIÓN CERRADO  NO. 6</t>
  </si>
  <si>
    <t>SONDA DE SISTEMA DE SUCCIÓN CERRADO NO. 8</t>
  </si>
  <si>
    <t>GRUPO No. 56. SISTEMA VERIFICACIÓN LIMPIEZA</t>
  </si>
  <si>
    <t>SISTEMA DE VERIFICACIÓN DE LIMPIEZA Y DESINFECC ION</t>
  </si>
  <si>
    <t>GRUPO No. 57. SOLUCIÓN DE LIMPIEZA-DESINFECTANTE DE SUPERFICIE DOS EN UNO</t>
  </si>
  <si>
    <t>ESPUMA Y/O LIQUIDO DETERGENTE DESINFECTANTE DE SUPERFICIES SPRAY</t>
  </si>
  <si>
    <t>276-2022</t>
  </si>
  <si>
    <t>GRUPO No. 58. SOLUCION PARA HIGIENE DE MANOS EN SECO</t>
  </si>
  <si>
    <t>SOLUCIÓN DE GLUCONATO DE CLORHEXIDINA 1% ALCOHOL 61% FRASCO 500 CC</t>
  </si>
  <si>
    <t>FRASCO 500CC</t>
  </si>
  <si>
    <t>GRUPO No. 59. SOLUCIONES DESINFECTANTES</t>
  </si>
  <si>
    <t>COMPLEJO YODADO EN SOLUCIÓN - FRASCO 60 ML</t>
  </si>
  <si>
    <t>FRASCO 60 ML</t>
  </si>
  <si>
    <t>379-2022</t>
  </si>
  <si>
    <t>COMPLEJO YODADO EN SOLUCIÓN - FRASCO 30 ML</t>
  </si>
  <si>
    <t>FRASCO 30 ML</t>
  </si>
  <si>
    <t>COMPLEJO YODADO EN ESPUMA - FRASCO 30 ML</t>
  </si>
  <si>
    <t>COMPLEJO YODADO EN ESPUMA - FRASCO 60 ML</t>
  </si>
  <si>
    <t>JABÓN QUIRÚRGICO A BASE DE CLORHEXIDINA  FRASCO 800 A 1000 ML</t>
  </si>
  <si>
    <t>FRASCO 800 A 1000 ML</t>
  </si>
  <si>
    <t>JABÓN QUIRÚRGICO A BASE DE CLORHEXIDINA  FRASCO 60 ML</t>
  </si>
  <si>
    <t>GEL ANTISÉPTICO A BASE DE ALCOHOL ISOPOROPILICO  AL 70% BOLSA 1000 ML</t>
  </si>
  <si>
    <t>BOLSA 1000 ML</t>
  </si>
  <si>
    <t>GEL ANTISÉPTICO A BASE DE ALCOHOL ISOPOROPILICO  AL 70% FRASCO 500 ML</t>
  </si>
  <si>
    <t>FRASCO 500 ML</t>
  </si>
  <si>
    <t xml:space="preserve">SOLUCIÓN ANTISEPTICA A BASE DE CLORHEXIDINA Y ALOCHOL ISOPROPILICO DE 15 ML - FRASCO GOTERO 15 ML </t>
  </si>
  <si>
    <t>FRASCO GOTERO 15 ML</t>
  </si>
  <si>
    <t xml:space="preserve">SOLUCIÓN ANTISEPTICA A BASE DE CLORHEXIDINA Y ALOCHOL ISOPROPILICO DE 60 ML - FRASCO ATOMIZADOR O TAPA ROSCA X 60 ML </t>
  </si>
  <si>
    <t>GLUTARALDEHIDO DESINFECTANTE Y ESTERILIZANTE - GALÓN 3.500 ML A 3.750 ML</t>
  </si>
  <si>
    <t>TOALLA ANTISÉPTICA DE AMPLIO ESPECTRO PARA DESINFECCIÓN DE PIEL</t>
  </si>
  <si>
    <t>GRUPO No. 60. SONDAS DE SUCCIÓN ESTANDAR</t>
  </si>
  <si>
    <t xml:space="preserve">SONDA DE SUCCIÓN 6 FR </t>
  </si>
  <si>
    <t>1380-2018</t>
  </si>
  <si>
    <t xml:space="preserve">SONDA DE SUCCIÓN 8 FR </t>
  </si>
  <si>
    <t xml:space="preserve">SONDA DE SUCCIÓN 10 FR </t>
  </si>
  <si>
    <t xml:space="preserve">SONDA DE SUCCIÓN 12 FR </t>
  </si>
  <si>
    <t xml:space="preserve">SONDA DE SUCCIÓN 14 FR </t>
  </si>
  <si>
    <t>GRUPO No. 61. TERAPIA RESPIRATORIA GENERAL</t>
  </si>
  <si>
    <t>MASCARA PARA SUMINISTRO DE OXÍGENO TIPO VENTURY ADULTO</t>
  </si>
  <si>
    <t>INHALOCAMARA PARA INHALADOR EXTERNO ADULTO</t>
  </si>
  <si>
    <t>MASCARA DE OXIGENO TIPO VENTURY PEDIÁTRICA</t>
  </si>
  <si>
    <t>CÁNULA NASAL ADULTO</t>
  </si>
  <si>
    <t xml:space="preserve">CÁNULA NASAL PEDIATRICA </t>
  </si>
  <si>
    <t xml:space="preserve">CÁNULA NASAL PREMATUROS </t>
  </si>
  <si>
    <t>1379-2018</t>
  </si>
  <si>
    <t xml:space="preserve">HUMIDIFICADOR </t>
  </si>
  <si>
    <t>INSENTIVO RESPIRATORIO</t>
  </si>
  <si>
    <t>MANGUERA CORRUGADA PARA TERAPIA RESPIRATORIA</t>
  </si>
  <si>
    <t xml:space="preserve">INHALOCAMARA PARA INHALADOR USO EXTERNO PEDIATRICO  UNIDAD  </t>
  </si>
  <si>
    <t>GRUPO No. 62. TERMOMETROS</t>
  </si>
  <si>
    <t>TERMÓMETRO DIGITAL</t>
  </si>
  <si>
    <t>GRUPO No. 63. TIRAS GLUCOMETRIA</t>
  </si>
  <si>
    <t>TIRAS DE GLUCOMETRIA</t>
  </si>
  <si>
    <t>GRUPO No. 64. TOALLAS</t>
  </si>
  <si>
    <t>TOALLA ANTISEPTICA CON CLORHEXIDINA CLUCONATO AL 2% PARA BAÑO EN CAMA- PAQUETE POR 6 UNIDADES</t>
  </si>
  <si>
    <t>1385-2018</t>
  </si>
  <si>
    <t>TOALLAS PARA ASEO CORPORAL DE ALOE VERA</t>
  </si>
  <si>
    <t>GRUPO No. 65. TORNIQUETES LIBRES DE LATEX</t>
  </si>
  <si>
    <t>TORNIQUETE LIBRE DE LATEX (PEDIATRICO)</t>
  </si>
  <si>
    <t>TORNIQUETE LIBRE DE LATEX (ADULTO)</t>
  </si>
  <si>
    <t>2022 ULTIMA ENTRADA 2023</t>
  </si>
  <si>
    <t>GRUPO No. 66. UNGÜENTOS</t>
  </si>
  <si>
    <t>UNGÜENTO RICO EN ZINC TUBO 3 OZ</t>
  </si>
  <si>
    <t>GRUPO No. 67. VENDA EXTENSIBLE CON ÓXIDO DE ZINC</t>
  </si>
  <si>
    <t>VENDA EXTENSIBLE CON ÓXIDO DE ZINC 4" X 10 YARDAS</t>
  </si>
  <si>
    <t xml:space="preserve">COTIZACION 1 </t>
  </si>
  <si>
    <t xml:space="preserve">COTIZACION 2  </t>
  </si>
  <si>
    <t xml:space="preserve">COTIZACION 3  </t>
  </si>
  <si>
    <t xml:space="preserve">COTIZACION 4 </t>
  </si>
  <si>
    <t xml:space="preserve">COTIZACION 5   </t>
  </si>
  <si>
    <t xml:space="preserve">COTIZACION 6   </t>
  </si>
  <si>
    <t xml:space="preserve">COTIZACION 7   </t>
  </si>
  <si>
    <t xml:space="preserve">COTIZACION 8 </t>
  </si>
  <si>
    <t xml:space="preserve">COTIZACION 9 </t>
  </si>
  <si>
    <t>COTIZACION 10</t>
  </si>
  <si>
    <t xml:space="preserve">COTIZACION 11 </t>
  </si>
  <si>
    <t xml:space="preserve">COTIZACION 12 </t>
  </si>
  <si>
    <t xml:space="preserve">COTIZACION 13 </t>
  </si>
  <si>
    <t xml:space="preserve">COTIZACION 14 </t>
  </si>
  <si>
    <t xml:space="preserve">COTIZACION 15  </t>
  </si>
  <si>
    <t xml:space="preserve">COTIZACION 16 </t>
  </si>
  <si>
    <t xml:space="preserve">COTIZACION 17 </t>
  </si>
  <si>
    <t>ULTIMO VALOR CONTRATADO</t>
  </si>
  <si>
    <t>VALOR CONTRATADO ACTUALIZADO</t>
  </si>
  <si>
    <t>GRUPO No. 69 GLUTARALDEHIDO DESINFECTANTE Y ESTERILIZANTE - GALÓN 3.500 ML A 3.750 ML</t>
  </si>
  <si>
    <t>POLVOS PROTECTORES DE PIEL TUBO 25 – 30 GRAMOS</t>
  </si>
  <si>
    <t>GRUPO No 68 ACCESORIOS DE OSTOMIAS</t>
  </si>
  <si>
    <t>APOSITO TRANSPARENTE EN SPRAY AEROSOL 28  A 90 ML</t>
  </si>
  <si>
    <t>APÓSITO PARAFINADO ANTISÉPTICO PARA HERIDAS  ROLLO  10 CMS X 1 a 2 MTS</t>
  </si>
  <si>
    <t>APOSITO DE ESPUMA ANTIMICROBIANA IMPREGNADO ANTIMICROBIANO  MEDIDAS ENTRE10,5CM X 10,5,  CM MÁS O MENOS 2 A 3 CM DE DIFERENCIA</t>
  </si>
  <si>
    <t>BARRERA CONVEXA  60 MM</t>
  </si>
  <si>
    <t xml:space="preserve">TAPÓN DESINFECTANTE CONECTOR LIBRE DE AGUJA EN TIRA CAJA 250 UNIDADES </t>
  </si>
  <si>
    <t xml:space="preserve">PASTA PROTECTORA DE PIEL TUBO TUBO 55 – 65 GRAMOS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</si>
</sst>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_);_(* \(#,##0\);_(* &quot;-&quot;??_);_(@_)"/>
    <numFmt numFmtId="165" formatCode="&quot;$&quot;\ #,##0"/>
    <numFmt numFmtId="166" formatCode="_(* #,##0.00_);_(* \(#,##0.00\);_(* &quot;-&quot;??_);_(@_)"/>
  </numFmts>
  <fonts count="7" x14ac:knownFonts="1">
    <font>
      <sz val="11"/>
      <color theme="1"/>
      <name val="Calibri"/>
      <scheme val="minor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0"/>
      <name val="Arial Narrow"/>
      <family val="2"/>
    </font>
    <font>
      <sz val="11"/>
      <color rgb="FF9C6500"/>
      <name val="Arial Narrow"/>
      <family val="2"/>
    </font>
    <font>
      <b/>
      <sz val="11"/>
      <color theme="1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FFEB9C"/>
        <bgColor rgb="FFFFEB9C"/>
      </patternFill>
    </fill>
    <fill>
      <patternFill patternType="solid">
        <fgColor rgb="FF00B0F0"/>
        <bgColor rgb="FF00B0F0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rgb="FF0000CC"/>
      </patternFill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59999389629810485"/>
        <bgColor rgb="FFDEEAF6"/>
      </patternFill>
    </fill>
    <fill>
      <patternFill patternType="solid">
        <fgColor theme="4" tint="0.59999389629810485"/>
        <bgColor rgb="FFFFEB9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ECECE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4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center" vertical="center"/>
    </xf>
    <xf numFmtId="166" fontId="1" fillId="4" borderId="6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 wrapText="1"/>
    </xf>
    <xf numFmtId="0" fontId="1" fillId="9" borderId="7" xfId="0" applyFont="1" applyFill="1" applyBorder="1" applyAlignment="1">
      <alignment horizontal="center" vertical="center" wrapText="1"/>
    </xf>
    <xf numFmtId="0" fontId="1" fillId="9" borderId="7" xfId="0" applyFont="1" applyFill="1" applyBorder="1" applyAlignment="1">
      <alignment horizontal="center" vertical="center"/>
    </xf>
    <xf numFmtId="165" fontId="1" fillId="11" borderId="4" xfId="0" applyNumberFormat="1" applyFont="1" applyFill="1" applyBorder="1" applyAlignment="1">
      <alignment horizontal="center" vertical="center"/>
    </xf>
    <xf numFmtId="165" fontId="1" fillId="11" borderId="6" xfId="0" applyNumberFormat="1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/>
    </xf>
    <xf numFmtId="165" fontId="1" fillId="11" borderId="1" xfId="0" applyNumberFormat="1" applyFont="1" applyFill="1" applyBorder="1" applyAlignment="1">
      <alignment horizontal="center" vertical="center"/>
    </xf>
    <xf numFmtId="166" fontId="1" fillId="5" borderId="6" xfId="0" applyNumberFormat="1" applyFont="1" applyFill="1" applyBorder="1" applyAlignment="1">
      <alignment horizontal="center" vertical="center"/>
    </xf>
    <xf numFmtId="1" fontId="1" fillId="5" borderId="6" xfId="0" applyNumberFormat="1" applyFont="1" applyFill="1" applyBorder="1" applyAlignment="1">
      <alignment horizontal="center" vertical="center"/>
    </xf>
    <xf numFmtId="165" fontId="1" fillId="5" borderId="6" xfId="0" applyNumberFormat="1" applyFont="1" applyFill="1" applyBorder="1" applyAlignment="1">
      <alignment horizontal="center" vertical="center"/>
    </xf>
    <xf numFmtId="165" fontId="1" fillId="5" borderId="1" xfId="0" applyNumberFormat="1" applyFont="1" applyFill="1" applyBorder="1" applyAlignment="1">
      <alignment horizontal="center" vertical="center"/>
    </xf>
    <xf numFmtId="165" fontId="1" fillId="5" borderId="4" xfId="0" applyNumberFormat="1" applyFont="1" applyFill="1" applyBorder="1" applyAlignment="1">
      <alignment horizontal="center" vertical="center"/>
    </xf>
    <xf numFmtId="165" fontId="1" fillId="5" borderId="2" xfId="0" applyNumberFormat="1" applyFont="1" applyFill="1" applyBorder="1" applyAlignment="1">
      <alignment horizontal="center" vertical="center"/>
    </xf>
    <xf numFmtId="164" fontId="1" fillId="5" borderId="6" xfId="0" applyNumberFormat="1" applyFont="1" applyFill="1" applyBorder="1" applyAlignment="1">
      <alignment horizontal="center" vertical="center"/>
    </xf>
    <xf numFmtId="165" fontId="1" fillId="5" borderId="9" xfId="0" applyNumberFormat="1" applyFont="1" applyFill="1" applyBorder="1" applyAlignment="1">
      <alignment horizontal="center" vertical="center"/>
    </xf>
    <xf numFmtId="165" fontId="1" fillId="5" borderId="5" xfId="0" applyNumberFormat="1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 wrapText="1"/>
    </xf>
    <xf numFmtId="0" fontId="2" fillId="12" borderId="6" xfId="0" applyFont="1" applyFill="1" applyBorder="1" applyAlignment="1">
      <alignment horizontal="center" vertical="center" wrapText="1"/>
    </xf>
    <xf numFmtId="0" fontId="1" fillId="11" borderId="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5" fillId="10" borderId="7" xfId="0" applyNumberFormat="1" applyFont="1" applyFill="1" applyBorder="1" applyAlignment="1">
      <alignment horizontal="center" vertical="center"/>
    </xf>
    <xf numFmtId="164" fontId="1" fillId="11" borderId="7" xfId="0" applyNumberFormat="1" applyFont="1" applyFill="1" applyBorder="1" applyAlignment="1">
      <alignment horizontal="center" vertical="center"/>
    </xf>
    <xf numFmtId="1" fontId="1" fillId="11" borderId="7" xfId="0" applyNumberFormat="1" applyFont="1" applyFill="1" applyBorder="1" applyAlignment="1">
      <alignment horizontal="center" vertical="center"/>
    </xf>
    <xf numFmtId="165" fontId="1" fillId="11" borderId="7" xfId="0" applyNumberFormat="1" applyFont="1" applyFill="1" applyBorder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1" fontId="2" fillId="4" borderId="6" xfId="0" applyNumberFormat="1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64" fontId="5" fillId="10" borderId="6" xfId="0" applyNumberFormat="1" applyFont="1" applyFill="1" applyBorder="1" applyAlignment="1">
      <alignment horizontal="center" vertical="center"/>
    </xf>
    <xf numFmtId="164" fontId="1" fillId="11" borderId="6" xfId="0" applyNumberFormat="1" applyFont="1" applyFill="1" applyBorder="1" applyAlignment="1">
      <alignment horizontal="center" vertical="center"/>
    </xf>
    <xf numFmtId="1" fontId="1" fillId="11" borderId="6" xfId="0" applyNumberFormat="1" applyFont="1" applyFill="1" applyBorder="1" applyAlignment="1">
      <alignment horizontal="center" vertical="center"/>
    </xf>
    <xf numFmtId="164" fontId="5" fillId="3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166" fontId="5" fillId="4" borderId="6" xfId="0" applyNumberFormat="1" applyFont="1" applyFill="1" applyBorder="1" applyAlignment="1">
      <alignment horizontal="center" vertical="center"/>
    </xf>
    <xf numFmtId="1" fontId="4" fillId="6" borderId="6" xfId="0" applyNumberFormat="1" applyFont="1" applyFill="1" applyBorder="1" applyAlignment="1">
      <alignment horizontal="center" vertical="center"/>
    </xf>
    <xf numFmtId="1" fontId="6" fillId="7" borderId="6" xfId="0" applyNumberFormat="1" applyFont="1" applyFill="1" applyBorder="1" applyAlignment="1">
      <alignment horizontal="center" vertical="center"/>
    </xf>
    <xf numFmtId="165" fontId="6" fillId="7" borderId="6" xfId="0" applyNumberFormat="1" applyFont="1" applyFill="1" applyBorder="1" applyAlignment="1">
      <alignment horizontal="center" vertical="center"/>
    </xf>
    <xf numFmtId="165" fontId="6" fillId="7" borderId="1" xfId="0" applyNumberFormat="1" applyFont="1" applyFill="1" applyBorder="1" applyAlignment="1">
      <alignment horizontal="center" vertical="center"/>
    </xf>
    <xf numFmtId="165" fontId="6" fillId="7" borderId="4" xfId="0" applyNumberFormat="1" applyFont="1" applyFill="1" applyBorder="1" applyAlignment="1">
      <alignment horizontal="center" vertical="center"/>
    </xf>
    <xf numFmtId="165" fontId="1" fillId="7" borderId="1" xfId="0" applyNumberFormat="1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3" fontId="4" fillId="8" borderId="2" xfId="0" applyNumberFormat="1" applyFont="1" applyFill="1" applyBorder="1" applyAlignment="1">
      <alignment horizontal="center" vertical="center" wrapText="1"/>
    </xf>
    <xf numFmtId="3" fontId="4" fillId="8" borderId="3" xfId="0" applyNumberFormat="1" applyFont="1" applyFill="1" applyBorder="1" applyAlignment="1">
      <alignment horizontal="center" vertical="center" wrapText="1"/>
    </xf>
    <xf numFmtId="3" fontId="4" fillId="8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4" fillId="8" borderId="1" xfId="0" applyNumberFormat="1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/>
    </xf>
    <xf numFmtId="0" fontId="3" fillId="11" borderId="8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1462">
    <dxf>
      <fill>
        <patternFill patternType="none"/>
      </fill>
    </dxf>
    <dxf>
      <fill>
        <patternFill patternType="none"/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ont>
        <b/>
        <color rgb="FFC00000"/>
      </font>
      <fill>
        <patternFill patternType="solid">
          <fgColor rgb="FFFBD7E7"/>
          <bgColor rgb="FFFBD7E7"/>
        </patternFill>
      </fill>
    </dxf>
    <dxf>
      <font>
        <b/>
        <color rgb="FF00B050"/>
      </font>
      <fill>
        <patternFill patternType="solid">
          <fgColor rgb="FFE2EFD9"/>
          <bgColor rgb="FFE2EFD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ohana.homez/Desktop/PROCESOS%202023/VIGENCIAS%20FUTURAS/CURACION/precios%20de%20referencia%20de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Macroeconomicos"/>
      <sheetName val="Insumos (Cant) PRECIOS"/>
      <sheetName val="Insumos (Suministro)"/>
      <sheetName val="Servicios"/>
      <sheetName val="PROYECCION DE CANTIDADES"/>
      <sheetName val="Hoja2"/>
      <sheetName val="COTIZACIONES"/>
      <sheetName val="OFERTA ECONOMICA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 t="str">
            <v>SUMD</v>
          </cell>
        </row>
        <row r="4">
          <cell r="A4" t="str">
            <v>SSAA</v>
          </cell>
        </row>
        <row r="5">
          <cell r="A5" t="str">
            <v>SUAD</v>
          </cell>
        </row>
        <row r="6">
          <cell r="A6" t="str">
            <v>DIGE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S866"/>
  <sheetViews>
    <sheetView showGridLines="0" tabSelected="1" zoomScale="95" zoomScaleNormal="95" workbookViewId="0">
      <selection activeCell="E8" sqref="E8"/>
    </sheetView>
  </sheetViews>
  <sheetFormatPr baseColWidth="10" defaultColWidth="14.42578125" defaultRowHeight="15" customHeight="1" x14ac:dyDescent="0.25"/>
  <cols>
    <col min="1" max="1" width="41.5703125" style="58" customWidth="1"/>
    <col min="2" max="2" width="8.42578125" style="36" customWidth="1"/>
    <col min="3" max="3" width="12.7109375" style="36" customWidth="1"/>
    <col min="4" max="4" width="14.7109375" style="36" customWidth="1"/>
    <col min="5" max="5" width="42.7109375" style="36" customWidth="1"/>
    <col min="6" max="6" width="20.5703125" style="36" customWidth="1"/>
    <col min="7" max="7" width="14.7109375" style="36" hidden="1" customWidth="1"/>
    <col min="8" max="8" width="15.5703125" style="36" customWidth="1"/>
    <col min="9" max="9" width="26.85546875" style="60" customWidth="1"/>
    <col min="10" max="15" width="11.85546875" style="36" customWidth="1"/>
    <col min="16" max="18" width="23.28515625" style="11" customWidth="1"/>
    <col min="19" max="19" width="23.28515625" style="61" customWidth="1"/>
    <col min="20" max="65" width="23.28515625" style="35" customWidth="1"/>
    <col min="66" max="66" width="26.5703125" style="35" customWidth="1"/>
    <col min="67" max="67" width="18.140625" style="11" customWidth="1"/>
    <col min="68" max="68" width="14.42578125" style="11"/>
    <col min="69" max="69" width="25.140625" style="11" customWidth="1"/>
    <col min="70" max="97" width="14.42578125" style="35"/>
    <col min="98" max="16384" width="14.42578125" style="36"/>
  </cols>
  <sheetData>
    <row r="1" spans="1:97" ht="41.25" customHeight="1" x14ac:dyDescent="0.25">
      <c r="A1" s="5" t="s">
        <v>1</v>
      </c>
      <c r="B1" s="65" t="s">
        <v>2</v>
      </c>
      <c r="C1" s="65" t="s">
        <v>3</v>
      </c>
      <c r="D1" s="65" t="s">
        <v>4</v>
      </c>
      <c r="E1" s="65" t="s">
        <v>5</v>
      </c>
      <c r="F1" s="65" t="s">
        <v>6</v>
      </c>
      <c r="G1" s="65" t="s">
        <v>7</v>
      </c>
      <c r="H1" s="65" t="s">
        <v>8</v>
      </c>
      <c r="I1" s="71" t="s">
        <v>9</v>
      </c>
      <c r="J1" s="65" t="s">
        <v>319</v>
      </c>
      <c r="K1" s="65"/>
      <c r="L1" s="65"/>
      <c r="M1" s="65" t="s">
        <v>320</v>
      </c>
      <c r="N1" s="65"/>
      <c r="O1" s="65"/>
      <c r="P1" s="66" t="s">
        <v>302</v>
      </c>
      <c r="Q1" s="66"/>
      <c r="R1" s="66"/>
      <c r="S1" s="62" t="s">
        <v>303</v>
      </c>
      <c r="T1" s="63"/>
      <c r="U1" s="64"/>
      <c r="V1" s="62" t="s">
        <v>304</v>
      </c>
      <c r="W1" s="63"/>
      <c r="X1" s="64"/>
      <c r="Y1" s="62" t="s">
        <v>305</v>
      </c>
      <c r="Z1" s="63"/>
      <c r="AA1" s="64"/>
      <c r="AB1" s="62" t="s">
        <v>306</v>
      </c>
      <c r="AC1" s="63"/>
      <c r="AD1" s="64"/>
      <c r="AE1" s="62" t="s">
        <v>307</v>
      </c>
      <c r="AF1" s="63"/>
      <c r="AG1" s="64"/>
      <c r="AH1" s="62" t="s">
        <v>308</v>
      </c>
      <c r="AI1" s="63"/>
      <c r="AJ1" s="64"/>
      <c r="AK1" s="62" t="s">
        <v>309</v>
      </c>
      <c r="AL1" s="63"/>
      <c r="AM1" s="64"/>
      <c r="AN1" s="62" t="s">
        <v>310</v>
      </c>
      <c r="AO1" s="63"/>
      <c r="AP1" s="64"/>
      <c r="AQ1" s="62" t="s">
        <v>311</v>
      </c>
      <c r="AR1" s="63"/>
      <c r="AS1" s="64"/>
      <c r="AT1" s="62" t="s">
        <v>312</v>
      </c>
      <c r="AU1" s="63"/>
      <c r="AV1" s="64"/>
      <c r="AW1" s="62" t="s">
        <v>313</v>
      </c>
      <c r="AX1" s="63"/>
      <c r="AY1" s="64"/>
      <c r="AZ1" s="62" t="s">
        <v>314</v>
      </c>
      <c r="BA1" s="63"/>
      <c r="BB1" s="64"/>
      <c r="BC1" s="62" t="s">
        <v>315</v>
      </c>
      <c r="BD1" s="63"/>
      <c r="BE1" s="64"/>
      <c r="BF1" s="62" t="s">
        <v>316</v>
      </c>
      <c r="BG1" s="63"/>
      <c r="BH1" s="64"/>
      <c r="BI1" s="62" t="s">
        <v>317</v>
      </c>
      <c r="BJ1" s="63"/>
      <c r="BK1" s="64"/>
      <c r="BL1" s="62" t="s">
        <v>318</v>
      </c>
      <c r="BM1" s="63"/>
      <c r="BN1" s="64"/>
      <c r="BO1" s="66" t="s">
        <v>0</v>
      </c>
      <c r="BP1" s="66"/>
      <c r="BQ1" s="66"/>
    </row>
    <row r="2" spans="1:97" ht="71.25" customHeight="1" x14ac:dyDescent="0.25">
      <c r="A2" s="6"/>
      <c r="B2" s="65"/>
      <c r="C2" s="65"/>
      <c r="D2" s="65"/>
      <c r="E2" s="65"/>
      <c r="F2" s="65"/>
      <c r="G2" s="65"/>
      <c r="H2" s="65"/>
      <c r="I2" s="71"/>
      <c r="J2" s="7" t="s">
        <v>10</v>
      </c>
      <c r="K2" s="7" t="s">
        <v>11</v>
      </c>
      <c r="L2" s="7" t="s">
        <v>12</v>
      </c>
      <c r="M2" s="7" t="s">
        <v>10</v>
      </c>
      <c r="N2" s="7" t="s">
        <v>11</v>
      </c>
      <c r="O2" s="7" t="s">
        <v>12</v>
      </c>
      <c r="P2" s="8" t="s">
        <v>13</v>
      </c>
      <c r="Q2" s="8" t="s">
        <v>14</v>
      </c>
      <c r="R2" s="8" t="s">
        <v>15</v>
      </c>
      <c r="S2" s="9" t="s">
        <v>13</v>
      </c>
      <c r="T2" s="10" t="s">
        <v>14</v>
      </c>
      <c r="U2" s="10" t="s">
        <v>15</v>
      </c>
      <c r="V2" s="10" t="s">
        <v>13</v>
      </c>
      <c r="W2" s="10" t="s">
        <v>14</v>
      </c>
      <c r="X2" s="10" t="s">
        <v>15</v>
      </c>
      <c r="Y2" s="10" t="s">
        <v>13</v>
      </c>
      <c r="Z2" s="10" t="s">
        <v>14</v>
      </c>
      <c r="AA2" s="10" t="s">
        <v>15</v>
      </c>
      <c r="AB2" s="10" t="s">
        <v>13</v>
      </c>
      <c r="AC2" s="10" t="s">
        <v>14</v>
      </c>
      <c r="AD2" s="10" t="s">
        <v>15</v>
      </c>
      <c r="AE2" s="10" t="s">
        <v>13</v>
      </c>
      <c r="AF2" s="10" t="s">
        <v>14</v>
      </c>
      <c r="AG2" s="10" t="s">
        <v>15</v>
      </c>
      <c r="AH2" s="10" t="s">
        <v>13</v>
      </c>
      <c r="AI2" s="10" t="s">
        <v>14</v>
      </c>
      <c r="AJ2" s="10" t="s">
        <v>15</v>
      </c>
      <c r="AK2" s="10" t="s">
        <v>13</v>
      </c>
      <c r="AL2" s="10" t="s">
        <v>14</v>
      </c>
      <c r="AM2" s="10" t="s">
        <v>15</v>
      </c>
      <c r="AN2" s="10" t="s">
        <v>13</v>
      </c>
      <c r="AO2" s="10" t="s">
        <v>14</v>
      </c>
      <c r="AP2" s="10" t="s">
        <v>15</v>
      </c>
      <c r="AQ2" s="10" t="s">
        <v>13</v>
      </c>
      <c r="AR2" s="10" t="s">
        <v>14</v>
      </c>
      <c r="AS2" s="10" t="s">
        <v>15</v>
      </c>
      <c r="AT2" s="10" t="s">
        <v>13</v>
      </c>
      <c r="AU2" s="10" t="s">
        <v>14</v>
      </c>
      <c r="AV2" s="10" t="s">
        <v>15</v>
      </c>
      <c r="AW2" s="10" t="s">
        <v>13</v>
      </c>
      <c r="AX2" s="10" t="s">
        <v>14</v>
      </c>
      <c r="AY2" s="10" t="s">
        <v>15</v>
      </c>
      <c r="AZ2" s="10" t="s">
        <v>13</v>
      </c>
      <c r="BA2" s="10" t="s">
        <v>14</v>
      </c>
      <c r="BB2" s="10" t="s">
        <v>15</v>
      </c>
      <c r="BC2" s="10" t="s">
        <v>13</v>
      </c>
      <c r="BD2" s="10" t="s">
        <v>14</v>
      </c>
      <c r="BE2" s="10" t="s">
        <v>15</v>
      </c>
      <c r="BF2" s="10" t="s">
        <v>13</v>
      </c>
      <c r="BG2" s="10" t="s">
        <v>14</v>
      </c>
      <c r="BH2" s="10" t="s">
        <v>15</v>
      </c>
      <c r="BI2" s="10" t="s">
        <v>13</v>
      </c>
      <c r="BJ2" s="10" t="s">
        <v>14</v>
      </c>
      <c r="BK2" s="10" t="s">
        <v>15</v>
      </c>
      <c r="BL2" s="10" t="s">
        <v>13</v>
      </c>
      <c r="BM2" s="10" t="s">
        <v>14</v>
      </c>
      <c r="BN2" s="10" t="s">
        <v>15</v>
      </c>
      <c r="BO2" s="8" t="s">
        <v>13</v>
      </c>
      <c r="BP2" s="8" t="s">
        <v>14</v>
      </c>
      <c r="BQ2" s="8" t="s">
        <v>15</v>
      </c>
    </row>
    <row r="3" spans="1:97" s="41" customFormat="1" ht="34.5" customHeight="1" x14ac:dyDescent="0.25">
      <c r="A3" s="15" t="s">
        <v>16</v>
      </c>
      <c r="B3" s="16">
        <v>1</v>
      </c>
      <c r="C3" s="16">
        <v>42140000</v>
      </c>
      <c r="D3" s="17">
        <v>1176020028</v>
      </c>
      <c r="E3" s="16" t="s">
        <v>17</v>
      </c>
      <c r="F3" s="16" t="s">
        <v>18</v>
      </c>
      <c r="G3" s="37">
        <v>121671.553248</v>
      </c>
      <c r="H3" s="38" t="s">
        <v>19</v>
      </c>
      <c r="I3" s="39" t="s">
        <v>20</v>
      </c>
      <c r="J3" s="40">
        <v>57710</v>
      </c>
      <c r="K3" s="40">
        <v>0</v>
      </c>
      <c r="L3" s="40">
        <f>J3+K3</f>
        <v>57710</v>
      </c>
      <c r="M3" s="40">
        <f>J3*13.12/100+J3</f>
        <v>65281.551999999996</v>
      </c>
      <c r="N3" s="40">
        <v>0</v>
      </c>
      <c r="O3" s="40">
        <f>M3+N3</f>
        <v>65281.551999999996</v>
      </c>
      <c r="P3" s="22"/>
      <c r="Q3" s="22"/>
      <c r="R3" s="22"/>
      <c r="S3" s="18">
        <v>84280</v>
      </c>
      <c r="T3" s="19">
        <v>0</v>
      </c>
      <c r="U3" s="19">
        <f>S3+T3</f>
        <v>84280</v>
      </c>
      <c r="V3" s="18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22">
        <f>M3</f>
        <v>65281.551999999996</v>
      </c>
      <c r="BP3" s="22">
        <f>N3</f>
        <v>0</v>
      </c>
      <c r="BQ3" s="22">
        <f>O3</f>
        <v>65281.551999999996</v>
      </c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</row>
    <row r="4" spans="1:97" s="43" customFormat="1" ht="34.5" customHeight="1" x14ac:dyDescent="0.25">
      <c r="A4" s="42"/>
      <c r="B4" s="1"/>
      <c r="C4" s="1"/>
      <c r="D4" s="2"/>
      <c r="E4" s="1"/>
      <c r="F4" s="2"/>
      <c r="G4" s="4"/>
      <c r="H4" s="23"/>
      <c r="I4" s="24"/>
      <c r="J4" s="25"/>
      <c r="K4" s="25"/>
      <c r="L4" s="25"/>
      <c r="M4" s="25"/>
      <c r="N4" s="25"/>
      <c r="O4" s="25"/>
      <c r="P4" s="26"/>
      <c r="Q4" s="26"/>
      <c r="R4" s="26"/>
      <c r="S4" s="27"/>
      <c r="T4" s="27"/>
      <c r="U4" s="27"/>
      <c r="V4" s="27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8"/>
      <c r="BO4" s="26"/>
      <c r="BP4" s="26"/>
      <c r="BQ4" s="26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</row>
    <row r="5" spans="1:97" s="41" customFormat="1" ht="34.5" customHeight="1" x14ac:dyDescent="0.25">
      <c r="A5" s="15" t="s">
        <v>21</v>
      </c>
      <c r="B5" s="20">
        <v>1</v>
      </c>
      <c r="C5" s="20">
        <v>42140000</v>
      </c>
      <c r="D5" s="21">
        <v>1176020034</v>
      </c>
      <c r="E5" s="20" t="s">
        <v>22</v>
      </c>
      <c r="F5" s="20" t="s">
        <v>18</v>
      </c>
      <c r="G5" s="44">
        <v>7604.47</v>
      </c>
      <c r="H5" s="45" t="s">
        <v>19</v>
      </c>
      <c r="I5" s="46" t="s">
        <v>20</v>
      </c>
      <c r="J5" s="19">
        <v>6460</v>
      </c>
      <c r="K5" s="19">
        <v>0</v>
      </c>
      <c r="L5" s="19">
        <f>J5+K5</f>
        <v>6460</v>
      </c>
      <c r="M5" s="19">
        <f>J5*13.12/100+J5</f>
        <v>7307.5519999999997</v>
      </c>
      <c r="N5" s="19">
        <v>0</v>
      </c>
      <c r="O5" s="19">
        <f>M5+N5</f>
        <v>7307.5519999999997</v>
      </c>
      <c r="P5" s="22"/>
      <c r="Q5" s="22"/>
      <c r="R5" s="22"/>
      <c r="S5" s="18"/>
      <c r="T5" s="18"/>
      <c r="U5" s="18"/>
      <c r="V5" s="18"/>
      <c r="W5" s="19"/>
      <c r="X5" s="19"/>
      <c r="Y5" s="19"/>
      <c r="Z5" s="19"/>
      <c r="AA5" s="19"/>
      <c r="AB5" s="19"/>
      <c r="AC5" s="19"/>
      <c r="AD5" s="19"/>
      <c r="AE5" s="19">
        <v>60000</v>
      </c>
      <c r="AF5" s="19">
        <v>0</v>
      </c>
      <c r="AG5" s="19">
        <f>AE5+AF5</f>
        <v>60000</v>
      </c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22">
        <f>M5</f>
        <v>7307.5519999999997</v>
      </c>
      <c r="BP5" s="22">
        <f>N5</f>
        <v>0</v>
      </c>
      <c r="BQ5" s="22">
        <f>O5</f>
        <v>7307.5519999999997</v>
      </c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</row>
    <row r="6" spans="1:97" s="43" customFormat="1" ht="34.5" customHeight="1" x14ac:dyDescent="0.25">
      <c r="A6" s="42"/>
      <c r="B6" s="1"/>
      <c r="C6" s="1"/>
      <c r="D6" s="2"/>
      <c r="E6" s="1"/>
      <c r="F6" s="2"/>
      <c r="G6" s="4"/>
      <c r="H6" s="23"/>
      <c r="I6" s="24"/>
      <c r="J6" s="25"/>
      <c r="K6" s="25"/>
      <c r="L6" s="25"/>
      <c r="M6" s="25"/>
      <c r="N6" s="25"/>
      <c r="O6" s="25"/>
      <c r="P6" s="26"/>
      <c r="Q6" s="26"/>
      <c r="R6" s="26"/>
      <c r="S6" s="27"/>
      <c r="T6" s="27"/>
      <c r="U6" s="27"/>
      <c r="V6" s="27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8"/>
      <c r="BO6" s="26"/>
      <c r="BP6" s="26"/>
      <c r="BQ6" s="26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</row>
    <row r="7" spans="1:97" s="41" customFormat="1" ht="34.5" customHeight="1" x14ac:dyDescent="0.25">
      <c r="A7" s="32" t="s">
        <v>23</v>
      </c>
      <c r="B7" s="20">
        <v>1</v>
      </c>
      <c r="C7" s="20">
        <v>42181516</v>
      </c>
      <c r="D7" s="21">
        <v>1176090727</v>
      </c>
      <c r="E7" s="20" t="s">
        <v>24</v>
      </c>
      <c r="F7" s="21" t="s">
        <v>18</v>
      </c>
      <c r="G7" s="47">
        <v>16356</v>
      </c>
      <c r="H7" s="45" t="s">
        <v>25</v>
      </c>
      <c r="I7" s="46">
        <v>2023</v>
      </c>
      <c r="J7" s="19">
        <v>17000</v>
      </c>
      <c r="K7" s="19">
        <f>J7*19/100</f>
        <v>3230</v>
      </c>
      <c r="L7" s="19">
        <f>J7+K7</f>
        <v>20230</v>
      </c>
      <c r="M7" s="19"/>
      <c r="N7" s="19"/>
      <c r="O7" s="19"/>
      <c r="P7" s="22"/>
      <c r="Q7" s="22"/>
      <c r="R7" s="22"/>
      <c r="S7" s="18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22">
        <f>J7</f>
        <v>17000</v>
      </c>
      <c r="BP7" s="22">
        <f>K7</f>
        <v>3230</v>
      </c>
      <c r="BQ7" s="22">
        <f>L7</f>
        <v>20230</v>
      </c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</row>
    <row r="8" spans="1:97" s="43" customFormat="1" ht="34.5" customHeight="1" x14ac:dyDescent="0.25">
      <c r="A8" s="42"/>
      <c r="B8" s="1"/>
      <c r="C8" s="1"/>
      <c r="D8" s="2"/>
      <c r="E8" s="1"/>
      <c r="F8" s="2"/>
      <c r="G8" s="4"/>
      <c r="H8" s="23"/>
      <c r="I8" s="24"/>
      <c r="J8" s="25"/>
      <c r="K8" s="25"/>
      <c r="L8" s="25"/>
      <c r="M8" s="25"/>
      <c r="N8" s="25"/>
      <c r="O8" s="25"/>
      <c r="P8" s="26"/>
      <c r="Q8" s="26"/>
      <c r="R8" s="26"/>
      <c r="S8" s="27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6"/>
      <c r="BP8" s="26"/>
      <c r="BQ8" s="26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</row>
    <row r="9" spans="1:97" s="41" customFormat="1" ht="34.5" customHeight="1" x14ac:dyDescent="0.25">
      <c r="A9" s="67" t="s">
        <v>26</v>
      </c>
      <c r="B9" s="20">
        <v>1</v>
      </c>
      <c r="C9" s="20">
        <v>42142523</v>
      </c>
      <c r="D9" s="21">
        <v>1176010540</v>
      </c>
      <c r="E9" s="20" t="s">
        <v>27</v>
      </c>
      <c r="F9" s="21" t="s">
        <v>18</v>
      </c>
      <c r="G9" s="47">
        <v>79</v>
      </c>
      <c r="H9" s="45" t="s">
        <v>28</v>
      </c>
      <c r="I9" s="46" t="s">
        <v>29</v>
      </c>
      <c r="J9" s="19">
        <v>65</v>
      </c>
      <c r="K9" s="19">
        <f>J9*19/100</f>
        <v>12.35</v>
      </c>
      <c r="L9" s="19">
        <f>J9+K9</f>
        <v>77.349999999999994</v>
      </c>
      <c r="M9" s="19">
        <f>J9*13.12/100+J9</f>
        <v>73.527999999999992</v>
      </c>
      <c r="N9" s="19">
        <f>M9*19/100</f>
        <v>13.970319999999999</v>
      </c>
      <c r="O9" s="19">
        <f>M9+N9</f>
        <v>87.498319999999993</v>
      </c>
      <c r="P9" s="22"/>
      <c r="Q9" s="22"/>
      <c r="R9" s="22"/>
      <c r="S9" s="18">
        <v>76</v>
      </c>
      <c r="T9" s="19">
        <v>0</v>
      </c>
      <c r="U9" s="19">
        <f>S9+T9</f>
        <v>76</v>
      </c>
      <c r="V9" s="19">
        <v>84</v>
      </c>
      <c r="W9" s="19">
        <f>V9*19/100</f>
        <v>15.96</v>
      </c>
      <c r="X9" s="19">
        <f>V9+W9</f>
        <v>99.960000000000008</v>
      </c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>
        <v>80</v>
      </c>
      <c r="AR9" s="19">
        <f>AQ9*19/100</f>
        <v>15.2</v>
      </c>
      <c r="AS9" s="19">
        <f>AQ9+AR9</f>
        <v>95.2</v>
      </c>
      <c r="AT9" s="19">
        <v>90</v>
      </c>
      <c r="AU9" s="19">
        <f>AT9*19/100</f>
        <v>17.100000000000001</v>
      </c>
      <c r="AV9" s="19">
        <f>AT9+AU9</f>
        <v>107.1</v>
      </c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22">
        <f>AVERAGE(M9,S9,V9,AQ9,AT9)</f>
        <v>80.705600000000004</v>
      </c>
      <c r="BP9" s="22">
        <f>BO9*19/100</f>
        <v>15.334064000000001</v>
      </c>
      <c r="BQ9" s="22">
        <f>BO9+BP9</f>
        <v>96.039664000000002</v>
      </c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</row>
    <row r="10" spans="1:97" s="41" customFormat="1" ht="34.5" customHeight="1" x14ac:dyDescent="0.25">
      <c r="A10" s="69"/>
      <c r="B10" s="20">
        <v>2</v>
      </c>
      <c r="C10" s="20">
        <v>42142523</v>
      </c>
      <c r="D10" s="20">
        <v>1176010620</v>
      </c>
      <c r="E10" s="20" t="s">
        <v>30</v>
      </c>
      <c r="F10" s="21" t="s">
        <v>18</v>
      </c>
      <c r="G10" s="47">
        <v>86</v>
      </c>
      <c r="H10" s="45" t="s">
        <v>28</v>
      </c>
      <c r="I10" s="46" t="s">
        <v>29</v>
      </c>
      <c r="J10" s="19">
        <v>60</v>
      </c>
      <c r="K10" s="19">
        <f>J10*19/100</f>
        <v>11.4</v>
      </c>
      <c r="L10" s="19">
        <f>J10+K10</f>
        <v>71.400000000000006</v>
      </c>
      <c r="M10" s="19">
        <f>J10*13.12/100+J10</f>
        <v>67.872</v>
      </c>
      <c r="N10" s="19">
        <f>M10*19/100</f>
        <v>12.89568</v>
      </c>
      <c r="O10" s="19">
        <f>M10+N10</f>
        <v>80.767679999999999</v>
      </c>
      <c r="P10" s="22"/>
      <c r="Q10" s="22"/>
      <c r="R10" s="22"/>
      <c r="S10" s="18">
        <v>659</v>
      </c>
      <c r="T10" s="19">
        <v>0</v>
      </c>
      <c r="U10" s="19">
        <f>S10+T10</f>
        <v>659</v>
      </c>
      <c r="V10" s="19">
        <v>84</v>
      </c>
      <c r="W10" s="19">
        <f t="shared" ref="W10:W12" si="0">V10*19/100</f>
        <v>15.96</v>
      </c>
      <c r="X10" s="19">
        <f t="shared" ref="X10:X12" si="1">V10+W10</f>
        <v>99.960000000000008</v>
      </c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>
        <v>80</v>
      </c>
      <c r="AR10" s="19">
        <f t="shared" ref="AR10:AR12" si="2">AQ10*19/100</f>
        <v>15.2</v>
      </c>
      <c r="AS10" s="19">
        <f t="shared" ref="AS10:AS12" si="3">AQ10+AR10</f>
        <v>95.2</v>
      </c>
      <c r="AT10" s="19">
        <v>90</v>
      </c>
      <c r="AU10" s="19">
        <f t="shared" ref="AU10:AU12" si="4">AT10*19/100</f>
        <v>17.100000000000001</v>
      </c>
      <c r="AV10" s="19">
        <f t="shared" ref="AV10:AV12" si="5">AT10+AU10</f>
        <v>107.1</v>
      </c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22">
        <f>AVERAGE(M10,V10,AQ10,AT10)</f>
        <v>80.468000000000004</v>
      </c>
      <c r="BP10" s="22">
        <f>BO10*19/100</f>
        <v>15.288920000000001</v>
      </c>
      <c r="BQ10" s="22">
        <f>BO10+BP10</f>
        <v>95.756920000000008</v>
      </c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</row>
    <row r="11" spans="1:97" s="41" customFormat="1" ht="34.5" customHeight="1" x14ac:dyDescent="0.25">
      <c r="A11" s="69"/>
      <c r="B11" s="20">
        <v>3</v>
      </c>
      <c r="C11" s="20">
        <v>42142523</v>
      </c>
      <c r="D11" s="21">
        <v>1176010640</v>
      </c>
      <c r="E11" s="20" t="s">
        <v>31</v>
      </c>
      <c r="F11" s="21" t="s">
        <v>18</v>
      </c>
      <c r="G11" s="47">
        <v>70</v>
      </c>
      <c r="H11" s="45" t="s">
        <v>28</v>
      </c>
      <c r="I11" s="46" t="s">
        <v>29</v>
      </c>
      <c r="J11" s="19">
        <v>60</v>
      </c>
      <c r="K11" s="19">
        <f>J11*19/100</f>
        <v>11.4</v>
      </c>
      <c r="L11" s="19">
        <f>J11+K11</f>
        <v>71.400000000000006</v>
      </c>
      <c r="M11" s="19">
        <f>J11*13.12/100+J11</f>
        <v>67.872</v>
      </c>
      <c r="N11" s="19">
        <f>M11*19/100</f>
        <v>12.89568</v>
      </c>
      <c r="O11" s="19">
        <f>M11+N11</f>
        <v>80.767679999999999</v>
      </c>
      <c r="P11" s="22"/>
      <c r="Q11" s="22"/>
      <c r="R11" s="22"/>
      <c r="S11" s="18"/>
      <c r="T11" s="19"/>
      <c r="U11" s="19"/>
      <c r="V11" s="19">
        <v>84</v>
      </c>
      <c r="W11" s="19">
        <f t="shared" si="0"/>
        <v>15.96</v>
      </c>
      <c r="X11" s="19">
        <f t="shared" si="1"/>
        <v>99.960000000000008</v>
      </c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>
        <v>80</v>
      </c>
      <c r="AR11" s="19">
        <f t="shared" si="2"/>
        <v>15.2</v>
      </c>
      <c r="AS11" s="19">
        <f t="shared" si="3"/>
        <v>95.2</v>
      </c>
      <c r="AT11" s="19">
        <v>90</v>
      </c>
      <c r="AU11" s="19">
        <f t="shared" si="4"/>
        <v>17.100000000000001</v>
      </c>
      <c r="AV11" s="19">
        <f t="shared" si="5"/>
        <v>107.1</v>
      </c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22">
        <f>AVERAGE(M11,V11,AQ11,AT11)</f>
        <v>80.468000000000004</v>
      </c>
      <c r="BP11" s="22">
        <f>BO11*19/100</f>
        <v>15.288920000000001</v>
      </c>
      <c r="BQ11" s="22">
        <f>BO11+BP11</f>
        <v>95.756920000000008</v>
      </c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</row>
    <row r="12" spans="1:97" s="41" customFormat="1" ht="34.5" customHeight="1" x14ac:dyDescent="0.25">
      <c r="A12" s="68"/>
      <c r="B12" s="20">
        <v>4</v>
      </c>
      <c r="C12" s="20">
        <v>42142523</v>
      </c>
      <c r="D12" s="21">
        <v>1176010660</v>
      </c>
      <c r="E12" s="20" t="s">
        <v>32</v>
      </c>
      <c r="F12" s="21" t="s">
        <v>18</v>
      </c>
      <c r="G12" s="47">
        <v>81</v>
      </c>
      <c r="H12" s="45" t="s">
        <v>28</v>
      </c>
      <c r="I12" s="46" t="s">
        <v>29</v>
      </c>
      <c r="J12" s="19">
        <v>65</v>
      </c>
      <c r="K12" s="19">
        <f>J12*19/100</f>
        <v>12.35</v>
      </c>
      <c r="L12" s="19">
        <f>J12+K12</f>
        <v>77.349999999999994</v>
      </c>
      <c r="M12" s="19">
        <f>J12*13.12/100+J12</f>
        <v>73.527999999999992</v>
      </c>
      <c r="N12" s="19">
        <f>M12*19/100</f>
        <v>13.970319999999999</v>
      </c>
      <c r="O12" s="19">
        <f>M12+N12</f>
        <v>87.498319999999993</v>
      </c>
      <c r="P12" s="22"/>
      <c r="Q12" s="22"/>
      <c r="R12" s="22"/>
      <c r="S12" s="18">
        <v>70</v>
      </c>
      <c r="T12" s="19">
        <v>0</v>
      </c>
      <c r="U12" s="19">
        <f>S12+T12</f>
        <v>70</v>
      </c>
      <c r="V12" s="19">
        <v>84</v>
      </c>
      <c r="W12" s="19">
        <f t="shared" si="0"/>
        <v>15.96</v>
      </c>
      <c r="X12" s="19">
        <f t="shared" si="1"/>
        <v>99.960000000000008</v>
      </c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>
        <v>80</v>
      </c>
      <c r="AR12" s="19">
        <f t="shared" si="2"/>
        <v>15.2</v>
      </c>
      <c r="AS12" s="19">
        <f t="shared" si="3"/>
        <v>95.2</v>
      </c>
      <c r="AT12" s="19">
        <v>90</v>
      </c>
      <c r="AU12" s="19">
        <f t="shared" si="4"/>
        <v>17.100000000000001</v>
      </c>
      <c r="AV12" s="19">
        <f t="shared" si="5"/>
        <v>107.1</v>
      </c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22">
        <f>AVERAGE(M12,S12,V12,AQ12,AT12)</f>
        <v>79.505600000000001</v>
      </c>
      <c r="BP12" s="22">
        <f>BO12*19/100</f>
        <v>15.106064000000002</v>
      </c>
      <c r="BQ12" s="22">
        <f>BO12+BP12</f>
        <v>94.611664000000005</v>
      </c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</row>
    <row r="13" spans="1:97" s="43" customFormat="1" ht="34.5" customHeight="1" x14ac:dyDescent="0.25">
      <c r="A13" s="42"/>
      <c r="B13" s="1"/>
      <c r="C13" s="1"/>
      <c r="D13" s="2"/>
      <c r="E13" s="1"/>
      <c r="F13" s="2"/>
      <c r="G13" s="4"/>
      <c r="H13" s="23"/>
      <c r="I13" s="24"/>
      <c r="J13" s="25"/>
      <c r="K13" s="25"/>
      <c r="L13" s="25"/>
      <c r="M13" s="25"/>
      <c r="N13" s="25"/>
      <c r="O13" s="25"/>
      <c r="P13" s="26"/>
      <c r="Q13" s="26"/>
      <c r="R13" s="26"/>
      <c r="S13" s="27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6"/>
      <c r="BP13" s="26"/>
      <c r="BQ13" s="26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</row>
    <row r="14" spans="1:97" s="41" customFormat="1" ht="34.5" customHeight="1" x14ac:dyDescent="0.25">
      <c r="A14" s="67" t="s">
        <v>33</v>
      </c>
      <c r="B14" s="20">
        <v>1</v>
      </c>
      <c r="C14" s="20">
        <v>42142500</v>
      </c>
      <c r="D14" s="21">
        <v>1176010621</v>
      </c>
      <c r="E14" s="20" t="s">
        <v>34</v>
      </c>
      <c r="F14" s="21" t="s">
        <v>18</v>
      </c>
      <c r="G14" s="47">
        <v>533</v>
      </c>
      <c r="H14" s="45" t="s">
        <v>35</v>
      </c>
      <c r="I14" s="46" t="s">
        <v>29</v>
      </c>
      <c r="J14" s="19">
        <v>451</v>
      </c>
      <c r="K14" s="19">
        <f>J14*19/100</f>
        <v>85.69</v>
      </c>
      <c r="L14" s="19">
        <f>J14+K14</f>
        <v>536.69000000000005</v>
      </c>
      <c r="M14" s="19">
        <f>J14*13.12/100+J14</f>
        <v>510.1712</v>
      </c>
      <c r="N14" s="19">
        <f>M14*19/100</f>
        <v>96.932528000000005</v>
      </c>
      <c r="O14" s="19">
        <f>M14+N14</f>
        <v>607.10372800000005</v>
      </c>
      <c r="P14" s="22"/>
      <c r="Q14" s="22"/>
      <c r="R14" s="22"/>
      <c r="S14" s="18"/>
      <c r="T14" s="19"/>
      <c r="U14" s="19"/>
      <c r="V14" s="19">
        <v>247</v>
      </c>
      <c r="W14" s="19">
        <f>V14*19/100</f>
        <v>46.93</v>
      </c>
      <c r="X14" s="19">
        <f>V14+W14</f>
        <v>293.93</v>
      </c>
      <c r="Y14" s="19">
        <v>396</v>
      </c>
      <c r="Z14" s="19">
        <f>Y14*19/100</f>
        <v>75.239999999999995</v>
      </c>
      <c r="AA14" s="19">
        <f>Y14+Z14</f>
        <v>471.24</v>
      </c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>
        <v>350</v>
      </c>
      <c r="AR14" s="19">
        <f>AQ14*19/100</f>
        <v>66.5</v>
      </c>
      <c r="AS14" s="19">
        <f>AQ14+AR14</f>
        <v>416.5</v>
      </c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22">
        <f>AVERAGE(M14,Y14,AQ14,)</f>
        <v>314.0428</v>
      </c>
      <c r="BP14" s="22">
        <f>BO14*19/100</f>
        <v>59.668131999999993</v>
      </c>
      <c r="BQ14" s="22">
        <f>BO14+BP14</f>
        <v>373.71093200000001</v>
      </c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</row>
    <row r="15" spans="1:97" s="41" customFormat="1" ht="34.5" customHeight="1" x14ac:dyDescent="0.25">
      <c r="A15" s="68"/>
      <c r="B15" s="20">
        <v>2</v>
      </c>
      <c r="C15" s="20">
        <v>42142500</v>
      </c>
      <c r="D15" s="21">
        <v>1176010622</v>
      </c>
      <c r="E15" s="20" t="s">
        <v>36</v>
      </c>
      <c r="F15" s="21" t="s">
        <v>18</v>
      </c>
      <c r="G15" s="47">
        <v>533</v>
      </c>
      <c r="H15" s="45" t="s">
        <v>35</v>
      </c>
      <c r="I15" s="46" t="s">
        <v>29</v>
      </c>
      <c r="J15" s="19">
        <v>451</v>
      </c>
      <c r="K15" s="19">
        <f>J15*19/100</f>
        <v>85.69</v>
      </c>
      <c r="L15" s="19">
        <f>J15+K15</f>
        <v>536.69000000000005</v>
      </c>
      <c r="M15" s="19">
        <f>J15*13.12/100+J15</f>
        <v>510.1712</v>
      </c>
      <c r="N15" s="19">
        <f>M15*19/100</f>
        <v>96.932528000000005</v>
      </c>
      <c r="O15" s="19">
        <f>M15+N15</f>
        <v>607.10372800000005</v>
      </c>
      <c r="P15" s="22"/>
      <c r="Q15" s="22"/>
      <c r="R15" s="22"/>
      <c r="S15" s="18"/>
      <c r="T15" s="19"/>
      <c r="U15" s="19"/>
      <c r="V15" s="19">
        <v>207</v>
      </c>
      <c r="W15" s="19">
        <f>V15*19/100</f>
        <v>39.33</v>
      </c>
      <c r="X15" s="19">
        <f>V15+W15</f>
        <v>246.32999999999998</v>
      </c>
      <c r="Y15" s="19">
        <v>396</v>
      </c>
      <c r="Z15" s="19">
        <f>Y15*19/100</f>
        <v>75.239999999999995</v>
      </c>
      <c r="AA15" s="19">
        <f>Y15+Z15</f>
        <v>471.24</v>
      </c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>
        <v>350</v>
      </c>
      <c r="AR15" s="19">
        <f>AQ15*19/100</f>
        <v>66.5</v>
      </c>
      <c r="AS15" s="19">
        <f>AQ15+AR15</f>
        <v>416.5</v>
      </c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22">
        <f>AVERAGE(M15,Y15,AQ15,)</f>
        <v>314.0428</v>
      </c>
      <c r="BP15" s="22">
        <f>BO15*19/100</f>
        <v>59.668131999999993</v>
      </c>
      <c r="BQ15" s="22">
        <f>BO15+BP15</f>
        <v>373.71093200000001</v>
      </c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</row>
    <row r="16" spans="1:97" s="43" customFormat="1" ht="34.5" customHeight="1" x14ac:dyDescent="0.25">
      <c r="A16" s="42"/>
      <c r="B16" s="1"/>
      <c r="C16" s="1"/>
      <c r="D16" s="2"/>
      <c r="E16" s="1"/>
      <c r="F16" s="2"/>
      <c r="G16" s="3"/>
      <c r="H16" s="29"/>
      <c r="I16" s="24"/>
      <c r="J16" s="25"/>
      <c r="K16" s="25"/>
      <c r="L16" s="25"/>
      <c r="M16" s="25"/>
      <c r="N16" s="25"/>
      <c r="O16" s="25"/>
      <c r="P16" s="26"/>
      <c r="Q16" s="26"/>
      <c r="R16" s="26"/>
      <c r="S16" s="27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6"/>
      <c r="BP16" s="26"/>
      <c r="BQ16" s="26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</row>
    <row r="17" spans="1:97" s="41" customFormat="1" ht="34.5" customHeight="1" x14ac:dyDescent="0.25">
      <c r="A17" s="32" t="s">
        <v>37</v>
      </c>
      <c r="B17" s="20">
        <v>1</v>
      </c>
      <c r="C17" s="21">
        <v>42312400</v>
      </c>
      <c r="D17" s="21">
        <v>1176020425</v>
      </c>
      <c r="E17" s="20" t="s">
        <v>324</v>
      </c>
      <c r="F17" s="21" t="s">
        <v>18</v>
      </c>
      <c r="G17" s="47">
        <v>37666.04</v>
      </c>
      <c r="H17" s="45" t="s">
        <v>38</v>
      </c>
      <c r="I17" s="46" t="s">
        <v>39</v>
      </c>
      <c r="J17" s="19">
        <v>39023</v>
      </c>
      <c r="K17" s="19">
        <f>J17*19/100</f>
        <v>7414.37</v>
      </c>
      <c r="L17" s="19">
        <f>J17+K17</f>
        <v>46437.37</v>
      </c>
      <c r="M17" s="19"/>
      <c r="N17" s="19"/>
      <c r="O17" s="19"/>
      <c r="P17" s="22"/>
      <c r="Q17" s="22"/>
      <c r="R17" s="22"/>
      <c r="S17" s="18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>
        <v>39024</v>
      </c>
      <c r="AO17" s="19">
        <f>AN17*19/100</f>
        <v>7414.56</v>
      </c>
      <c r="AP17" s="19">
        <f>AN17+AO17</f>
        <v>46438.559999999998</v>
      </c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22">
        <f>J17</f>
        <v>39023</v>
      </c>
      <c r="BP17" s="22">
        <f>K17</f>
        <v>7414.37</v>
      </c>
      <c r="BQ17" s="22">
        <f>L17</f>
        <v>46437.37</v>
      </c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</row>
    <row r="18" spans="1:97" s="43" customFormat="1" ht="34.5" customHeight="1" x14ac:dyDescent="0.25">
      <c r="A18" s="42"/>
      <c r="B18" s="1"/>
      <c r="C18" s="1"/>
      <c r="D18" s="2"/>
      <c r="E18" s="1"/>
      <c r="F18" s="2"/>
      <c r="G18" s="3"/>
      <c r="H18" s="29"/>
      <c r="I18" s="24"/>
      <c r="J18" s="25"/>
      <c r="K18" s="25"/>
      <c r="L18" s="25"/>
      <c r="M18" s="25"/>
      <c r="N18" s="25"/>
      <c r="O18" s="25"/>
      <c r="P18" s="26"/>
      <c r="Q18" s="26"/>
      <c r="R18" s="26"/>
      <c r="S18" s="27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6"/>
      <c r="BP18" s="26"/>
      <c r="BQ18" s="26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5"/>
    </row>
    <row r="19" spans="1:97" s="41" customFormat="1" ht="34.5" customHeight="1" x14ac:dyDescent="0.25">
      <c r="A19" s="67" t="s">
        <v>40</v>
      </c>
      <c r="B19" s="20">
        <v>1</v>
      </c>
      <c r="C19" s="21">
        <v>42312300</v>
      </c>
      <c r="D19" s="21">
        <v>1176020044</v>
      </c>
      <c r="E19" s="20" t="s">
        <v>325</v>
      </c>
      <c r="F19" s="21" t="s">
        <v>18</v>
      </c>
      <c r="G19" s="47">
        <v>10946.094379704</v>
      </c>
      <c r="H19" s="45" t="s">
        <v>41</v>
      </c>
      <c r="I19" s="46">
        <v>2023</v>
      </c>
      <c r="J19" s="19">
        <v>14000</v>
      </c>
      <c r="K19" s="19">
        <v>0</v>
      </c>
      <c r="L19" s="19">
        <f>J19+K19</f>
        <v>14000</v>
      </c>
      <c r="M19" s="19"/>
      <c r="N19" s="19"/>
      <c r="O19" s="19"/>
      <c r="P19" s="22"/>
      <c r="Q19" s="22"/>
      <c r="R19" s="22"/>
      <c r="S19" s="18">
        <v>61138</v>
      </c>
      <c r="T19" s="19">
        <v>0</v>
      </c>
      <c r="U19" s="19">
        <f>S19+T19</f>
        <v>61138</v>
      </c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22">
        <f t="shared" ref="BO19:BQ20" si="6">J19</f>
        <v>14000</v>
      </c>
      <c r="BP19" s="22">
        <f t="shared" si="6"/>
        <v>0</v>
      </c>
      <c r="BQ19" s="22">
        <f t="shared" si="6"/>
        <v>14000</v>
      </c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5"/>
    </row>
    <row r="20" spans="1:97" s="41" customFormat="1" ht="34.5" customHeight="1" x14ac:dyDescent="0.25">
      <c r="A20" s="68"/>
      <c r="B20" s="20">
        <v>2</v>
      </c>
      <c r="C20" s="21">
        <v>42312300</v>
      </c>
      <c r="D20" s="20">
        <v>1176020630</v>
      </c>
      <c r="E20" s="20" t="s">
        <v>42</v>
      </c>
      <c r="F20" s="21" t="s">
        <v>18</v>
      </c>
      <c r="G20" s="47">
        <v>6698.4535475640005</v>
      </c>
      <c r="H20" s="45" t="s">
        <v>41</v>
      </c>
      <c r="I20" s="46">
        <v>2023</v>
      </c>
      <c r="J20" s="19">
        <v>6200</v>
      </c>
      <c r="K20" s="19">
        <v>0</v>
      </c>
      <c r="L20" s="19">
        <f>J20+K20</f>
        <v>6200</v>
      </c>
      <c r="M20" s="19"/>
      <c r="N20" s="19"/>
      <c r="O20" s="19"/>
      <c r="P20" s="22"/>
      <c r="Q20" s="22"/>
      <c r="R20" s="22"/>
      <c r="S20" s="18">
        <v>53332</v>
      </c>
      <c r="T20" s="19">
        <v>0</v>
      </c>
      <c r="U20" s="19">
        <f>S20+T20</f>
        <v>53332</v>
      </c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>
        <v>58000</v>
      </c>
      <c r="BA20" s="19">
        <v>0</v>
      </c>
      <c r="BB20" s="19">
        <f>AZ20+BA20</f>
        <v>58000</v>
      </c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22">
        <f t="shared" si="6"/>
        <v>6200</v>
      </c>
      <c r="BP20" s="22">
        <f t="shared" si="6"/>
        <v>0</v>
      </c>
      <c r="BQ20" s="22">
        <f t="shared" si="6"/>
        <v>6200</v>
      </c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</row>
    <row r="21" spans="1:97" s="43" customFormat="1" ht="34.5" customHeight="1" x14ac:dyDescent="0.25">
      <c r="A21" s="42"/>
      <c r="B21" s="1"/>
      <c r="C21" s="1"/>
      <c r="D21" s="2"/>
      <c r="E21" s="1"/>
      <c r="F21" s="2"/>
      <c r="G21" s="3"/>
      <c r="H21" s="29"/>
      <c r="I21" s="24"/>
      <c r="J21" s="25"/>
      <c r="K21" s="25"/>
      <c r="L21" s="25"/>
      <c r="M21" s="25"/>
      <c r="N21" s="25"/>
      <c r="O21" s="25"/>
      <c r="P21" s="26"/>
      <c r="Q21" s="26"/>
      <c r="R21" s="26"/>
      <c r="S21" s="30"/>
      <c r="T21" s="31"/>
      <c r="U21" s="31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6"/>
      <c r="BP21" s="26"/>
      <c r="BQ21" s="26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5"/>
    </row>
    <row r="22" spans="1:97" s="41" customFormat="1" ht="66" x14ac:dyDescent="0.25">
      <c r="A22" s="67" t="s">
        <v>43</v>
      </c>
      <c r="B22" s="20">
        <v>1</v>
      </c>
      <c r="C22" s="21" t="s">
        <v>44</v>
      </c>
      <c r="D22" s="21">
        <v>1176020046</v>
      </c>
      <c r="E22" s="20" t="s">
        <v>326</v>
      </c>
      <c r="F22" s="21" t="s">
        <v>18</v>
      </c>
      <c r="G22" s="47">
        <v>16292</v>
      </c>
      <c r="H22" s="45" t="s">
        <v>41</v>
      </c>
      <c r="I22" s="46">
        <v>2023</v>
      </c>
      <c r="J22" s="19">
        <v>17000</v>
      </c>
      <c r="K22" s="19">
        <v>0</v>
      </c>
      <c r="L22" s="19">
        <f>J22+K22</f>
        <v>17000</v>
      </c>
      <c r="M22" s="19"/>
      <c r="N22" s="19"/>
      <c r="O22" s="19"/>
      <c r="P22" s="22"/>
      <c r="Q22" s="22"/>
      <c r="R22" s="22"/>
      <c r="S22" s="18">
        <v>16341</v>
      </c>
      <c r="T22" s="19">
        <v>0</v>
      </c>
      <c r="U22" s="19">
        <f>S22+T22</f>
        <v>16341</v>
      </c>
      <c r="V22" s="18"/>
      <c r="W22" s="19"/>
      <c r="X22" s="19"/>
      <c r="Y22" s="19"/>
      <c r="Z22" s="19"/>
      <c r="AA22" s="19"/>
      <c r="AB22" s="19"/>
      <c r="AC22" s="19"/>
      <c r="AD22" s="19"/>
      <c r="AE22" s="19">
        <v>91200</v>
      </c>
      <c r="AF22" s="19">
        <v>0</v>
      </c>
      <c r="AG22" s="19">
        <f>AE22+AF22</f>
        <v>91200</v>
      </c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22">
        <f t="shared" ref="BO22:BQ23" si="7">J22</f>
        <v>17000</v>
      </c>
      <c r="BP22" s="22">
        <f t="shared" si="7"/>
        <v>0</v>
      </c>
      <c r="BQ22" s="22">
        <f t="shared" si="7"/>
        <v>17000</v>
      </c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35"/>
      <c r="CI22" s="35"/>
      <c r="CJ22" s="35"/>
      <c r="CK22" s="35"/>
      <c r="CL22" s="35"/>
      <c r="CM22" s="35"/>
      <c r="CN22" s="35"/>
      <c r="CO22" s="35"/>
      <c r="CP22" s="35"/>
      <c r="CQ22" s="35"/>
      <c r="CR22" s="35"/>
      <c r="CS22" s="35"/>
    </row>
    <row r="23" spans="1:97" s="41" customFormat="1" ht="49.5" x14ac:dyDescent="0.25">
      <c r="A23" s="68"/>
      <c r="B23" s="20">
        <v>2</v>
      </c>
      <c r="C23" s="21" t="s">
        <v>44</v>
      </c>
      <c r="D23" s="21">
        <v>1176020047</v>
      </c>
      <c r="E23" s="20" t="s">
        <v>45</v>
      </c>
      <c r="F23" s="21" t="s">
        <v>18</v>
      </c>
      <c r="G23" s="47">
        <v>33660</v>
      </c>
      <c r="H23" s="45" t="s">
        <v>41</v>
      </c>
      <c r="I23" s="46">
        <v>2023</v>
      </c>
      <c r="J23" s="19">
        <v>30715</v>
      </c>
      <c r="K23" s="19">
        <v>0</v>
      </c>
      <c r="L23" s="19">
        <f>J23+K23</f>
        <v>30715</v>
      </c>
      <c r="M23" s="19"/>
      <c r="N23" s="19"/>
      <c r="O23" s="19"/>
      <c r="P23" s="22"/>
      <c r="Q23" s="22"/>
      <c r="R23" s="22"/>
      <c r="S23" s="18">
        <v>36707</v>
      </c>
      <c r="T23" s="19">
        <v>0</v>
      </c>
      <c r="U23" s="19">
        <f>S23+T23</f>
        <v>36707</v>
      </c>
      <c r="V23" s="19"/>
      <c r="W23" s="19"/>
      <c r="X23" s="19"/>
      <c r="Y23" s="19"/>
      <c r="Z23" s="19"/>
      <c r="AA23" s="19"/>
      <c r="AB23" s="19"/>
      <c r="AC23" s="19"/>
      <c r="AD23" s="19"/>
      <c r="AE23" s="19">
        <v>110100</v>
      </c>
      <c r="AF23" s="19">
        <v>0</v>
      </c>
      <c r="AG23" s="19">
        <f>AE23+AF23</f>
        <v>110100</v>
      </c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22">
        <f t="shared" si="7"/>
        <v>30715</v>
      </c>
      <c r="BP23" s="22">
        <f t="shared" si="7"/>
        <v>0</v>
      </c>
      <c r="BQ23" s="22">
        <f t="shared" si="7"/>
        <v>30715</v>
      </c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</row>
    <row r="24" spans="1:97" s="43" customFormat="1" ht="34.5" customHeight="1" x14ac:dyDescent="0.25">
      <c r="A24" s="42"/>
      <c r="B24" s="1"/>
      <c r="C24" s="1"/>
      <c r="D24" s="2"/>
      <c r="E24" s="1"/>
      <c r="F24" s="2"/>
      <c r="G24" s="3"/>
      <c r="H24" s="29"/>
      <c r="I24" s="24"/>
      <c r="J24" s="25"/>
      <c r="K24" s="25"/>
      <c r="L24" s="25"/>
      <c r="M24" s="25"/>
      <c r="N24" s="25"/>
      <c r="O24" s="25"/>
      <c r="P24" s="26"/>
      <c r="Q24" s="26"/>
      <c r="R24" s="26"/>
      <c r="S24" s="27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6"/>
      <c r="BP24" s="26"/>
      <c r="BQ24" s="26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5"/>
      <c r="CG24" s="35"/>
      <c r="CH24" s="35"/>
      <c r="CI24" s="35"/>
      <c r="CJ24" s="35"/>
      <c r="CK24" s="35"/>
      <c r="CL24" s="35"/>
      <c r="CM24" s="35"/>
      <c r="CN24" s="35"/>
      <c r="CO24" s="35"/>
      <c r="CP24" s="35"/>
      <c r="CQ24" s="35"/>
      <c r="CR24" s="35"/>
      <c r="CS24" s="35"/>
    </row>
    <row r="25" spans="1:97" s="41" customFormat="1" ht="34.5" customHeight="1" x14ac:dyDescent="0.25">
      <c r="A25" s="32" t="s">
        <v>46</v>
      </c>
      <c r="B25" s="20">
        <v>1</v>
      </c>
      <c r="C25" s="21" t="s">
        <v>47</v>
      </c>
      <c r="D25" s="21">
        <v>1176020041</v>
      </c>
      <c r="E25" s="20" t="s">
        <v>48</v>
      </c>
      <c r="F25" s="21" t="s">
        <v>18</v>
      </c>
      <c r="G25" s="47">
        <v>1104.6327319925797</v>
      </c>
      <c r="H25" s="45" t="s">
        <v>41</v>
      </c>
      <c r="I25" s="46">
        <v>2023</v>
      </c>
      <c r="J25" s="19">
        <v>2500</v>
      </c>
      <c r="K25" s="19">
        <v>0</v>
      </c>
      <c r="L25" s="19">
        <f>J25+K25</f>
        <v>2500</v>
      </c>
      <c r="M25" s="19"/>
      <c r="N25" s="19"/>
      <c r="O25" s="19"/>
      <c r="P25" s="22"/>
      <c r="Q25" s="22"/>
      <c r="R25" s="22"/>
      <c r="S25" s="18">
        <v>50160</v>
      </c>
      <c r="T25" s="19">
        <v>0</v>
      </c>
      <c r="U25" s="19">
        <f>S25+T25</f>
        <v>50160</v>
      </c>
      <c r="V25" s="19"/>
      <c r="W25" s="19"/>
      <c r="X25" s="19"/>
      <c r="Y25" s="19"/>
      <c r="Z25" s="19"/>
      <c r="AA25" s="19"/>
      <c r="AB25" s="19"/>
      <c r="AC25" s="19"/>
      <c r="AD25" s="19"/>
      <c r="AE25" s="19">
        <v>64600</v>
      </c>
      <c r="AF25" s="19">
        <v>0</v>
      </c>
      <c r="AG25" s="19">
        <f>AE25+AF25</f>
        <v>64600</v>
      </c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>
        <v>7000</v>
      </c>
      <c r="BA25" s="19">
        <v>0</v>
      </c>
      <c r="BB25" s="19">
        <f>AZ25+BA25</f>
        <v>7000</v>
      </c>
      <c r="BC25" s="19"/>
      <c r="BD25" s="19"/>
      <c r="BE25" s="19"/>
      <c r="BF25" s="19">
        <v>1396</v>
      </c>
      <c r="BG25" s="19">
        <v>0</v>
      </c>
      <c r="BH25" s="19">
        <f>BF25+BG25</f>
        <v>1396</v>
      </c>
      <c r="BI25" s="19"/>
      <c r="BJ25" s="19"/>
      <c r="BK25" s="19"/>
      <c r="BL25" s="19"/>
      <c r="BM25" s="19"/>
      <c r="BN25" s="19"/>
      <c r="BO25" s="22">
        <f>J25</f>
        <v>2500</v>
      </c>
      <c r="BP25" s="22">
        <f>K25</f>
        <v>0</v>
      </c>
      <c r="BQ25" s="22">
        <f>L25</f>
        <v>2500</v>
      </c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5"/>
      <c r="CI25" s="35"/>
      <c r="CJ25" s="35"/>
      <c r="CK25" s="35"/>
      <c r="CL25" s="35"/>
      <c r="CM25" s="35"/>
      <c r="CN25" s="35"/>
      <c r="CO25" s="35"/>
      <c r="CP25" s="35"/>
      <c r="CQ25" s="35"/>
      <c r="CR25" s="35"/>
      <c r="CS25" s="35"/>
    </row>
    <row r="26" spans="1:97" s="43" customFormat="1" ht="34.5" customHeight="1" x14ac:dyDescent="0.25">
      <c r="A26" s="42"/>
      <c r="B26" s="1"/>
      <c r="C26" s="1"/>
      <c r="D26" s="2"/>
      <c r="E26" s="1"/>
      <c r="F26" s="2"/>
      <c r="G26" s="3"/>
      <c r="H26" s="29"/>
      <c r="I26" s="24"/>
      <c r="J26" s="25"/>
      <c r="K26" s="25"/>
      <c r="L26" s="25"/>
      <c r="M26" s="25"/>
      <c r="N26" s="25"/>
      <c r="O26" s="25"/>
      <c r="P26" s="26"/>
      <c r="Q26" s="26"/>
      <c r="R26" s="26"/>
      <c r="S26" s="27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6"/>
      <c r="BP26" s="26"/>
      <c r="BQ26" s="26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</row>
    <row r="27" spans="1:97" s="41" customFormat="1" ht="34.5" customHeight="1" x14ac:dyDescent="0.25">
      <c r="A27" s="67" t="s">
        <v>49</v>
      </c>
      <c r="B27" s="20">
        <v>1</v>
      </c>
      <c r="C27" s="21">
        <v>42311703</v>
      </c>
      <c r="D27" s="21">
        <v>1176020072</v>
      </c>
      <c r="E27" s="20" t="s">
        <v>50</v>
      </c>
      <c r="F27" s="21" t="s">
        <v>18</v>
      </c>
      <c r="G27" s="47">
        <v>5258.65</v>
      </c>
      <c r="H27" s="45" t="s">
        <v>38</v>
      </c>
      <c r="I27" s="46" t="s">
        <v>51</v>
      </c>
      <c r="J27" s="19">
        <v>4787.8720000000003</v>
      </c>
      <c r="K27" s="19">
        <v>0</v>
      </c>
      <c r="L27" s="19">
        <f>J27+K27</f>
        <v>4787.8720000000003</v>
      </c>
      <c r="M27" s="19"/>
      <c r="N27" s="19"/>
      <c r="O27" s="19"/>
      <c r="P27" s="22"/>
      <c r="Q27" s="22"/>
      <c r="R27" s="22"/>
      <c r="S27" s="18">
        <v>1362</v>
      </c>
      <c r="T27" s="19">
        <v>0</v>
      </c>
      <c r="U27" s="19">
        <f>S27+T27</f>
        <v>1362</v>
      </c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>
        <v>4788</v>
      </c>
      <c r="AO27" s="19">
        <v>0</v>
      </c>
      <c r="AP27" s="19">
        <f>AN27+AO27</f>
        <v>4788</v>
      </c>
      <c r="AQ27" s="19">
        <v>2500</v>
      </c>
      <c r="AR27" s="19">
        <v>0</v>
      </c>
      <c r="AS27" s="19">
        <f>AQ27+AR27</f>
        <v>2500</v>
      </c>
      <c r="AT27" s="19"/>
      <c r="AU27" s="19"/>
      <c r="AV27" s="19"/>
      <c r="AW27" s="19"/>
      <c r="AX27" s="19"/>
      <c r="AY27" s="19"/>
      <c r="AZ27" s="19">
        <v>1900</v>
      </c>
      <c r="BA27" s="19">
        <v>0</v>
      </c>
      <c r="BB27" s="19">
        <f>AZ27+BA27</f>
        <v>1900</v>
      </c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22">
        <f>J27</f>
        <v>4787.8720000000003</v>
      </c>
      <c r="BP27" s="22">
        <f t="shared" ref="BP27:BQ29" si="8">K27</f>
        <v>0</v>
      </c>
      <c r="BQ27" s="22">
        <f t="shared" si="8"/>
        <v>4787.8720000000003</v>
      </c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  <c r="CK27" s="35"/>
      <c r="CL27" s="35"/>
      <c r="CM27" s="35"/>
      <c r="CN27" s="35"/>
      <c r="CO27" s="35"/>
      <c r="CP27" s="35"/>
      <c r="CQ27" s="35"/>
      <c r="CR27" s="35"/>
      <c r="CS27" s="35"/>
    </row>
    <row r="28" spans="1:97" s="41" customFormat="1" ht="34.5" customHeight="1" x14ac:dyDescent="0.25">
      <c r="A28" s="69"/>
      <c r="B28" s="20">
        <v>2</v>
      </c>
      <c r="C28" s="21">
        <v>42311703</v>
      </c>
      <c r="D28" s="21">
        <v>1176020073</v>
      </c>
      <c r="E28" s="20" t="s">
        <v>52</v>
      </c>
      <c r="F28" s="21" t="s">
        <v>18</v>
      </c>
      <c r="G28" s="47">
        <v>3531.61</v>
      </c>
      <c r="H28" s="45" t="s">
        <v>38</v>
      </c>
      <c r="I28" s="46" t="s">
        <v>51</v>
      </c>
      <c r="J28" s="19">
        <v>3573</v>
      </c>
      <c r="K28" s="19">
        <v>0</v>
      </c>
      <c r="L28" s="19">
        <f>J28+K28</f>
        <v>3573</v>
      </c>
      <c r="M28" s="19"/>
      <c r="N28" s="19"/>
      <c r="O28" s="19"/>
      <c r="P28" s="22"/>
      <c r="Q28" s="22"/>
      <c r="R28" s="22"/>
      <c r="S28" s="18">
        <v>1362</v>
      </c>
      <c r="T28" s="19">
        <v>0</v>
      </c>
      <c r="U28" s="19">
        <f>S28+T28</f>
        <v>1362</v>
      </c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>
        <v>3574</v>
      </c>
      <c r="AO28" s="19">
        <v>0</v>
      </c>
      <c r="AP28" s="19">
        <f>AN28+AO28</f>
        <v>3574</v>
      </c>
      <c r="AQ28" s="19">
        <v>2000</v>
      </c>
      <c r="AR28" s="19">
        <v>0</v>
      </c>
      <c r="AS28" s="19">
        <f>AQ28+AR28</f>
        <v>2000</v>
      </c>
      <c r="AT28" s="19"/>
      <c r="AU28" s="19"/>
      <c r="AV28" s="19"/>
      <c r="AW28" s="19"/>
      <c r="AX28" s="19"/>
      <c r="AY28" s="19"/>
      <c r="AZ28" s="19">
        <v>2200</v>
      </c>
      <c r="BA28" s="19">
        <v>0</v>
      </c>
      <c r="BB28" s="19">
        <f t="shared" ref="BB28:BB29" si="9">AZ28+BA28</f>
        <v>2200</v>
      </c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22">
        <f t="shared" ref="BO28:BO29" si="10">J28</f>
        <v>3573</v>
      </c>
      <c r="BP28" s="22">
        <f t="shared" si="8"/>
        <v>0</v>
      </c>
      <c r="BQ28" s="22">
        <f t="shared" si="8"/>
        <v>3573</v>
      </c>
      <c r="BR28" s="35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35"/>
      <c r="CD28" s="35"/>
      <c r="CE28" s="35"/>
      <c r="CF28" s="35"/>
      <c r="CG28" s="35"/>
      <c r="CH28" s="35"/>
      <c r="CI28" s="35"/>
      <c r="CJ28" s="35"/>
      <c r="CK28" s="35"/>
      <c r="CL28" s="35"/>
      <c r="CM28" s="35"/>
      <c r="CN28" s="35"/>
      <c r="CO28" s="35"/>
      <c r="CP28" s="35"/>
      <c r="CQ28" s="35"/>
      <c r="CR28" s="35"/>
      <c r="CS28" s="35"/>
    </row>
    <row r="29" spans="1:97" s="41" customFormat="1" ht="34.5" customHeight="1" x14ac:dyDescent="0.25">
      <c r="A29" s="68"/>
      <c r="B29" s="20">
        <v>3</v>
      </c>
      <c r="C29" s="21">
        <v>42311703</v>
      </c>
      <c r="D29" s="21">
        <v>1176020632</v>
      </c>
      <c r="E29" s="20" t="s">
        <v>53</v>
      </c>
      <c r="F29" s="21" t="s">
        <v>18</v>
      </c>
      <c r="G29" s="47">
        <v>11721.85</v>
      </c>
      <c r="H29" s="45" t="s">
        <v>38</v>
      </c>
      <c r="I29" s="46" t="s">
        <v>51</v>
      </c>
      <c r="J29" s="19">
        <v>10537</v>
      </c>
      <c r="K29" s="19">
        <v>0</v>
      </c>
      <c r="L29" s="19">
        <f>J29+K29</f>
        <v>10537</v>
      </c>
      <c r="M29" s="19"/>
      <c r="N29" s="19"/>
      <c r="O29" s="19"/>
      <c r="P29" s="22"/>
      <c r="Q29" s="22"/>
      <c r="R29" s="22"/>
      <c r="S29" s="18">
        <v>8807</v>
      </c>
      <c r="T29" s="19">
        <v>0</v>
      </c>
      <c r="U29" s="19">
        <f>S29+T29</f>
        <v>8807</v>
      </c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>
        <v>10534</v>
      </c>
      <c r="AO29" s="19">
        <v>0</v>
      </c>
      <c r="AP29" s="19">
        <f>AN29+AO29</f>
        <v>10534</v>
      </c>
      <c r="AQ29" s="19">
        <v>4500</v>
      </c>
      <c r="AR29" s="19">
        <v>0</v>
      </c>
      <c r="AS29" s="19">
        <f>AQ29+AR29</f>
        <v>4500</v>
      </c>
      <c r="AT29" s="19"/>
      <c r="AU29" s="19"/>
      <c r="AV29" s="19"/>
      <c r="AW29" s="19"/>
      <c r="AX29" s="19"/>
      <c r="AY29" s="19"/>
      <c r="AZ29" s="19">
        <v>4000</v>
      </c>
      <c r="BA29" s="19">
        <v>0</v>
      </c>
      <c r="BB29" s="19">
        <f t="shared" si="9"/>
        <v>4000</v>
      </c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22">
        <f t="shared" si="10"/>
        <v>10537</v>
      </c>
      <c r="BP29" s="22">
        <f t="shared" si="8"/>
        <v>0</v>
      </c>
      <c r="BQ29" s="22">
        <f t="shared" si="8"/>
        <v>10537</v>
      </c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  <c r="CK29" s="35"/>
      <c r="CL29" s="35"/>
      <c r="CM29" s="35"/>
      <c r="CN29" s="35"/>
      <c r="CO29" s="35"/>
      <c r="CP29" s="35"/>
      <c r="CQ29" s="35"/>
      <c r="CR29" s="35"/>
      <c r="CS29" s="35"/>
    </row>
    <row r="30" spans="1:97" s="43" customFormat="1" ht="34.5" customHeight="1" x14ac:dyDescent="0.25">
      <c r="A30" s="42"/>
      <c r="B30" s="1"/>
      <c r="C30" s="1"/>
      <c r="D30" s="2"/>
      <c r="E30" s="1"/>
      <c r="F30" s="2"/>
      <c r="G30" s="3"/>
      <c r="H30" s="29"/>
      <c r="I30" s="24"/>
      <c r="J30" s="25"/>
      <c r="K30" s="25"/>
      <c r="L30" s="25"/>
      <c r="M30" s="25"/>
      <c r="N30" s="25"/>
      <c r="O30" s="25"/>
      <c r="P30" s="26"/>
      <c r="Q30" s="26"/>
      <c r="R30" s="26"/>
      <c r="S30" s="27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6"/>
      <c r="BP30" s="26"/>
      <c r="BQ30" s="26"/>
      <c r="BR30" s="35"/>
      <c r="BS30" s="35"/>
      <c r="BT30" s="35"/>
      <c r="BU30" s="35"/>
      <c r="BV30" s="35"/>
      <c r="BW30" s="35"/>
      <c r="BX30" s="35"/>
      <c r="BY30" s="35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  <c r="CK30" s="35"/>
      <c r="CL30" s="35"/>
      <c r="CM30" s="35"/>
      <c r="CN30" s="35"/>
      <c r="CO30" s="35"/>
      <c r="CP30" s="35"/>
      <c r="CQ30" s="35"/>
      <c r="CR30" s="35"/>
      <c r="CS30" s="35"/>
    </row>
    <row r="31" spans="1:97" s="41" customFormat="1" ht="34.5" customHeight="1" x14ac:dyDescent="0.25">
      <c r="A31" s="67" t="s">
        <v>54</v>
      </c>
      <c r="B31" s="20">
        <v>1</v>
      </c>
      <c r="C31" s="20">
        <v>42312400</v>
      </c>
      <c r="D31" s="20">
        <v>1176020007</v>
      </c>
      <c r="E31" s="20" t="s">
        <v>55</v>
      </c>
      <c r="F31" s="21" t="s">
        <v>18</v>
      </c>
      <c r="G31" s="47">
        <v>59569.919999999998</v>
      </c>
      <c r="H31" s="45" t="s">
        <v>56</v>
      </c>
      <c r="I31" s="46" t="s">
        <v>39</v>
      </c>
      <c r="J31" s="19">
        <v>57974</v>
      </c>
      <c r="K31" s="19">
        <v>0</v>
      </c>
      <c r="L31" s="19">
        <f>J31+K31</f>
        <v>57974</v>
      </c>
      <c r="M31" s="19">
        <f>J31*13.12/100+J31</f>
        <v>65580.188800000004</v>
      </c>
      <c r="N31" s="19">
        <v>0</v>
      </c>
      <c r="O31" s="19">
        <f>M31+N31</f>
        <v>65580.188800000004</v>
      </c>
      <c r="P31" s="22"/>
      <c r="Q31" s="22"/>
      <c r="R31" s="22"/>
      <c r="S31" s="18">
        <v>50341</v>
      </c>
      <c r="T31" s="19">
        <v>0</v>
      </c>
      <c r="U31" s="19">
        <f>S31+T31</f>
        <v>50341</v>
      </c>
      <c r="V31" s="19"/>
      <c r="W31" s="19"/>
      <c r="X31" s="19"/>
      <c r="Y31" s="19"/>
      <c r="Z31" s="19"/>
      <c r="AA31" s="19"/>
      <c r="AB31" s="19"/>
      <c r="AC31" s="19"/>
      <c r="AD31" s="19"/>
      <c r="AE31" s="19">
        <v>31200</v>
      </c>
      <c r="AF31" s="19">
        <v>0</v>
      </c>
      <c r="AG31" s="19">
        <f>AE31+AF31</f>
        <v>31200</v>
      </c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22">
        <f t="shared" ref="BO31:BQ32" si="11">M31</f>
        <v>65580.188800000004</v>
      </c>
      <c r="BP31" s="22">
        <f t="shared" si="11"/>
        <v>0</v>
      </c>
      <c r="BQ31" s="22">
        <f t="shared" si="11"/>
        <v>65580.188800000004</v>
      </c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CJ31" s="35"/>
      <c r="CK31" s="35"/>
      <c r="CL31" s="35"/>
      <c r="CM31" s="35"/>
      <c r="CN31" s="35"/>
      <c r="CO31" s="35"/>
      <c r="CP31" s="35"/>
      <c r="CQ31" s="35"/>
      <c r="CR31" s="35"/>
      <c r="CS31" s="35"/>
    </row>
    <row r="32" spans="1:97" s="41" customFormat="1" ht="34.5" customHeight="1" x14ac:dyDescent="0.25">
      <c r="A32" s="70"/>
      <c r="B32" s="20">
        <v>2</v>
      </c>
      <c r="C32" s="20">
        <v>42312400</v>
      </c>
      <c r="D32" s="20">
        <v>1176020155</v>
      </c>
      <c r="E32" s="20" t="s">
        <v>57</v>
      </c>
      <c r="F32" s="21" t="s">
        <v>18</v>
      </c>
      <c r="G32" s="47">
        <v>33640.550000000003</v>
      </c>
      <c r="H32" s="45" t="s">
        <v>56</v>
      </c>
      <c r="I32" s="46" t="s">
        <v>39</v>
      </c>
      <c r="J32" s="19">
        <v>35163</v>
      </c>
      <c r="K32" s="19">
        <v>0</v>
      </c>
      <c r="L32" s="19">
        <f>J32+K32</f>
        <v>35163</v>
      </c>
      <c r="M32" s="19">
        <f>J32*13.12/100+J32</f>
        <v>39776.385600000001</v>
      </c>
      <c r="N32" s="19">
        <v>0</v>
      </c>
      <c r="O32" s="19">
        <f>M32+N32</f>
        <v>39776.385600000001</v>
      </c>
      <c r="P32" s="22"/>
      <c r="Q32" s="22"/>
      <c r="R32" s="22"/>
      <c r="S32" s="18">
        <v>50341</v>
      </c>
      <c r="T32" s="19">
        <v>0</v>
      </c>
      <c r="U32" s="19">
        <f>S32+T32</f>
        <v>50341</v>
      </c>
      <c r="V32" s="19"/>
      <c r="W32" s="19"/>
      <c r="X32" s="19"/>
      <c r="Y32" s="19"/>
      <c r="Z32" s="19"/>
      <c r="AA32" s="19"/>
      <c r="AB32" s="19"/>
      <c r="AC32" s="19"/>
      <c r="AD32" s="19"/>
      <c r="AE32" s="19">
        <v>24500</v>
      </c>
      <c r="AF32" s="19">
        <v>0</v>
      </c>
      <c r="AG32" s="19">
        <f>AE32+AF32</f>
        <v>24500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22">
        <f t="shared" si="11"/>
        <v>39776.385600000001</v>
      </c>
      <c r="BP32" s="22">
        <f t="shared" si="11"/>
        <v>0</v>
      </c>
      <c r="BQ32" s="22">
        <f t="shared" si="11"/>
        <v>39776.385600000001</v>
      </c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35"/>
      <c r="CF32" s="35"/>
      <c r="CG32" s="35"/>
      <c r="CH32" s="35"/>
      <c r="CI32" s="35"/>
      <c r="CJ32" s="35"/>
      <c r="CK32" s="35"/>
      <c r="CL32" s="35"/>
      <c r="CM32" s="35"/>
      <c r="CN32" s="35"/>
      <c r="CO32" s="35"/>
      <c r="CP32" s="35"/>
      <c r="CQ32" s="35"/>
      <c r="CR32" s="35"/>
      <c r="CS32" s="35"/>
    </row>
    <row r="33" spans="1:97" s="43" customFormat="1" ht="34.5" customHeight="1" x14ac:dyDescent="0.25">
      <c r="A33" s="42"/>
      <c r="B33" s="1"/>
      <c r="C33" s="1"/>
      <c r="D33" s="2"/>
      <c r="E33" s="1"/>
      <c r="F33" s="2"/>
      <c r="G33" s="3"/>
      <c r="H33" s="29"/>
      <c r="I33" s="24"/>
      <c r="J33" s="25"/>
      <c r="K33" s="25"/>
      <c r="L33" s="25"/>
      <c r="M33" s="25"/>
      <c r="N33" s="25"/>
      <c r="O33" s="25"/>
      <c r="P33" s="26"/>
      <c r="Q33" s="26"/>
      <c r="R33" s="26"/>
      <c r="S33" s="27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6"/>
      <c r="BP33" s="26"/>
      <c r="BQ33" s="26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5"/>
      <c r="CG33" s="35"/>
      <c r="CH33" s="35"/>
      <c r="CI33" s="35"/>
      <c r="CJ33" s="35"/>
      <c r="CK33" s="35"/>
      <c r="CL33" s="35"/>
      <c r="CM33" s="35"/>
      <c r="CN33" s="35"/>
      <c r="CO33" s="35"/>
      <c r="CP33" s="35"/>
      <c r="CQ33" s="35"/>
      <c r="CR33" s="35"/>
      <c r="CS33" s="35"/>
    </row>
    <row r="34" spans="1:97" s="41" customFormat="1" ht="34.5" customHeight="1" x14ac:dyDescent="0.25">
      <c r="A34" s="67" t="s">
        <v>58</v>
      </c>
      <c r="B34" s="20">
        <v>1</v>
      </c>
      <c r="C34" s="20">
        <v>42312300</v>
      </c>
      <c r="D34" s="20">
        <v>1176020039</v>
      </c>
      <c r="E34" s="20" t="s">
        <v>59</v>
      </c>
      <c r="F34" s="21" t="s">
        <v>18</v>
      </c>
      <c r="G34" s="47">
        <v>13200.13</v>
      </c>
      <c r="H34" s="45" t="s">
        <v>56</v>
      </c>
      <c r="I34" s="46" t="s">
        <v>39</v>
      </c>
      <c r="J34" s="19">
        <v>13389</v>
      </c>
      <c r="K34" s="19">
        <v>0</v>
      </c>
      <c r="L34" s="19">
        <f>J34+K34</f>
        <v>13389</v>
      </c>
      <c r="M34" s="19">
        <f t="shared" ref="M34:M36" si="12">J34*13.12/100+J34</f>
        <v>15145.6368</v>
      </c>
      <c r="N34" s="19">
        <v>0</v>
      </c>
      <c r="O34" s="19">
        <f t="shared" ref="O34:O36" si="13">M34+N34</f>
        <v>15145.6368</v>
      </c>
      <c r="P34" s="22"/>
      <c r="Q34" s="22"/>
      <c r="R34" s="22"/>
      <c r="S34" s="18">
        <v>34007</v>
      </c>
      <c r="T34" s="19">
        <v>0</v>
      </c>
      <c r="U34" s="19">
        <f>S34+T34</f>
        <v>34007</v>
      </c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>
        <v>16474</v>
      </c>
      <c r="AI34" s="19">
        <v>0</v>
      </c>
      <c r="AJ34" s="19">
        <f>AH34+AI34</f>
        <v>16474</v>
      </c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>
        <v>13000</v>
      </c>
      <c r="BA34" s="19">
        <v>0</v>
      </c>
      <c r="BB34" s="19">
        <f>AZ34+BA34</f>
        <v>13000</v>
      </c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22">
        <f t="shared" ref="BO34:BQ36" si="14">M34</f>
        <v>15145.6368</v>
      </c>
      <c r="BP34" s="22">
        <f t="shared" si="14"/>
        <v>0</v>
      </c>
      <c r="BQ34" s="22">
        <f t="shared" si="14"/>
        <v>15145.6368</v>
      </c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5"/>
      <c r="CG34" s="35"/>
      <c r="CH34" s="35"/>
      <c r="CI34" s="35"/>
      <c r="CJ34" s="35"/>
      <c r="CK34" s="35"/>
      <c r="CL34" s="35"/>
      <c r="CM34" s="35"/>
      <c r="CN34" s="35"/>
      <c r="CO34" s="35"/>
      <c r="CP34" s="35"/>
      <c r="CQ34" s="35"/>
      <c r="CR34" s="35"/>
      <c r="CS34" s="35"/>
    </row>
    <row r="35" spans="1:97" s="41" customFormat="1" ht="34.5" customHeight="1" x14ac:dyDescent="0.25">
      <c r="A35" s="69"/>
      <c r="B35" s="20">
        <v>2</v>
      </c>
      <c r="C35" s="20">
        <v>42312300</v>
      </c>
      <c r="D35" s="20">
        <v>1176020100</v>
      </c>
      <c r="E35" s="20" t="s">
        <v>60</v>
      </c>
      <c r="F35" s="21" t="s">
        <v>18</v>
      </c>
      <c r="G35" s="47">
        <v>15103.73</v>
      </c>
      <c r="H35" s="45" t="s">
        <v>56</v>
      </c>
      <c r="I35" s="46" t="s">
        <v>39</v>
      </c>
      <c r="J35" s="19">
        <v>15296</v>
      </c>
      <c r="K35" s="19">
        <v>0</v>
      </c>
      <c r="L35" s="19">
        <f>J35+K35</f>
        <v>15296</v>
      </c>
      <c r="M35" s="19">
        <f t="shared" si="12"/>
        <v>17302.835200000001</v>
      </c>
      <c r="N35" s="19">
        <v>0</v>
      </c>
      <c r="O35" s="19">
        <f t="shared" si="13"/>
        <v>17302.835200000001</v>
      </c>
      <c r="P35" s="22"/>
      <c r="Q35" s="22"/>
      <c r="R35" s="22"/>
      <c r="S35" s="18">
        <v>20972</v>
      </c>
      <c r="T35" s="19">
        <v>0</v>
      </c>
      <c r="U35" s="19">
        <f>S35+T35</f>
        <v>20972</v>
      </c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>
        <v>15000</v>
      </c>
      <c r="BA35" s="19">
        <v>0</v>
      </c>
      <c r="BB35" s="19">
        <f>AZ35+BA35</f>
        <v>15000</v>
      </c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22">
        <f t="shared" si="14"/>
        <v>17302.835200000001</v>
      </c>
      <c r="BP35" s="22">
        <f t="shared" si="14"/>
        <v>0</v>
      </c>
      <c r="BQ35" s="22">
        <f t="shared" si="14"/>
        <v>17302.835200000001</v>
      </c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5"/>
      <c r="CS35" s="35"/>
    </row>
    <row r="36" spans="1:97" s="41" customFormat="1" ht="34.5" customHeight="1" x14ac:dyDescent="0.25">
      <c r="A36" s="68"/>
      <c r="B36" s="20">
        <v>3</v>
      </c>
      <c r="C36" s="20">
        <v>42312300</v>
      </c>
      <c r="D36" s="20">
        <v>1176020632</v>
      </c>
      <c r="E36" s="20" t="s">
        <v>61</v>
      </c>
      <c r="F36" s="21" t="s">
        <v>18</v>
      </c>
      <c r="G36" s="47">
        <v>54501.25</v>
      </c>
      <c r="H36" s="45" t="s">
        <v>56</v>
      </c>
      <c r="I36" s="46" t="s">
        <v>39</v>
      </c>
      <c r="J36" s="19">
        <v>53458</v>
      </c>
      <c r="K36" s="19">
        <v>0</v>
      </c>
      <c r="L36" s="19">
        <f>J36+K36</f>
        <v>53458</v>
      </c>
      <c r="M36" s="19">
        <f t="shared" si="12"/>
        <v>60471.689599999998</v>
      </c>
      <c r="N36" s="19">
        <v>0</v>
      </c>
      <c r="O36" s="19">
        <f t="shared" si="13"/>
        <v>60471.689599999998</v>
      </c>
      <c r="P36" s="22"/>
      <c r="Q36" s="22"/>
      <c r="R36" s="22"/>
      <c r="S36" s="18">
        <v>8807</v>
      </c>
      <c r="T36" s="19">
        <v>0</v>
      </c>
      <c r="U36" s="19">
        <f>S36+T36</f>
        <v>8807</v>
      </c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>
        <v>4000</v>
      </c>
      <c r="BA36" s="19">
        <v>0</v>
      </c>
      <c r="BB36" s="19">
        <f>AZ36+BA36</f>
        <v>4000</v>
      </c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22">
        <f t="shared" si="14"/>
        <v>60471.689599999998</v>
      </c>
      <c r="BP36" s="22">
        <f t="shared" si="14"/>
        <v>0</v>
      </c>
      <c r="BQ36" s="22">
        <f t="shared" si="14"/>
        <v>60471.689599999998</v>
      </c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  <c r="CG36" s="35"/>
      <c r="CH36" s="35"/>
      <c r="CI36" s="35"/>
      <c r="CJ36" s="35"/>
      <c r="CK36" s="35"/>
      <c r="CL36" s="35"/>
      <c r="CM36" s="35"/>
      <c r="CN36" s="35"/>
      <c r="CO36" s="35"/>
      <c r="CP36" s="35"/>
      <c r="CQ36" s="35"/>
      <c r="CR36" s="35"/>
      <c r="CS36" s="35"/>
    </row>
    <row r="37" spans="1:97" s="43" customFormat="1" ht="34.5" customHeight="1" x14ac:dyDescent="0.25">
      <c r="A37" s="42"/>
      <c r="B37" s="1"/>
      <c r="C37" s="1"/>
      <c r="D37" s="2"/>
      <c r="E37" s="1"/>
      <c r="F37" s="2"/>
      <c r="G37" s="3"/>
      <c r="H37" s="29"/>
      <c r="I37" s="24"/>
      <c r="J37" s="25"/>
      <c r="K37" s="25"/>
      <c r="L37" s="25"/>
      <c r="M37" s="25"/>
      <c r="N37" s="25"/>
      <c r="O37" s="25"/>
      <c r="P37" s="26"/>
      <c r="Q37" s="26"/>
      <c r="R37" s="26"/>
      <c r="S37" s="27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6"/>
      <c r="BP37" s="26"/>
      <c r="BQ37" s="26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35"/>
      <c r="CF37" s="35"/>
      <c r="CG37" s="35"/>
      <c r="CH37" s="35"/>
      <c r="CI37" s="35"/>
      <c r="CJ37" s="35"/>
      <c r="CK37" s="35"/>
      <c r="CL37" s="35"/>
      <c r="CM37" s="35"/>
      <c r="CN37" s="35"/>
      <c r="CO37" s="35"/>
      <c r="CP37" s="35"/>
      <c r="CQ37" s="35"/>
      <c r="CR37" s="35"/>
      <c r="CS37" s="35"/>
    </row>
    <row r="38" spans="1:97" s="41" customFormat="1" ht="51.75" customHeight="1" x14ac:dyDescent="0.25">
      <c r="A38" s="15" t="s">
        <v>62</v>
      </c>
      <c r="B38" s="20">
        <v>1</v>
      </c>
      <c r="C38" s="20">
        <v>42312300</v>
      </c>
      <c r="D38" s="21">
        <v>1176020068</v>
      </c>
      <c r="E38" s="20" t="s">
        <v>63</v>
      </c>
      <c r="F38" s="21" t="s">
        <v>18</v>
      </c>
      <c r="G38" s="47">
        <v>130736.12</v>
      </c>
      <c r="H38" s="45" t="s">
        <v>56</v>
      </c>
      <c r="I38" s="46" t="s">
        <v>39</v>
      </c>
      <c r="J38" s="19">
        <v>140646</v>
      </c>
      <c r="K38" s="19">
        <v>0</v>
      </c>
      <c r="L38" s="19">
        <f>J38</f>
        <v>140646</v>
      </c>
      <c r="M38" s="19">
        <f>J38*13.12/100+J38</f>
        <v>159098.75520000001</v>
      </c>
      <c r="N38" s="19">
        <v>0</v>
      </c>
      <c r="O38" s="19">
        <f>M38+N38</f>
        <v>159098.75520000001</v>
      </c>
      <c r="P38" s="22"/>
      <c r="Q38" s="22"/>
      <c r="R38" s="22"/>
      <c r="S38" s="18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>
        <v>78000</v>
      </c>
      <c r="AF38" s="19">
        <v>0</v>
      </c>
      <c r="AG38" s="19">
        <f>AE38+AF38</f>
        <v>78000</v>
      </c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22">
        <f>M38</f>
        <v>159098.75520000001</v>
      </c>
      <c r="BP38" s="22">
        <f>N38</f>
        <v>0</v>
      </c>
      <c r="BQ38" s="22">
        <f>O38</f>
        <v>159098.75520000001</v>
      </c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  <c r="CC38" s="35"/>
      <c r="CD38" s="35"/>
      <c r="CE38" s="35"/>
      <c r="CF38" s="35"/>
      <c r="CG38" s="35"/>
      <c r="CH38" s="35"/>
      <c r="CI38" s="35"/>
      <c r="CJ38" s="35"/>
      <c r="CK38" s="35"/>
      <c r="CL38" s="35"/>
      <c r="CM38" s="35"/>
      <c r="CN38" s="35"/>
      <c r="CO38" s="35"/>
      <c r="CP38" s="35"/>
      <c r="CQ38" s="35"/>
      <c r="CR38" s="35"/>
      <c r="CS38" s="35"/>
    </row>
    <row r="39" spans="1:97" s="43" customFormat="1" ht="34.5" customHeight="1" x14ac:dyDescent="0.25">
      <c r="A39" s="42"/>
      <c r="B39" s="1"/>
      <c r="C39" s="1"/>
      <c r="D39" s="2"/>
      <c r="E39" s="1"/>
      <c r="F39" s="2"/>
      <c r="G39" s="3"/>
      <c r="H39" s="29"/>
      <c r="I39" s="24"/>
      <c r="J39" s="25"/>
      <c r="K39" s="25"/>
      <c r="L39" s="25"/>
      <c r="M39" s="25"/>
      <c r="N39" s="25"/>
      <c r="O39" s="25"/>
      <c r="P39" s="26"/>
      <c r="Q39" s="26"/>
      <c r="R39" s="26"/>
      <c r="S39" s="27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6"/>
      <c r="BP39" s="26"/>
      <c r="BQ39" s="26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35"/>
      <c r="CF39" s="35"/>
      <c r="CG39" s="35"/>
      <c r="CH39" s="35"/>
      <c r="CI39" s="35"/>
      <c r="CJ39" s="35"/>
      <c r="CK39" s="35"/>
      <c r="CL39" s="35"/>
      <c r="CM39" s="35"/>
      <c r="CN39" s="35"/>
      <c r="CO39" s="35"/>
      <c r="CP39" s="35"/>
      <c r="CQ39" s="35"/>
      <c r="CR39" s="35"/>
      <c r="CS39" s="35"/>
    </row>
    <row r="40" spans="1:97" s="41" customFormat="1" ht="34.5" customHeight="1" x14ac:dyDescent="0.25">
      <c r="A40" s="15" t="s">
        <v>64</v>
      </c>
      <c r="B40" s="20">
        <v>1</v>
      </c>
      <c r="C40" s="21">
        <v>42312300</v>
      </c>
      <c r="D40" s="20">
        <v>1176020118</v>
      </c>
      <c r="E40" s="20" t="s">
        <v>65</v>
      </c>
      <c r="F40" s="21" t="s">
        <v>18</v>
      </c>
      <c r="G40" s="47">
        <v>23058.03</v>
      </c>
      <c r="H40" s="45" t="s">
        <v>56</v>
      </c>
      <c r="I40" s="46" t="s">
        <v>20</v>
      </c>
      <c r="J40" s="19">
        <v>51500</v>
      </c>
      <c r="K40" s="19">
        <v>0</v>
      </c>
      <c r="L40" s="19">
        <f>J40+K40</f>
        <v>51500</v>
      </c>
      <c r="M40" s="19">
        <f>J40*13.12/100+J40</f>
        <v>58256.800000000003</v>
      </c>
      <c r="N40" s="19">
        <v>0</v>
      </c>
      <c r="O40" s="19">
        <f>M40+N40</f>
        <v>58256.800000000003</v>
      </c>
      <c r="P40" s="22"/>
      <c r="Q40" s="22"/>
      <c r="R40" s="22"/>
      <c r="S40" s="18">
        <v>23415</v>
      </c>
      <c r="T40" s="19">
        <v>0</v>
      </c>
      <c r="U40" s="19">
        <f>S40+T40</f>
        <v>23415</v>
      </c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>
        <v>44940</v>
      </c>
      <c r="AL40" s="19">
        <v>0</v>
      </c>
      <c r="AM40" s="19">
        <f>AK40+AL40</f>
        <v>44940</v>
      </c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22">
        <f>M40</f>
        <v>58256.800000000003</v>
      </c>
      <c r="BP40" s="22">
        <f>N40</f>
        <v>0</v>
      </c>
      <c r="BQ40" s="22">
        <f>O40</f>
        <v>58256.800000000003</v>
      </c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  <c r="CC40" s="35"/>
      <c r="CD40" s="35"/>
      <c r="CE40" s="35"/>
      <c r="CF40" s="35"/>
      <c r="CG40" s="35"/>
      <c r="CH40" s="35"/>
      <c r="CI40" s="35"/>
      <c r="CJ40" s="35"/>
      <c r="CK40" s="35"/>
      <c r="CL40" s="35"/>
      <c r="CM40" s="35"/>
      <c r="CN40" s="35"/>
      <c r="CO40" s="35"/>
      <c r="CP40" s="35"/>
      <c r="CQ40" s="35"/>
      <c r="CR40" s="35"/>
      <c r="CS40" s="35"/>
    </row>
    <row r="41" spans="1:97" s="43" customFormat="1" ht="34.5" customHeight="1" x14ac:dyDescent="0.25">
      <c r="A41" s="42"/>
      <c r="B41" s="1"/>
      <c r="C41" s="1"/>
      <c r="D41" s="2"/>
      <c r="E41" s="1"/>
      <c r="F41" s="2"/>
      <c r="G41" s="3"/>
      <c r="H41" s="29"/>
      <c r="I41" s="24"/>
      <c r="J41" s="25"/>
      <c r="K41" s="25"/>
      <c r="L41" s="25"/>
      <c r="M41" s="25"/>
      <c r="N41" s="25"/>
      <c r="O41" s="25"/>
      <c r="P41" s="26"/>
      <c r="Q41" s="26"/>
      <c r="R41" s="26"/>
      <c r="S41" s="27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6"/>
      <c r="BP41" s="26"/>
      <c r="BQ41" s="26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35"/>
      <c r="CF41" s="35"/>
      <c r="CG41" s="35"/>
      <c r="CH41" s="35"/>
      <c r="CI41" s="35"/>
      <c r="CJ41" s="35"/>
      <c r="CK41" s="35"/>
      <c r="CL41" s="35"/>
      <c r="CM41" s="35"/>
      <c r="CN41" s="35"/>
      <c r="CO41" s="35"/>
      <c r="CP41" s="35"/>
      <c r="CQ41" s="35"/>
      <c r="CR41" s="35"/>
      <c r="CS41" s="35"/>
    </row>
    <row r="42" spans="1:97" s="41" customFormat="1" ht="34.5" customHeight="1" x14ac:dyDescent="0.25">
      <c r="A42" s="15" t="s">
        <v>66</v>
      </c>
      <c r="B42" s="20">
        <v>1</v>
      </c>
      <c r="C42" s="20">
        <v>42312400</v>
      </c>
      <c r="D42" s="20">
        <v>1179090024</v>
      </c>
      <c r="E42" s="20" t="s">
        <v>67</v>
      </c>
      <c r="F42" s="21" t="s">
        <v>18</v>
      </c>
      <c r="G42" s="47">
        <v>67455.77</v>
      </c>
      <c r="H42" s="45" t="s">
        <v>56</v>
      </c>
      <c r="I42" s="46" t="s">
        <v>20</v>
      </c>
      <c r="J42" s="19">
        <v>66410</v>
      </c>
      <c r="K42" s="19">
        <v>0</v>
      </c>
      <c r="L42" s="19">
        <f>J42+K42</f>
        <v>66410</v>
      </c>
      <c r="M42" s="19">
        <f>J42*13.12/100+J42</f>
        <v>75122.991999999998</v>
      </c>
      <c r="N42" s="19">
        <v>0</v>
      </c>
      <c r="O42" s="19">
        <f>M42+N42</f>
        <v>75122.991999999998</v>
      </c>
      <c r="P42" s="22"/>
      <c r="Q42" s="22"/>
      <c r="R42" s="22"/>
      <c r="S42" s="18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22">
        <f>M42</f>
        <v>75122.991999999998</v>
      </c>
      <c r="BP42" s="22">
        <f>N42</f>
        <v>0</v>
      </c>
      <c r="BQ42" s="22">
        <f>O42</f>
        <v>75122.991999999998</v>
      </c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35"/>
      <c r="CF42" s="35"/>
      <c r="CG42" s="35"/>
      <c r="CH42" s="35"/>
      <c r="CI42" s="35"/>
      <c r="CJ42" s="35"/>
      <c r="CK42" s="35"/>
      <c r="CL42" s="35"/>
      <c r="CM42" s="35"/>
      <c r="CN42" s="35"/>
      <c r="CO42" s="35"/>
      <c r="CP42" s="35"/>
      <c r="CQ42" s="35"/>
      <c r="CR42" s="35"/>
      <c r="CS42" s="35"/>
    </row>
    <row r="43" spans="1:97" s="43" customFormat="1" ht="34.5" customHeight="1" x14ac:dyDescent="0.25">
      <c r="A43" s="42"/>
      <c r="B43" s="1"/>
      <c r="C43" s="1"/>
      <c r="D43" s="2"/>
      <c r="E43" s="1"/>
      <c r="F43" s="2"/>
      <c r="G43" s="3"/>
      <c r="H43" s="29"/>
      <c r="I43" s="24"/>
      <c r="J43" s="25"/>
      <c r="K43" s="25"/>
      <c r="L43" s="25"/>
      <c r="M43" s="25"/>
      <c r="N43" s="25"/>
      <c r="O43" s="25"/>
      <c r="P43" s="26"/>
      <c r="Q43" s="26"/>
      <c r="R43" s="26"/>
      <c r="S43" s="27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6"/>
      <c r="BP43" s="26"/>
      <c r="BQ43" s="26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5"/>
      <c r="CG43" s="35"/>
      <c r="CH43" s="35"/>
      <c r="CI43" s="35"/>
      <c r="CJ43" s="35"/>
      <c r="CK43" s="35"/>
      <c r="CL43" s="35"/>
      <c r="CM43" s="35"/>
      <c r="CN43" s="35"/>
      <c r="CO43" s="35"/>
      <c r="CP43" s="35"/>
      <c r="CQ43" s="35"/>
      <c r="CR43" s="35"/>
      <c r="CS43" s="35"/>
    </row>
    <row r="44" spans="1:97" s="41" customFormat="1" ht="34.5" customHeight="1" x14ac:dyDescent="0.25">
      <c r="A44" s="67" t="s">
        <v>68</v>
      </c>
      <c r="B44" s="20">
        <v>1</v>
      </c>
      <c r="C44" s="21">
        <v>42311703</v>
      </c>
      <c r="D44" s="21">
        <v>1176020030</v>
      </c>
      <c r="E44" s="20" t="s">
        <v>69</v>
      </c>
      <c r="F44" s="21" t="s">
        <v>18</v>
      </c>
      <c r="G44" s="47">
        <v>5756.76</v>
      </c>
      <c r="H44" s="45" t="s">
        <v>38</v>
      </c>
      <c r="I44" s="46" t="s">
        <v>20</v>
      </c>
      <c r="J44" s="19">
        <v>5332</v>
      </c>
      <c r="K44" s="19">
        <v>0</v>
      </c>
      <c r="L44" s="19">
        <f>J44+K44</f>
        <v>5332</v>
      </c>
      <c r="M44" s="19"/>
      <c r="N44" s="19"/>
      <c r="O44" s="19"/>
      <c r="P44" s="22"/>
      <c r="Q44" s="22"/>
      <c r="R44" s="22"/>
      <c r="S44" s="18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>
        <v>7823</v>
      </c>
      <c r="AI44" s="19">
        <v>0</v>
      </c>
      <c r="AJ44" s="19">
        <f>AH44+AI44</f>
        <v>7823</v>
      </c>
      <c r="AK44" s="19"/>
      <c r="AL44" s="19"/>
      <c r="AM44" s="19"/>
      <c r="AN44" s="19">
        <v>5333</v>
      </c>
      <c r="AO44" s="19">
        <v>0</v>
      </c>
      <c r="AP44" s="19">
        <f>AN44+AO44</f>
        <v>5333</v>
      </c>
      <c r="AQ44" s="19">
        <v>2500</v>
      </c>
      <c r="AR44" s="19">
        <v>0</v>
      </c>
      <c r="AS44" s="19">
        <f>AQ44+AR44</f>
        <v>2500</v>
      </c>
      <c r="AT44" s="19"/>
      <c r="AU44" s="19"/>
      <c r="AV44" s="19"/>
      <c r="AW44" s="19"/>
      <c r="AX44" s="19"/>
      <c r="AY44" s="19"/>
      <c r="AZ44" s="19">
        <v>4000</v>
      </c>
      <c r="BA44" s="19">
        <v>0</v>
      </c>
      <c r="BB44" s="19">
        <f>AZ44+BA44</f>
        <v>4000</v>
      </c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22">
        <f t="shared" ref="BO44:BQ45" si="15">J44</f>
        <v>5332</v>
      </c>
      <c r="BP44" s="22">
        <f t="shared" si="15"/>
        <v>0</v>
      </c>
      <c r="BQ44" s="22">
        <f t="shared" si="15"/>
        <v>5332</v>
      </c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  <c r="CC44" s="35"/>
      <c r="CD44" s="35"/>
      <c r="CE44" s="35"/>
      <c r="CF44" s="35"/>
      <c r="CG44" s="35"/>
      <c r="CH44" s="35"/>
      <c r="CI44" s="35"/>
      <c r="CJ44" s="35"/>
      <c r="CK44" s="35"/>
      <c r="CL44" s="35"/>
      <c r="CM44" s="35"/>
      <c r="CN44" s="35"/>
      <c r="CO44" s="35"/>
      <c r="CP44" s="35"/>
      <c r="CQ44" s="35"/>
      <c r="CR44" s="35"/>
      <c r="CS44" s="35"/>
    </row>
    <row r="45" spans="1:97" s="41" customFormat="1" ht="34.5" customHeight="1" x14ac:dyDescent="0.25">
      <c r="A45" s="68"/>
      <c r="B45" s="20">
        <v>2</v>
      </c>
      <c r="C45" s="21">
        <v>42311703</v>
      </c>
      <c r="D45" s="21">
        <v>1176020630</v>
      </c>
      <c r="E45" s="20" t="s">
        <v>70</v>
      </c>
      <c r="F45" s="21" t="s">
        <v>18</v>
      </c>
      <c r="G45" s="47">
        <v>37635.97</v>
      </c>
      <c r="H45" s="45" t="s">
        <v>38</v>
      </c>
      <c r="I45" s="46" t="s">
        <v>20</v>
      </c>
      <c r="J45" s="19">
        <v>37712.300000000003</v>
      </c>
      <c r="K45" s="19">
        <v>0</v>
      </c>
      <c r="L45" s="19">
        <f>J45+K45</f>
        <v>37712.300000000003</v>
      </c>
      <c r="M45" s="19"/>
      <c r="N45" s="19"/>
      <c r="O45" s="19"/>
      <c r="P45" s="22"/>
      <c r="Q45" s="22"/>
      <c r="R45" s="22"/>
      <c r="S45" s="18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>
        <v>37713</v>
      </c>
      <c r="AO45" s="19">
        <v>0</v>
      </c>
      <c r="AP45" s="19">
        <f>AN45+AO45</f>
        <v>37713</v>
      </c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22">
        <f t="shared" si="15"/>
        <v>37712.300000000003</v>
      </c>
      <c r="BP45" s="22">
        <f t="shared" si="15"/>
        <v>0</v>
      </c>
      <c r="BQ45" s="22">
        <f t="shared" si="15"/>
        <v>37712.300000000003</v>
      </c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35"/>
      <c r="CM45" s="35"/>
      <c r="CN45" s="35"/>
      <c r="CO45" s="35"/>
      <c r="CP45" s="35"/>
      <c r="CQ45" s="35"/>
      <c r="CR45" s="35"/>
      <c r="CS45" s="35"/>
    </row>
    <row r="46" spans="1:97" s="43" customFormat="1" ht="34.5" customHeight="1" x14ac:dyDescent="0.25">
      <c r="A46" s="42"/>
      <c r="B46" s="1"/>
      <c r="C46" s="1"/>
      <c r="D46" s="2"/>
      <c r="E46" s="1"/>
      <c r="F46" s="2"/>
      <c r="G46" s="48"/>
      <c r="H46" s="29"/>
      <c r="I46" s="24"/>
      <c r="J46" s="25"/>
      <c r="K46" s="25"/>
      <c r="L46" s="25"/>
      <c r="M46" s="25"/>
      <c r="N46" s="25"/>
      <c r="O46" s="25"/>
      <c r="P46" s="26"/>
      <c r="Q46" s="26"/>
      <c r="R46" s="26"/>
      <c r="S46" s="27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6"/>
      <c r="BP46" s="26"/>
      <c r="BQ46" s="26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  <c r="CC46" s="35"/>
      <c r="CD46" s="35"/>
      <c r="CE46" s="35"/>
      <c r="CF46" s="35"/>
      <c r="CG46" s="35"/>
      <c r="CH46" s="35"/>
      <c r="CI46" s="35"/>
      <c r="CJ46" s="35"/>
      <c r="CK46" s="35"/>
      <c r="CL46" s="35"/>
      <c r="CM46" s="35"/>
      <c r="CN46" s="35"/>
      <c r="CO46" s="35"/>
      <c r="CP46" s="35"/>
      <c r="CQ46" s="35"/>
      <c r="CR46" s="35"/>
      <c r="CS46" s="35"/>
    </row>
    <row r="47" spans="1:97" s="41" customFormat="1" ht="34.5" customHeight="1" x14ac:dyDescent="0.25">
      <c r="A47" s="67" t="s">
        <v>71</v>
      </c>
      <c r="B47" s="20">
        <v>1</v>
      </c>
      <c r="C47" s="20">
        <v>42312400</v>
      </c>
      <c r="D47" s="21">
        <v>1176020009</v>
      </c>
      <c r="E47" s="20" t="s">
        <v>72</v>
      </c>
      <c r="F47" s="21" t="s">
        <v>18</v>
      </c>
      <c r="G47" s="47">
        <v>32590.59</v>
      </c>
      <c r="H47" s="45" t="s">
        <v>73</v>
      </c>
      <c r="I47" s="46" t="s">
        <v>20</v>
      </c>
      <c r="J47" s="19">
        <v>31526</v>
      </c>
      <c r="K47" s="19">
        <v>0</v>
      </c>
      <c r="L47" s="19">
        <f>J47+K47</f>
        <v>31526</v>
      </c>
      <c r="M47" s="19">
        <f t="shared" ref="M47:M50" si="16">J47*13.12/100+J47</f>
        <v>35662.211199999998</v>
      </c>
      <c r="N47" s="19">
        <v>0</v>
      </c>
      <c r="O47" s="19">
        <f t="shared" ref="O47:O50" si="17">M47+N47</f>
        <v>35662.211199999998</v>
      </c>
      <c r="P47" s="22"/>
      <c r="Q47" s="22"/>
      <c r="R47" s="22"/>
      <c r="S47" s="18">
        <v>38000</v>
      </c>
      <c r="T47" s="19">
        <v>0</v>
      </c>
      <c r="U47" s="19">
        <f>S47+T47</f>
        <v>38000</v>
      </c>
      <c r="V47" s="19"/>
      <c r="W47" s="19"/>
      <c r="X47" s="19"/>
      <c r="Y47" s="19"/>
      <c r="Z47" s="19"/>
      <c r="AA47" s="19"/>
      <c r="AB47" s="19"/>
      <c r="AC47" s="19"/>
      <c r="AD47" s="19"/>
      <c r="AE47" s="19">
        <v>25500</v>
      </c>
      <c r="AF47" s="19">
        <v>0</v>
      </c>
      <c r="AG47" s="19">
        <f>AE47+AF47</f>
        <v>25500</v>
      </c>
      <c r="AH47" s="19"/>
      <c r="AI47" s="19"/>
      <c r="AJ47" s="19"/>
      <c r="AK47" s="19">
        <v>40793</v>
      </c>
      <c r="AL47" s="19">
        <v>0</v>
      </c>
      <c r="AM47" s="19">
        <f>AK47+AL47</f>
        <v>40793</v>
      </c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22">
        <f>M47</f>
        <v>35662.211199999998</v>
      </c>
      <c r="BP47" s="22">
        <f>N47</f>
        <v>0</v>
      </c>
      <c r="BQ47" s="22">
        <f>O47</f>
        <v>35662.211199999998</v>
      </c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  <c r="CC47" s="35"/>
      <c r="CD47" s="35"/>
      <c r="CE47" s="35"/>
      <c r="CF47" s="35"/>
      <c r="CG47" s="35"/>
      <c r="CH47" s="35"/>
      <c r="CI47" s="35"/>
      <c r="CJ47" s="35"/>
      <c r="CK47" s="35"/>
      <c r="CL47" s="35"/>
      <c r="CM47" s="35"/>
      <c r="CN47" s="35"/>
      <c r="CO47" s="35"/>
      <c r="CP47" s="35"/>
      <c r="CQ47" s="35"/>
      <c r="CR47" s="35"/>
      <c r="CS47" s="35"/>
    </row>
    <row r="48" spans="1:97" s="41" customFormat="1" ht="34.5" customHeight="1" x14ac:dyDescent="0.25">
      <c r="A48" s="69"/>
      <c r="B48" s="20">
        <v>2</v>
      </c>
      <c r="C48" s="20">
        <v>42312400</v>
      </c>
      <c r="D48" s="21">
        <v>1176020010</v>
      </c>
      <c r="E48" s="20" t="s">
        <v>74</v>
      </c>
      <c r="F48" s="21" t="s">
        <v>18</v>
      </c>
      <c r="G48" s="47">
        <v>65181.19</v>
      </c>
      <c r="H48" s="45" t="s">
        <v>73</v>
      </c>
      <c r="I48" s="46" t="s">
        <v>20</v>
      </c>
      <c r="J48" s="19">
        <v>50525</v>
      </c>
      <c r="K48" s="19">
        <v>0</v>
      </c>
      <c r="L48" s="19">
        <f>J48+K48</f>
        <v>50525</v>
      </c>
      <c r="M48" s="19">
        <f t="shared" si="16"/>
        <v>57153.88</v>
      </c>
      <c r="N48" s="19">
        <v>0</v>
      </c>
      <c r="O48" s="19">
        <f t="shared" si="17"/>
        <v>57153.88</v>
      </c>
      <c r="P48" s="22"/>
      <c r="Q48" s="22"/>
      <c r="R48" s="22"/>
      <c r="S48" s="18">
        <v>94390</v>
      </c>
      <c r="T48" s="19">
        <v>0</v>
      </c>
      <c r="U48" s="19">
        <f>S48+T48</f>
        <v>94390</v>
      </c>
      <c r="V48" s="19"/>
      <c r="W48" s="19"/>
      <c r="X48" s="19"/>
      <c r="Y48" s="19"/>
      <c r="Z48" s="19"/>
      <c r="AA48" s="19"/>
      <c r="AB48" s="19"/>
      <c r="AC48" s="19"/>
      <c r="AD48" s="19"/>
      <c r="AE48" s="19">
        <v>74800</v>
      </c>
      <c r="AF48" s="19">
        <v>0</v>
      </c>
      <c r="AG48" s="19">
        <f t="shared" ref="AG48:AG50" si="18">AE48+AF48</f>
        <v>74800</v>
      </c>
      <c r="AH48" s="19"/>
      <c r="AI48" s="19"/>
      <c r="AJ48" s="19"/>
      <c r="AK48" s="19">
        <v>60630</v>
      </c>
      <c r="AL48" s="19">
        <v>0</v>
      </c>
      <c r="AM48" s="19">
        <f>AK48+AL48</f>
        <v>60630</v>
      </c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22">
        <f t="shared" ref="BO48:BQ50" si="19">M48</f>
        <v>57153.88</v>
      </c>
      <c r="BP48" s="22">
        <f t="shared" si="19"/>
        <v>0</v>
      </c>
      <c r="BQ48" s="22">
        <f t="shared" si="19"/>
        <v>57153.88</v>
      </c>
      <c r="BR48" s="35"/>
      <c r="BS48" s="35"/>
      <c r="BT48" s="35"/>
      <c r="BU48" s="35"/>
      <c r="BV48" s="35"/>
      <c r="BW48" s="35"/>
      <c r="BX48" s="35"/>
      <c r="BY48" s="35"/>
      <c r="BZ48" s="35"/>
      <c r="CA48" s="35"/>
      <c r="CB48" s="35"/>
      <c r="CC48" s="35"/>
      <c r="CD48" s="35"/>
      <c r="CE48" s="35"/>
      <c r="CF48" s="35"/>
      <c r="CG48" s="35"/>
      <c r="CH48" s="35"/>
      <c r="CI48" s="35"/>
      <c r="CJ48" s="35"/>
      <c r="CK48" s="35"/>
      <c r="CL48" s="35"/>
      <c r="CM48" s="35"/>
      <c r="CN48" s="35"/>
      <c r="CO48" s="35"/>
      <c r="CP48" s="35"/>
      <c r="CQ48" s="35"/>
      <c r="CR48" s="35"/>
      <c r="CS48" s="35"/>
    </row>
    <row r="49" spans="1:97" s="41" customFormat="1" ht="34.5" customHeight="1" x14ac:dyDescent="0.25">
      <c r="A49" s="69"/>
      <c r="B49" s="20">
        <v>3</v>
      </c>
      <c r="C49" s="20">
        <v>42312400</v>
      </c>
      <c r="D49" s="21">
        <v>1176020012</v>
      </c>
      <c r="E49" s="20" t="s">
        <v>75</v>
      </c>
      <c r="F49" s="21" t="s">
        <v>18</v>
      </c>
      <c r="G49" s="47">
        <v>49972.25</v>
      </c>
      <c r="H49" s="45" t="s">
        <v>73</v>
      </c>
      <c r="I49" s="46" t="s">
        <v>20</v>
      </c>
      <c r="J49" s="19">
        <v>53051</v>
      </c>
      <c r="K49" s="19">
        <v>0</v>
      </c>
      <c r="L49" s="19">
        <f>J49+K49</f>
        <v>53051</v>
      </c>
      <c r="M49" s="19">
        <f t="shared" si="16"/>
        <v>60011.2912</v>
      </c>
      <c r="N49" s="19">
        <v>0</v>
      </c>
      <c r="O49" s="19">
        <f t="shared" si="17"/>
        <v>60011.2912</v>
      </c>
      <c r="P49" s="22"/>
      <c r="Q49" s="22"/>
      <c r="R49" s="22"/>
      <c r="S49" s="18">
        <v>65854</v>
      </c>
      <c r="T49" s="19">
        <v>0</v>
      </c>
      <c r="U49" s="19">
        <f>S49+T49</f>
        <v>65854</v>
      </c>
      <c r="V49" s="19"/>
      <c r="W49" s="19"/>
      <c r="X49" s="19"/>
      <c r="Y49" s="19"/>
      <c r="Z49" s="19"/>
      <c r="AA49" s="19"/>
      <c r="AB49" s="19"/>
      <c r="AC49" s="19"/>
      <c r="AD49" s="19"/>
      <c r="AE49" s="19">
        <v>85200</v>
      </c>
      <c r="AF49" s="19">
        <v>0</v>
      </c>
      <c r="AG49" s="19">
        <f t="shared" si="18"/>
        <v>85200</v>
      </c>
      <c r="AH49" s="19"/>
      <c r="AI49" s="19"/>
      <c r="AJ49" s="19"/>
      <c r="AK49" s="19">
        <v>63662</v>
      </c>
      <c r="AL49" s="19">
        <v>0</v>
      </c>
      <c r="AM49" s="19">
        <f>AK49+AL49</f>
        <v>63662</v>
      </c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22">
        <f t="shared" si="19"/>
        <v>60011.2912</v>
      </c>
      <c r="BP49" s="22">
        <f t="shared" si="19"/>
        <v>0</v>
      </c>
      <c r="BQ49" s="22">
        <f t="shared" si="19"/>
        <v>60011.2912</v>
      </c>
      <c r="BR49" s="35"/>
      <c r="BS49" s="35"/>
      <c r="BT49" s="35"/>
      <c r="BU49" s="35"/>
      <c r="BV49" s="35"/>
      <c r="BW49" s="35"/>
      <c r="BX49" s="35"/>
      <c r="BY49" s="35"/>
      <c r="BZ49" s="35"/>
      <c r="CA49" s="35"/>
      <c r="CB49" s="35"/>
      <c r="CC49" s="35"/>
      <c r="CD49" s="35"/>
      <c r="CE49" s="35"/>
      <c r="CF49" s="35"/>
      <c r="CG49" s="35"/>
      <c r="CH49" s="35"/>
      <c r="CI49" s="35"/>
      <c r="CJ49" s="35"/>
      <c r="CK49" s="35"/>
      <c r="CL49" s="35"/>
      <c r="CM49" s="35"/>
      <c r="CN49" s="35"/>
      <c r="CO49" s="35"/>
      <c r="CP49" s="35"/>
      <c r="CQ49" s="35"/>
      <c r="CR49" s="35"/>
      <c r="CS49" s="35"/>
    </row>
    <row r="50" spans="1:97" s="41" customFormat="1" ht="34.5" customHeight="1" x14ac:dyDescent="0.25">
      <c r="A50" s="69"/>
      <c r="B50" s="20">
        <v>4</v>
      </c>
      <c r="C50" s="20">
        <v>42312400</v>
      </c>
      <c r="D50" s="21">
        <v>1176020015</v>
      </c>
      <c r="E50" s="20" t="s">
        <v>76</v>
      </c>
      <c r="F50" s="21" t="s">
        <v>18</v>
      </c>
      <c r="G50" s="47">
        <v>13000</v>
      </c>
      <c r="H50" s="45" t="s">
        <v>73</v>
      </c>
      <c r="I50" s="46" t="s">
        <v>20</v>
      </c>
      <c r="J50" s="19">
        <v>40793</v>
      </c>
      <c r="K50" s="19">
        <v>0</v>
      </c>
      <c r="L50" s="19">
        <f>J50+K50</f>
        <v>40793</v>
      </c>
      <c r="M50" s="19">
        <f t="shared" si="16"/>
        <v>46145.041599999997</v>
      </c>
      <c r="N50" s="19">
        <v>0</v>
      </c>
      <c r="O50" s="19">
        <f t="shared" si="17"/>
        <v>46145.041599999997</v>
      </c>
      <c r="P50" s="22"/>
      <c r="Q50" s="22"/>
      <c r="R50" s="22"/>
      <c r="S50" s="18">
        <v>16463</v>
      </c>
      <c r="T50" s="19">
        <v>0</v>
      </c>
      <c r="U50" s="19">
        <f>S50+T50</f>
        <v>16463</v>
      </c>
      <c r="V50" s="19"/>
      <c r="W50" s="19"/>
      <c r="X50" s="19"/>
      <c r="Y50" s="19"/>
      <c r="Z50" s="19"/>
      <c r="AA50" s="19"/>
      <c r="AB50" s="19"/>
      <c r="AC50" s="19"/>
      <c r="AD50" s="19"/>
      <c r="AE50" s="19">
        <v>17300</v>
      </c>
      <c r="AF50" s="19">
        <v>0</v>
      </c>
      <c r="AG50" s="19">
        <f t="shared" si="18"/>
        <v>17300</v>
      </c>
      <c r="AH50" s="19"/>
      <c r="AI50" s="19"/>
      <c r="AJ50" s="19"/>
      <c r="AK50" s="19">
        <v>31526</v>
      </c>
      <c r="AL50" s="19">
        <v>0</v>
      </c>
      <c r="AM50" s="19">
        <f>AK50+AL50</f>
        <v>31526</v>
      </c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22">
        <f t="shared" si="19"/>
        <v>46145.041599999997</v>
      </c>
      <c r="BP50" s="22">
        <f t="shared" si="19"/>
        <v>0</v>
      </c>
      <c r="BQ50" s="22">
        <f t="shared" si="19"/>
        <v>46145.041599999997</v>
      </c>
      <c r="BR50" s="35"/>
      <c r="BS50" s="35"/>
      <c r="BT50" s="35"/>
      <c r="BU50" s="35"/>
      <c r="BV50" s="35"/>
      <c r="BW50" s="35"/>
      <c r="BX50" s="35"/>
      <c r="BY50" s="35"/>
      <c r="BZ50" s="35"/>
      <c r="CA50" s="35"/>
      <c r="CB50" s="35"/>
      <c r="CC50" s="35"/>
      <c r="CD50" s="35"/>
      <c r="CE50" s="35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5"/>
      <c r="CQ50" s="35"/>
      <c r="CR50" s="35"/>
      <c r="CS50" s="35"/>
    </row>
    <row r="51" spans="1:97" s="43" customFormat="1" ht="34.5" customHeight="1" x14ac:dyDescent="0.25">
      <c r="A51" s="42"/>
      <c r="B51" s="1"/>
      <c r="C51" s="1"/>
      <c r="D51" s="2"/>
      <c r="E51" s="1"/>
      <c r="F51" s="2"/>
      <c r="G51" s="48"/>
      <c r="H51" s="29"/>
      <c r="I51" s="24"/>
      <c r="J51" s="25"/>
      <c r="K51" s="25"/>
      <c r="L51" s="25"/>
      <c r="M51" s="25"/>
      <c r="N51" s="25"/>
      <c r="O51" s="25"/>
      <c r="P51" s="26"/>
      <c r="Q51" s="26"/>
      <c r="R51" s="26"/>
      <c r="S51" s="27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6"/>
      <c r="BP51" s="26"/>
      <c r="BQ51" s="26"/>
      <c r="BR51" s="35"/>
      <c r="BS51" s="35"/>
      <c r="BT51" s="35"/>
      <c r="BU51" s="35"/>
      <c r="BV51" s="35"/>
      <c r="BW51" s="35"/>
      <c r="BX51" s="35"/>
      <c r="BY51" s="35"/>
      <c r="BZ51" s="35"/>
      <c r="CA51" s="35"/>
      <c r="CB51" s="35"/>
      <c r="CC51" s="35"/>
      <c r="CD51" s="35"/>
      <c r="CE51" s="35"/>
      <c r="CF51" s="35"/>
      <c r="CG51" s="35"/>
      <c r="CH51" s="35"/>
      <c r="CI51" s="35"/>
      <c r="CJ51" s="35"/>
      <c r="CK51" s="35"/>
      <c r="CL51" s="35"/>
      <c r="CM51" s="35"/>
      <c r="CN51" s="35"/>
      <c r="CO51" s="35"/>
      <c r="CP51" s="35"/>
      <c r="CQ51" s="35"/>
      <c r="CR51" s="35"/>
      <c r="CS51" s="35"/>
    </row>
    <row r="52" spans="1:97" s="41" customFormat="1" ht="34.5" customHeight="1" x14ac:dyDescent="0.25">
      <c r="A52" s="15" t="s">
        <v>77</v>
      </c>
      <c r="B52" s="20">
        <v>1</v>
      </c>
      <c r="C52" s="21">
        <v>42312400</v>
      </c>
      <c r="D52" s="21">
        <v>1176020013</v>
      </c>
      <c r="E52" s="20" t="s">
        <v>78</v>
      </c>
      <c r="F52" s="21" t="s">
        <v>18</v>
      </c>
      <c r="G52" s="47">
        <v>42386.740600689649</v>
      </c>
      <c r="H52" s="45" t="s">
        <v>79</v>
      </c>
      <c r="I52" s="46" t="s">
        <v>20</v>
      </c>
      <c r="J52" s="19">
        <v>16000</v>
      </c>
      <c r="K52" s="19">
        <v>0</v>
      </c>
      <c r="L52" s="19">
        <f>J52+K52</f>
        <v>16000</v>
      </c>
      <c r="M52" s="19">
        <f>J52*13.12/100+J52</f>
        <v>18099.2</v>
      </c>
      <c r="N52" s="19">
        <v>0</v>
      </c>
      <c r="O52" s="19">
        <f>M52+N52</f>
        <v>18099.2</v>
      </c>
      <c r="P52" s="22"/>
      <c r="Q52" s="22"/>
      <c r="R52" s="22"/>
      <c r="S52" s="18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>
        <v>19625</v>
      </c>
      <c r="AL52" s="19">
        <v>0</v>
      </c>
      <c r="AM52" s="19">
        <f>AK52+AL52</f>
        <v>19625</v>
      </c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>
        <v>22000</v>
      </c>
      <c r="BA52" s="19">
        <v>0</v>
      </c>
      <c r="BB52" s="19">
        <f>AZ52+BA52</f>
        <v>22000</v>
      </c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22">
        <f>M52</f>
        <v>18099.2</v>
      </c>
      <c r="BP52" s="22">
        <f>N52</f>
        <v>0</v>
      </c>
      <c r="BQ52" s="22">
        <f>O52</f>
        <v>18099.2</v>
      </c>
      <c r="BR52" s="35"/>
      <c r="BS52" s="35"/>
      <c r="BT52" s="35"/>
      <c r="BU52" s="35"/>
      <c r="BV52" s="35"/>
      <c r="BW52" s="35"/>
      <c r="BX52" s="35"/>
      <c r="BY52" s="35"/>
      <c r="BZ52" s="35"/>
      <c r="CA52" s="35"/>
      <c r="CB52" s="35"/>
      <c r="CC52" s="35"/>
      <c r="CD52" s="35"/>
      <c r="CE52" s="35"/>
      <c r="CF52" s="35"/>
      <c r="CG52" s="35"/>
      <c r="CH52" s="35"/>
      <c r="CI52" s="35"/>
      <c r="CJ52" s="35"/>
      <c r="CK52" s="35"/>
      <c r="CL52" s="35"/>
      <c r="CM52" s="35"/>
      <c r="CN52" s="35"/>
      <c r="CO52" s="35"/>
      <c r="CP52" s="35"/>
      <c r="CQ52" s="35"/>
      <c r="CR52" s="35"/>
      <c r="CS52" s="35"/>
    </row>
    <row r="53" spans="1:97" s="43" customFormat="1" ht="34.5" customHeight="1" x14ac:dyDescent="0.25">
      <c r="A53" s="42"/>
      <c r="B53" s="1"/>
      <c r="C53" s="1"/>
      <c r="D53" s="2"/>
      <c r="E53" s="1"/>
      <c r="F53" s="2"/>
      <c r="G53" s="48"/>
      <c r="H53" s="29"/>
      <c r="I53" s="24"/>
      <c r="J53" s="25"/>
      <c r="K53" s="25"/>
      <c r="L53" s="25"/>
      <c r="M53" s="25"/>
      <c r="N53" s="25"/>
      <c r="O53" s="25"/>
      <c r="P53" s="26"/>
      <c r="Q53" s="26"/>
      <c r="R53" s="26"/>
      <c r="S53" s="27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6"/>
      <c r="BP53" s="26"/>
      <c r="BQ53" s="26"/>
      <c r="BR53" s="35"/>
      <c r="BS53" s="35"/>
      <c r="BT53" s="35"/>
      <c r="BU53" s="35"/>
      <c r="BV53" s="35"/>
      <c r="BW53" s="35"/>
      <c r="BX53" s="35"/>
      <c r="BY53" s="35"/>
      <c r="BZ53" s="35"/>
      <c r="CA53" s="35"/>
      <c r="CB53" s="35"/>
      <c r="CC53" s="35"/>
      <c r="CD53" s="35"/>
      <c r="CE53" s="35"/>
      <c r="CF53" s="35"/>
      <c r="CG53" s="35"/>
      <c r="CH53" s="35"/>
      <c r="CI53" s="35"/>
      <c r="CJ53" s="35"/>
      <c r="CK53" s="35"/>
      <c r="CL53" s="35"/>
      <c r="CM53" s="35"/>
      <c r="CN53" s="35"/>
      <c r="CO53" s="35"/>
      <c r="CP53" s="35"/>
      <c r="CQ53" s="35"/>
      <c r="CR53" s="35"/>
      <c r="CS53" s="35"/>
    </row>
    <row r="54" spans="1:97" s="41" customFormat="1" ht="34.5" customHeight="1" x14ac:dyDescent="0.25">
      <c r="A54" s="15" t="s">
        <v>80</v>
      </c>
      <c r="B54" s="20">
        <v>1</v>
      </c>
      <c r="C54" s="21">
        <v>42312400</v>
      </c>
      <c r="D54" s="21">
        <v>1176020161</v>
      </c>
      <c r="E54" s="20" t="s">
        <v>81</v>
      </c>
      <c r="F54" s="21" t="s">
        <v>18</v>
      </c>
      <c r="G54" s="47">
        <v>49369.766108382057</v>
      </c>
      <c r="H54" s="45" t="s">
        <v>79</v>
      </c>
      <c r="I54" s="46" t="s">
        <v>20</v>
      </c>
      <c r="J54" s="19">
        <v>53000</v>
      </c>
      <c r="K54" s="19">
        <v>0</v>
      </c>
      <c r="L54" s="19">
        <f>J54+K54</f>
        <v>53000</v>
      </c>
      <c r="M54" s="19">
        <f>J54*13.12/100+J54</f>
        <v>59953.599999999999</v>
      </c>
      <c r="N54" s="19">
        <v>0</v>
      </c>
      <c r="O54" s="19">
        <f>M54+N54</f>
        <v>59953.599999999999</v>
      </c>
      <c r="P54" s="22"/>
      <c r="Q54" s="22"/>
      <c r="R54" s="22"/>
      <c r="S54" s="18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>
        <v>45518</v>
      </c>
      <c r="AL54" s="19">
        <v>0</v>
      </c>
      <c r="AM54" s="19">
        <f>AK54+AL54</f>
        <v>45518</v>
      </c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>
        <v>66000</v>
      </c>
      <c r="BA54" s="19">
        <v>0</v>
      </c>
      <c r="BB54" s="19">
        <f>AZ54+BA54</f>
        <v>66000</v>
      </c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22">
        <f>M54</f>
        <v>59953.599999999999</v>
      </c>
      <c r="BP54" s="22">
        <f>N54</f>
        <v>0</v>
      </c>
      <c r="BQ54" s="22">
        <f>O54</f>
        <v>59953.599999999999</v>
      </c>
      <c r="BR54" s="35"/>
      <c r="BS54" s="35"/>
      <c r="BT54" s="35"/>
      <c r="BU54" s="35"/>
      <c r="BV54" s="35"/>
      <c r="BW54" s="35"/>
      <c r="BX54" s="35"/>
      <c r="BY54" s="35"/>
      <c r="BZ54" s="35"/>
      <c r="CA54" s="35"/>
      <c r="CB54" s="35"/>
      <c r="CC54" s="35"/>
      <c r="CD54" s="35"/>
      <c r="CE54" s="35"/>
      <c r="CF54" s="35"/>
      <c r="CG54" s="35"/>
      <c r="CH54" s="35"/>
      <c r="CI54" s="35"/>
      <c r="CJ54" s="35"/>
      <c r="CK54" s="35"/>
      <c r="CL54" s="35"/>
      <c r="CM54" s="35"/>
      <c r="CN54" s="35"/>
      <c r="CO54" s="35"/>
      <c r="CP54" s="35"/>
      <c r="CQ54" s="35"/>
      <c r="CR54" s="35"/>
      <c r="CS54" s="35"/>
    </row>
    <row r="55" spans="1:97" s="43" customFormat="1" ht="34.5" customHeight="1" x14ac:dyDescent="0.25">
      <c r="A55" s="42"/>
      <c r="B55" s="1"/>
      <c r="C55" s="1"/>
      <c r="D55" s="2"/>
      <c r="E55" s="1"/>
      <c r="F55" s="2"/>
      <c r="G55" s="48"/>
      <c r="H55" s="29"/>
      <c r="I55" s="24"/>
      <c r="J55" s="25"/>
      <c r="K55" s="25"/>
      <c r="L55" s="25"/>
      <c r="M55" s="25"/>
      <c r="N55" s="25"/>
      <c r="O55" s="25"/>
      <c r="P55" s="26"/>
      <c r="Q55" s="26"/>
      <c r="R55" s="26"/>
      <c r="S55" s="27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6"/>
      <c r="BP55" s="26"/>
      <c r="BQ55" s="26"/>
      <c r="BR55" s="35"/>
      <c r="BS55" s="35"/>
      <c r="BT55" s="35"/>
      <c r="BU55" s="35"/>
      <c r="BV55" s="35"/>
      <c r="BW55" s="35"/>
      <c r="BX55" s="35"/>
      <c r="BY55" s="35"/>
      <c r="BZ55" s="35"/>
      <c r="CA55" s="35"/>
      <c r="CB55" s="35"/>
      <c r="CC55" s="35"/>
      <c r="CD55" s="35"/>
      <c r="CE55" s="35"/>
      <c r="CF55" s="35"/>
      <c r="CG55" s="35"/>
      <c r="CH55" s="35"/>
      <c r="CI55" s="35"/>
      <c r="CJ55" s="35"/>
      <c r="CK55" s="35"/>
      <c r="CL55" s="35"/>
      <c r="CM55" s="35"/>
      <c r="CN55" s="35"/>
      <c r="CO55" s="35"/>
      <c r="CP55" s="35"/>
      <c r="CQ55" s="35"/>
      <c r="CR55" s="35"/>
      <c r="CS55" s="35"/>
    </row>
    <row r="56" spans="1:97" s="41" customFormat="1" ht="34.5" customHeight="1" x14ac:dyDescent="0.25">
      <c r="A56" s="67" t="s">
        <v>82</v>
      </c>
      <c r="B56" s="20">
        <v>1</v>
      </c>
      <c r="C56" s="21">
        <v>42140000</v>
      </c>
      <c r="D56" s="20">
        <v>1176090270</v>
      </c>
      <c r="E56" s="20" t="s">
        <v>83</v>
      </c>
      <c r="F56" s="21" t="s">
        <v>84</v>
      </c>
      <c r="G56" s="47">
        <v>45370</v>
      </c>
      <c r="H56" s="45"/>
      <c r="I56" s="46"/>
      <c r="J56" s="19"/>
      <c r="K56" s="19"/>
      <c r="L56" s="19"/>
      <c r="M56" s="19"/>
      <c r="N56" s="19"/>
      <c r="O56" s="19">
        <f>G56*13.12/100+G56</f>
        <v>51322.544000000002</v>
      </c>
      <c r="P56" s="22"/>
      <c r="Q56" s="22"/>
      <c r="R56" s="22"/>
      <c r="S56" s="18">
        <v>38110</v>
      </c>
      <c r="T56" s="19">
        <f>S56*19/100</f>
        <v>7240.9</v>
      </c>
      <c r="U56" s="19">
        <f>S56+T56</f>
        <v>45350.9</v>
      </c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>
        <v>27500</v>
      </c>
      <c r="AR56" s="19">
        <f>AQ56*19/100</f>
        <v>5225</v>
      </c>
      <c r="AS56" s="19">
        <f>AQ56+AR56</f>
        <v>32725</v>
      </c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22">
        <f>AVERAGE(S56,AQ56)</f>
        <v>32805</v>
      </c>
      <c r="BP56" s="22">
        <f>BO56*19/100</f>
        <v>6232.95</v>
      </c>
      <c r="BQ56" s="22">
        <f>BO56+BP56</f>
        <v>39037.949999999997</v>
      </c>
      <c r="BR56" s="35"/>
      <c r="BS56" s="35"/>
      <c r="BT56" s="35"/>
      <c r="BU56" s="35"/>
      <c r="BV56" s="35"/>
      <c r="BW56" s="35"/>
      <c r="BX56" s="35"/>
      <c r="BY56" s="35"/>
      <c r="BZ56" s="35"/>
      <c r="CA56" s="35"/>
      <c r="CB56" s="35"/>
      <c r="CC56" s="35"/>
      <c r="CD56" s="35"/>
      <c r="CE56" s="35"/>
      <c r="CF56" s="35"/>
      <c r="CG56" s="35"/>
      <c r="CH56" s="35"/>
      <c r="CI56" s="35"/>
      <c r="CJ56" s="35"/>
      <c r="CK56" s="35"/>
      <c r="CL56" s="35"/>
      <c r="CM56" s="35"/>
      <c r="CN56" s="35"/>
      <c r="CO56" s="35"/>
      <c r="CP56" s="35"/>
      <c r="CQ56" s="35"/>
      <c r="CR56" s="35"/>
      <c r="CS56" s="35"/>
    </row>
    <row r="57" spans="1:97" s="41" customFormat="1" ht="34.5" customHeight="1" x14ac:dyDescent="0.25">
      <c r="A57" s="68"/>
      <c r="B57" s="20">
        <v>2</v>
      </c>
      <c r="C57" s="21">
        <v>42141500</v>
      </c>
      <c r="D57" s="20">
        <v>1176020310</v>
      </c>
      <c r="E57" s="20" t="s">
        <v>85</v>
      </c>
      <c r="F57" s="21" t="s">
        <v>18</v>
      </c>
      <c r="G57" s="47">
        <v>30</v>
      </c>
      <c r="H57" s="45"/>
      <c r="I57" s="46"/>
      <c r="J57" s="19"/>
      <c r="K57" s="19"/>
      <c r="L57" s="19"/>
      <c r="M57" s="19"/>
      <c r="N57" s="19"/>
      <c r="O57" s="19">
        <f>G57*13.12/100+G57</f>
        <v>33.936</v>
      </c>
      <c r="P57" s="22"/>
      <c r="Q57" s="22"/>
      <c r="R57" s="22"/>
      <c r="S57" s="18">
        <v>77</v>
      </c>
      <c r="T57" s="19">
        <f>S57*19/100</f>
        <v>14.63</v>
      </c>
      <c r="U57" s="19">
        <f>S57+T57</f>
        <v>91.63</v>
      </c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>
        <v>150</v>
      </c>
      <c r="AR57" s="19">
        <f>AQ57*19/100</f>
        <v>28.5</v>
      </c>
      <c r="AS57" s="19">
        <f>AQ57+AR57</f>
        <v>178.5</v>
      </c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22">
        <f>S57</f>
        <v>77</v>
      </c>
      <c r="BP57" s="22">
        <f>BO57*19/100</f>
        <v>14.63</v>
      </c>
      <c r="BQ57" s="22">
        <f>BO57+BP57</f>
        <v>91.63</v>
      </c>
      <c r="BR57" s="35"/>
      <c r="BS57" s="35"/>
      <c r="BT57" s="35"/>
      <c r="BU57" s="35"/>
      <c r="BV57" s="35"/>
      <c r="BW57" s="35"/>
      <c r="BX57" s="35"/>
      <c r="BY57" s="35"/>
      <c r="BZ57" s="35"/>
      <c r="CA57" s="35"/>
      <c r="CB57" s="35"/>
      <c r="CC57" s="35"/>
      <c r="CD57" s="35"/>
      <c r="CE57" s="35"/>
      <c r="CF57" s="35"/>
      <c r="CG57" s="35"/>
      <c r="CH57" s="35"/>
      <c r="CI57" s="35"/>
      <c r="CJ57" s="35"/>
      <c r="CK57" s="35"/>
      <c r="CL57" s="35"/>
      <c r="CM57" s="35"/>
      <c r="CN57" s="35"/>
      <c r="CO57" s="35"/>
      <c r="CP57" s="35"/>
      <c r="CQ57" s="35"/>
      <c r="CR57" s="35"/>
      <c r="CS57" s="35"/>
    </row>
    <row r="58" spans="1:97" s="43" customFormat="1" ht="34.5" customHeight="1" x14ac:dyDescent="0.25">
      <c r="A58" s="42"/>
      <c r="B58" s="1"/>
      <c r="C58" s="1"/>
      <c r="D58" s="2"/>
      <c r="E58" s="1"/>
      <c r="F58" s="2"/>
      <c r="G58" s="48"/>
      <c r="H58" s="29"/>
      <c r="I58" s="24"/>
      <c r="J58" s="25"/>
      <c r="K58" s="25"/>
      <c r="L58" s="25"/>
      <c r="M58" s="25"/>
      <c r="N58" s="25"/>
      <c r="O58" s="25"/>
      <c r="P58" s="26"/>
      <c r="Q58" s="26"/>
      <c r="R58" s="26"/>
      <c r="S58" s="27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6"/>
      <c r="BP58" s="26"/>
      <c r="BQ58" s="26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41" customFormat="1" ht="34.5" customHeight="1" x14ac:dyDescent="0.25">
      <c r="A59" s="67" t="s">
        <v>86</v>
      </c>
      <c r="B59" s="21">
        <v>1</v>
      </c>
      <c r="C59" s="20">
        <v>42144203</v>
      </c>
      <c r="D59" s="20">
        <v>1128599099</v>
      </c>
      <c r="E59" s="20" t="s">
        <v>87</v>
      </c>
      <c r="F59" s="20" t="s">
        <v>18</v>
      </c>
      <c r="G59" s="47">
        <v>72887</v>
      </c>
      <c r="H59" s="45"/>
      <c r="I59" s="46"/>
      <c r="J59" s="19"/>
      <c r="K59" s="19"/>
      <c r="L59" s="19"/>
      <c r="M59" s="19"/>
      <c r="N59" s="19"/>
      <c r="O59" s="19">
        <f t="shared" ref="O59:O62" si="20">G59*13.12/100+G59</f>
        <v>82449.774399999995</v>
      </c>
      <c r="P59" s="22"/>
      <c r="Q59" s="22"/>
      <c r="R59" s="22"/>
      <c r="S59" s="18">
        <v>195122</v>
      </c>
      <c r="T59" s="19">
        <f>S59*19/100</f>
        <v>37073.18</v>
      </c>
      <c r="U59" s="19">
        <f>S59+T59</f>
        <v>232195.18</v>
      </c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>
        <v>120635</v>
      </c>
      <c r="AX59" s="19">
        <f>AW59*19/100</f>
        <v>22920.65</v>
      </c>
      <c r="AY59" s="19">
        <f>AW59+AX59</f>
        <v>143555.65</v>
      </c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22">
        <f>AW59</f>
        <v>120635</v>
      </c>
      <c r="BP59" s="22">
        <f>BO59*19/100</f>
        <v>22920.65</v>
      </c>
      <c r="BQ59" s="22">
        <f>BO59+BP59</f>
        <v>143555.65</v>
      </c>
      <c r="BR59" s="35"/>
      <c r="BS59" s="35"/>
      <c r="BT59" s="35"/>
      <c r="BU59" s="35"/>
      <c r="BV59" s="35"/>
      <c r="BW59" s="35"/>
      <c r="BX59" s="35"/>
      <c r="BY59" s="35"/>
      <c r="BZ59" s="35"/>
      <c r="CA59" s="35"/>
      <c r="CB59" s="35"/>
      <c r="CC59" s="35"/>
      <c r="CD59" s="35"/>
      <c r="CE59" s="35"/>
      <c r="CF59" s="35"/>
      <c r="CG59" s="35"/>
      <c r="CH59" s="35"/>
      <c r="CI59" s="35"/>
      <c r="CJ59" s="35"/>
      <c r="CK59" s="35"/>
      <c r="CL59" s="35"/>
      <c r="CM59" s="35"/>
      <c r="CN59" s="35"/>
      <c r="CO59" s="35"/>
      <c r="CP59" s="35"/>
      <c r="CQ59" s="35"/>
      <c r="CR59" s="35"/>
      <c r="CS59" s="35"/>
    </row>
    <row r="60" spans="1:97" s="41" customFormat="1" ht="34.5" customHeight="1" x14ac:dyDescent="0.25">
      <c r="A60" s="69"/>
      <c r="B60" s="21">
        <v>2</v>
      </c>
      <c r="C60" s="20">
        <v>42144203</v>
      </c>
      <c r="D60" s="20">
        <v>1128599108</v>
      </c>
      <c r="E60" s="20" t="s">
        <v>88</v>
      </c>
      <c r="F60" s="20" t="s">
        <v>18</v>
      </c>
      <c r="G60" s="47">
        <v>77742</v>
      </c>
      <c r="H60" s="45"/>
      <c r="I60" s="46"/>
      <c r="J60" s="19"/>
      <c r="K60" s="19"/>
      <c r="L60" s="19"/>
      <c r="M60" s="19"/>
      <c r="N60" s="19"/>
      <c r="O60" s="19">
        <f t="shared" si="20"/>
        <v>87941.750400000004</v>
      </c>
      <c r="P60" s="22"/>
      <c r="Q60" s="22"/>
      <c r="R60" s="22"/>
      <c r="S60" s="18">
        <v>180828</v>
      </c>
      <c r="T60" s="19">
        <f>S60*19/100</f>
        <v>34357.32</v>
      </c>
      <c r="U60" s="19">
        <f>S60+T60</f>
        <v>215185.32</v>
      </c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>
        <v>120635</v>
      </c>
      <c r="AX60" s="19">
        <f>AW60*19/100</f>
        <v>22920.65</v>
      </c>
      <c r="AY60" s="19">
        <f>AW60+AX60</f>
        <v>143555.65</v>
      </c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22">
        <f t="shared" ref="BO60:BO62" si="21">AW60</f>
        <v>120635</v>
      </c>
      <c r="BP60" s="22">
        <f t="shared" ref="BP60:BP62" si="22">BO60*19/100</f>
        <v>22920.65</v>
      </c>
      <c r="BQ60" s="22">
        <f t="shared" ref="BQ60:BQ62" si="23">BO60+BP60</f>
        <v>143555.65</v>
      </c>
      <c r="BR60" s="35"/>
      <c r="BS60" s="35"/>
      <c r="BT60" s="35"/>
      <c r="BU60" s="35"/>
      <c r="BV60" s="35"/>
      <c r="BW60" s="35"/>
      <c r="BX60" s="35"/>
      <c r="BY60" s="35"/>
      <c r="BZ60" s="35"/>
      <c r="CA60" s="35"/>
      <c r="CB60" s="35"/>
      <c r="CC60" s="35"/>
      <c r="CD60" s="35"/>
      <c r="CE60" s="35"/>
      <c r="CF60" s="35"/>
      <c r="CG60" s="35"/>
      <c r="CH60" s="35"/>
      <c r="CI60" s="35"/>
      <c r="CJ60" s="35"/>
      <c r="CK60" s="35"/>
      <c r="CL60" s="35"/>
      <c r="CM60" s="35"/>
      <c r="CN60" s="35"/>
      <c r="CO60" s="35"/>
      <c r="CP60" s="35"/>
      <c r="CQ60" s="35"/>
      <c r="CR60" s="35"/>
      <c r="CS60" s="35"/>
    </row>
    <row r="61" spans="1:97" s="41" customFormat="1" ht="34.5" customHeight="1" x14ac:dyDescent="0.25">
      <c r="A61" s="69"/>
      <c r="B61" s="21">
        <v>3</v>
      </c>
      <c r="C61" s="20">
        <v>42144203</v>
      </c>
      <c r="D61" s="20">
        <v>1128599157</v>
      </c>
      <c r="E61" s="20" t="s">
        <v>89</v>
      </c>
      <c r="F61" s="21" t="s">
        <v>18</v>
      </c>
      <c r="G61" s="47">
        <v>53991</v>
      </c>
      <c r="H61" s="45"/>
      <c r="I61" s="46"/>
      <c r="J61" s="19"/>
      <c r="K61" s="19"/>
      <c r="L61" s="19"/>
      <c r="M61" s="19"/>
      <c r="N61" s="19"/>
      <c r="O61" s="19">
        <f t="shared" si="20"/>
        <v>61074.619200000001</v>
      </c>
      <c r="P61" s="22"/>
      <c r="Q61" s="22"/>
      <c r="R61" s="22"/>
      <c r="S61" s="18">
        <v>45659</v>
      </c>
      <c r="T61" s="19">
        <f>S61*19/100</f>
        <v>8675.2099999999991</v>
      </c>
      <c r="U61" s="19">
        <f>S61+T61</f>
        <v>54334.21</v>
      </c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>
        <v>113091</v>
      </c>
      <c r="AX61" s="19">
        <f>AW61*19/100</f>
        <v>21487.29</v>
      </c>
      <c r="AY61" s="19">
        <f>AW61+AX61</f>
        <v>134578.29</v>
      </c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22">
        <f t="shared" si="21"/>
        <v>113091</v>
      </c>
      <c r="BP61" s="22">
        <f t="shared" si="22"/>
        <v>21487.29</v>
      </c>
      <c r="BQ61" s="22">
        <f t="shared" si="23"/>
        <v>134578.29</v>
      </c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</row>
    <row r="62" spans="1:97" s="41" customFormat="1" ht="34.5" customHeight="1" x14ac:dyDescent="0.25">
      <c r="A62" s="68"/>
      <c r="B62" s="20">
        <v>4</v>
      </c>
      <c r="C62" s="20">
        <v>42144203</v>
      </c>
      <c r="D62" s="20">
        <v>1128599252</v>
      </c>
      <c r="E62" s="20" t="s">
        <v>90</v>
      </c>
      <c r="F62" s="21" t="s">
        <v>18</v>
      </c>
      <c r="G62" s="47">
        <v>18445</v>
      </c>
      <c r="H62" s="45"/>
      <c r="I62" s="46"/>
      <c r="J62" s="19"/>
      <c r="K62" s="19"/>
      <c r="L62" s="19"/>
      <c r="M62" s="19"/>
      <c r="N62" s="19"/>
      <c r="O62" s="19">
        <f t="shared" si="20"/>
        <v>20864.984</v>
      </c>
      <c r="P62" s="22"/>
      <c r="Q62" s="22"/>
      <c r="R62" s="22"/>
      <c r="S62" s="18">
        <v>420732</v>
      </c>
      <c r="T62" s="19">
        <f>S62*19/100</f>
        <v>79939.08</v>
      </c>
      <c r="U62" s="19">
        <f>S62+T62</f>
        <v>500671.08</v>
      </c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>
        <v>104075</v>
      </c>
      <c r="AX62" s="19">
        <f>AW62*19/100</f>
        <v>19774.25</v>
      </c>
      <c r="AY62" s="19">
        <f>AW62+AX62</f>
        <v>123849.25</v>
      </c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22">
        <f t="shared" si="21"/>
        <v>104075</v>
      </c>
      <c r="BP62" s="22">
        <f t="shared" si="22"/>
        <v>19774.25</v>
      </c>
      <c r="BQ62" s="22">
        <f t="shared" si="23"/>
        <v>123849.25</v>
      </c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</row>
    <row r="63" spans="1:97" s="43" customFormat="1" ht="34.5" customHeight="1" x14ac:dyDescent="0.25">
      <c r="A63" s="42"/>
      <c r="B63" s="1"/>
      <c r="C63" s="1"/>
      <c r="D63" s="2"/>
      <c r="E63" s="1"/>
      <c r="F63" s="2"/>
      <c r="G63" s="48"/>
      <c r="H63" s="29"/>
      <c r="I63" s="24"/>
      <c r="J63" s="25"/>
      <c r="K63" s="25"/>
      <c r="L63" s="25"/>
      <c r="M63" s="25"/>
      <c r="N63" s="25"/>
      <c r="O63" s="25"/>
      <c r="P63" s="26"/>
      <c r="Q63" s="26"/>
      <c r="R63" s="26"/>
      <c r="S63" s="27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6"/>
      <c r="BP63" s="26"/>
      <c r="BQ63" s="26"/>
      <c r="BR63" s="35"/>
      <c r="BS63" s="35"/>
      <c r="BT63" s="35"/>
      <c r="BU63" s="35"/>
      <c r="BV63" s="35"/>
      <c r="BW63" s="35"/>
      <c r="BX63" s="35"/>
      <c r="BY63" s="35"/>
      <c r="BZ63" s="35"/>
      <c r="CA63" s="35"/>
      <c r="CB63" s="35"/>
      <c r="CC63" s="35"/>
      <c r="CD63" s="35"/>
      <c r="CE63" s="35"/>
      <c r="CF63" s="35"/>
      <c r="CG63" s="35"/>
      <c r="CH63" s="35"/>
      <c r="CI63" s="35"/>
      <c r="CJ63" s="35"/>
      <c r="CK63" s="35"/>
      <c r="CL63" s="35"/>
      <c r="CM63" s="35"/>
      <c r="CN63" s="35"/>
      <c r="CO63" s="35"/>
      <c r="CP63" s="35"/>
      <c r="CQ63" s="35"/>
      <c r="CR63" s="35"/>
      <c r="CS63" s="35"/>
    </row>
    <row r="64" spans="1:97" s="41" customFormat="1" ht="34.5" customHeight="1" x14ac:dyDescent="0.25">
      <c r="A64" s="32" t="s">
        <v>91</v>
      </c>
      <c r="B64" s="20">
        <v>1</v>
      </c>
      <c r="C64" s="21">
        <v>42222300</v>
      </c>
      <c r="D64" s="21">
        <v>1125561024</v>
      </c>
      <c r="E64" s="34" t="s">
        <v>92</v>
      </c>
      <c r="F64" s="20" t="s">
        <v>93</v>
      </c>
      <c r="G64" s="47">
        <v>472</v>
      </c>
      <c r="H64" s="45" t="s">
        <v>94</v>
      </c>
      <c r="I64" s="46" t="s">
        <v>20</v>
      </c>
      <c r="J64" s="19">
        <v>395</v>
      </c>
      <c r="K64" s="19">
        <f>J64*19/100</f>
        <v>75.05</v>
      </c>
      <c r="L64" s="19">
        <f>J64+K64</f>
        <v>470.05</v>
      </c>
      <c r="M64" s="19">
        <f>J64*13.12/100+J64</f>
        <v>446.82400000000001</v>
      </c>
      <c r="N64" s="19">
        <f>M64*19/100</f>
        <v>84.896560000000008</v>
      </c>
      <c r="O64" s="19">
        <f>M64+N64</f>
        <v>531.72055999999998</v>
      </c>
      <c r="P64" s="22"/>
      <c r="Q64" s="22"/>
      <c r="R64" s="22"/>
      <c r="S64" s="18">
        <v>174390</v>
      </c>
      <c r="T64" s="19">
        <f>S64*19/100</f>
        <v>33134.1</v>
      </c>
      <c r="U64" s="19">
        <f>S64+T64</f>
        <v>207524.1</v>
      </c>
      <c r="V64" s="19">
        <v>507</v>
      </c>
      <c r="W64" s="19">
        <f>V64*19/100</f>
        <v>96.33</v>
      </c>
      <c r="X64" s="19">
        <f>V64+W64</f>
        <v>603.33000000000004</v>
      </c>
      <c r="Y64" s="19"/>
      <c r="Z64" s="19"/>
      <c r="AA64" s="19"/>
      <c r="AB64" s="19">
        <v>451</v>
      </c>
      <c r="AC64" s="19">
        <f>AB64*19/100</f>
        <v>85.69</v>
      </c>
      <c r="AD64" s="19">
        <f>AB64+AC64</f>
        <v>536.69000000000005</v>
      </c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22">
        <f>M64</f>
        <v>446.82400000000001</v>
      </c>
      <c r="BP64" s="22">
        <f>N64</f>
        <v>84.896560000000008</v>
      </c>
      <c r="BQ64" s="22">
        <f>O64</f>
        <v>531.72055999999998</v>
      </c>
      <c r="BR64" s="35"/>
      <c r="BS64" s="35"/>
      <c r="BT64" s="35"/>
      <c r="BU64" s="35"/>
      <c r="BV64" s="35"/>
      <c r="BW64" s="35"/>
      <c r="BX64" s="35"/>
      <c r="BY64" s="35"/>
      <c r="BZ64" s="35"/>
      <c r="CA64" s="35"/>
      <c r="CB64" s="35"/>
      <c r="CC64" s="35"/>
      <c r="CD64" s="35"/>
      <c r="CE64" s="35"/>
      <c r="CF64" s="35"/>
      <c r="CG64" s="35"/>
      <c r="CH64" s="35"/>
      <c r="CI64" s="35"/>
      <c r="CJ64" s="35"/>
      <c r="CK64" s="35"/>
      <c r="CL64" s="35"/>
      <c r="CM64" s="35"/>
      <c r="CN64" s="35"/>
      <c r="CO64" s="35"/>
      <c r="CP64" s="35"/>
      <c r="CQ64" s="35"/>
      <c r="CR64" s="35"/>
      <c r="CS64" s="35"/>
    </row>
    <row r="65" spans="1:97" s="43" customFormat="1" ht="34.5" customHeight="1" x14ac:dyDescent="0.25">
      <c r="A65" s="42"/>
      <c r="B65" s="1"/>
      <c r="C65" s="1"/>
      <c r="D65" s="2"/>
      <c r="E65" s="1"/>
      <c r="F65" s="2"/>
      <c r="G65" s="48"/>
      <c r="H65" s="29"/>
      <c r="I65" s="24"/>
      <c r="J65" s="25"/>
      <c r="K65" s="25"/>
      <c r="L65" s="25"/>
      <c r="M65" s="25"/>
      <c r="N65" s="25"/>
      <c r="O65" s="25"/>
      <c r="P65" s="26"/>
      <c r="Q65" s="26"/>
      <c r="R65" s="26"/>
      <c r="S65" s="27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6"/>
      <c r="BP65" s="26"/>
      <c r="BQ65" s="26"/>
      <c r="BR65" s="35"/>
      <c r="BS65" s="35"/>
      <c r="BT65" s="35"/>
      <c r="BU65" s="35"/>
      <c r="BV65" s="35"/>
      <c r="BW65" s="35"/>
      <c r="BX65" s="35"/>
      <c r="BY65" s="35"/>
      <c r="BZ65" s="35"/>
      <c r="CA65" s="35"/>
      <c r="CB65" s="35"/>
      <c r="CC65" s="35"/>
      <c r="CD65" s="35"/>
      <c r="CE65" s="35"/>
      <c r="CF65" s="35"/>
      <c r="CG65" s="35"/>
      <c r="CH65" s="35"/>
      <c r="CI65" s="35"/>
      <c r="CJ65" s="35"/>
      <c r="CK65" s="35"/>
      <c r="CL65" s="35"/>
      <c r="CM65" s="35"/>
      <c r="CN65" s="35"/>
      <c r="CO65" s="35"/>
      <c r="CP65" s="35"/>
      <c r="CQ65" s="35"/>
      <c r="CR65" s="35"/>
      <c r="CS65" s="35"/>
    </row>
    <row r="66" spans="1:97" s="41" customFormat="1" ht="34.5" customHeight="1" x14ac:dyDescent="0.25">
      <c r="A66" s="32" t="s">
        <v>95</v>
      </c>
      <c r="B66" s="20">
        <v>1</v>
      </c>
      <c r="C66" s="21">
        <v>42221500</v>
      </c>
      <c r="D66" s="21">
        <v>1179010008</v>
      </c>
      <c r="E66" s="20" t="s">
        <v>96</v>
      </c>
      <c r="F66" s="21" t="s">
        <v>18</v>
      </c>
      <c r="G66" s="47">
        <v>193548</v>
      </c>
      <c r="H66" s="45" t="s">
        <v>97</v>
      </c>
      <c r="I66" s="46" t="s">
        <v>20</v>
      </c>
      <c r="J66" s="19">
        <v>202439</v>
      </c>
      <c r="K66" s="19">
        <v>0</v>
      </c>
      <c r="L66" s="19">
        <f>J66+K66</f>
        <v>202439</v>
      </c>
      <c r="M66" s="19">
        <f>J66*13.12/100+J66</f>
        <v>228998.99679999999</v>
      </c>
      <c r="N66" s="19">
        <v>0</v>
      </c>
      <c r="O66" s="19">
        <f>M66+N66</f>
        <v>228998.99679999999</v>
      </c>
      <c r="P66" s="22"/>
      <c r="Q66" s="22"/>
      <c r="R66" s="22"/>
      <c r="S66" s="18">
        <v>334146</v>
      </c>
      <c r="T66" s="19">
        <v>0</v>
      </c>
      <c r="U66" s="19">
        <f>S66+T66</f>
        <v>334146</v>
      </c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22">
        <f>M66</f>
        <v>228998.99679999999</v>
      </c>
      <c r="BP66" s="22">
        <f>N66</f>
        <v>0</v>
      </c>
      <c r="BQ66" s="22">
        <f>O66</f>
        <v>228998.99679999999</v>
      </c>
      <c r="BR66" s="35"/>
      <c r="BS66" s="35"/>
      <c r="BT66" s="35"/>
      <c r="BU66" s="35"/>
      <c r="BV66" s="35"/>
      <c r="BW66" s="35"/>
      <c r="BX66" s="35"/>
      <c r="BY66" s="35"/>
      <c r="BZ66" s="35"/>
      <c r="CA66" s="35"/>
      <c r="CB66" s="35"/>
      <c r="CC66" s="35"/>
      <c r="CD66" s="35"/>
      <c r="CE66" s="35"/>
      <c r="CF66" s="35"/>
      <c r="CG66" s="35"/>
      <c r="CH66" s="35"/>
      <c r="CI66" s="35"/>
      <c r="CJ66" s="35"/>
      <c r="CK66" s="35"/>
      <c r="CL66" s="35"/>
      <c r="CM66" s="35"/>
      <c r="CN66" s="35"/>
      <c r="CO66" s="35"/>
      <c r="CP66" s="35"/>
      <c r="CQ66" s="35"/>
      <c r="CR66" s="35"/>
      <c r="CS66" s="35"/>
    </row>
    <row r="67" spans="1:97" s="43" customFormat="1" ht="34.5" customHeight="1" x14ac:dyDescent="0.25">
      <c r="A67" s="42"/>
      <c r="B67" s="1"/>
      <c r="C67" s="1"/>
      <c r="D67" s="2"/>
      <c r="E67" s="1"/>
      <c r="F67" s="2"/>
      <c r="G67" s="48"/>
      <c r="H67" s="29"/>
      <c r="I67" s="24"/>
      <c r="J67" s="25"/>
      <c r="K67" s="25"/>
      <c r="L67" s="25"/>
      <c r="M67" s="25"/>
      <c r="N67" s="25"/>
      <c r="O67" s="25"/>
      <c r="P67" s="26"/>
      <c r="Q67" s="26"/>
      <c r="R67" s="26"/>
      <c r="S67" s="27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6"/>
      <c r="BP67" s="26"/>
      <c r="BQ67" s="26"/>
      <c r="BR67" s="35"/>
      <c r="BS67" s="35"/>
      <c r="BT67" s="35"/>
      <c r="BU67" s="35"/>
      <c r="BV67" s="35"/>
      <c r="BW67" s="35"/>
      <c r="BX67" s="35"/>
      <c r="BY67" s="35"/>
      <c r="BZ67" s="35"/>
      <c r="CA67" s="35"/>
      <c r="CB67" s="35"/>
      <c r="CC67" s="35"/>
      <c r="CD67" s="35"/>
      <c r="CE67" s="35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5"/>
      <c r="CQ67" s="35"/>
      <c r="CR67" s="35"/>
      <c r="CS67" s="35"/>
    </row>
    <row r="68" spans="1:97" s="41" customFormat="1" ht="34.5" customHeight="1" x14ac:dyDescent="0.25">
      <c r="A68" s="67" t="s">
        <v>98</v>
      </c>
      <c r="B68" s="20">
        <v>1</v>
      </c>
      <c r="C68" s="21" t="s">
        <v>99</v>
      </c>
      <c r="D68" s="21">
        <v>1176090172</v>
      </c>
      <c r="E68" s="20" t="s">
        <v>100</v>
      </c>
      <c r="F68" s="21" t="s">
        <v>18</v>
      </c>
      <c r="G68" s="47">
        <v>104566</v>
      </c>
      <c r="H68" s="45" t="s">
        <v>97</v>
      </c>
      <c r="I68" s="46" t="s">
        <v>20</v>
      </c>
      <c r="J68" s="19">
        <v>104570</v>
      </c>
      <c r="K68" s="19">
        <v>0</v>
      </c>
      <c r="L68" s="19">
        <f>J68+K68</f>
        <v>104570</v>
      </c>
      <c r="M68" s="19">
        <f t="shared" ref="M68:M69" si="24">J68*13.12/100+J68</f>
        <v>118289.584</v>
      </c>
      <c r="N68" s="19">
        <v>0</v>
      </c>
      <c r="O68" s="19">
        <f t="shared" ref="O68:O69" si="25">M68+N68</f>
        <v>118289.584</v>
      </c>
      <c r="P68" s="22"/>
      <c r="Q68" s="22"/>
      <c r="R68" s="22"/>
      <c r="S68" s="18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22">
        <f t="shared" ref="BO68:BQ69" si="26">M68</f>
        <v>118289.584</v>
      </c>
      <c r="BP68" s="22">
        <f t="shared" si="26"/>
        <v>0</v>
      </c>
      <c r="BQ68" s="22">
        <f t="shared" si="26"/>
        <v>118289.584</v>
      </c>
      <c r="BR68" s="35"/>
      <c r="BS68" s="35"/>
      <c r="BT68" s="35"/>
      <c r="BU68" s="35"/>
      <c r="BV68" s="35"/>
      <c r="BW68" s="35"/>
      <c r="BX68" s="35"/>
      <c r="BY68" s="35"/>
      <c r="BZ68" s="35"/>
      <c r="CA68" s="35"/>
      <c r="CB68" s="35"/>
      <c r="CC68" s="35"/>
      <c r="CD68" s="35"/>
      <c r="CE68" s="35"/>
      <c r="CF68" s="35"/>
      <c r="CG68" s="35"/>
      <c r="CH68" s="35"/>
      <c r="CI68" s="35"/>
      <c r="CJ68" s="35"/>
      <c r="CK68" s="35"/>
      <c r="CL68" s="35"/>
      <c r="CM68" s="35"/>
      <c r="CN68" s="35"/>
      <c r="CO68" s="35"/>
      <c r="CP68" s="35"/>
      <c r="CQ68" s="35"/>
      <c r="CR68" s="35"/>
      <c r="CS68" s="35"/>
    </row>
    <row r="69" spans="1:97" s="41" customFormat="1" ht="34.5" customHeight="1" x14ac:dyDescent="0.25">
      <c r="A69" s="68"/>
      <c r="B69" s="20">
        <v>2</v>
      </c>
      <c r="C69" s="21" t="s">
        <v>99</v>
      </c>
      <c r="D69" s="21">
        <v>1179010028</v>
      </c>
      <c r="E69" s="20" t="s">
        <v>101</v>
      </c>
      <c r="F69" s="21" t="s">
        <v>18</v>
      </c>
      <c r="G69" s="47">
        <v>147599</v>
      </c>
      <c r="H69" s="45" t="s">
        <v>97</v>
      </c>
      <c r="I69" s="46" t="s">
        <v>20</v>
      </c>
      <c r="J69" s="19">
        <v>147558.89000000001</v>
      </c>
      <c r="K69" s="19">
        <v>0</v>
      </c>
      <c r="L69" s="19">
        <f>J69+K69</f>
        <v>147558.89000000001</v>
      </c>
      <c r="M69" s="19">
        <f t="shared" si="24"/>
        <v>166918.61636800002</v>
      </c>
      <c r="N69" s="19">
        <v>0</v>
      </c>
      <c r="O69" s="19">
        <f t="shared" si="25"/>
        <v>166918.61636800002</v>
      </c>
      <c r="P69" s="22"/>
      <c r="Q69" s="22"/>
      <c r="R69" s="22"/>
      <c r="S69" s="18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22">
        <f t="shared" si="26"/>
        <v>166918.61636800002</v>
      </c>
      <c r="BP69" s="22">
        <f t="shared" si="26"/>
        <v>0</v>
      </c>
      <c r="BQ69" s="22">
        <f t="shared" si="26"/>
        <v>166918.61636800002</v>
      </c>
      <c r="BR69" s="35"/>
      <c r="BS69" s="35"/>
      <c r="BT69" s="35"/>
      <c r="BU69" s="35"/>
      <c r="BV69" s="35"/>
      <c r="BW69" s="35"/>
      <c r="BX69" s="35"/>
      <c r="BY69" s="35"/>
      <c r="BZ69" s="35"/>
      <c r="CA69" s="35"/>
      <c r="CB69" s="35"/>
      <c r="CC69" s="35"/>
      <c r="CD69" s="35"/>
      <c r="CE69" s="35"/>
      <c r="CF69" s="35"/>
      <c r="CG69" s="35"/>
      <c r="CH69" s="35"/>
      <c r="CI69" s="35"/>
      <c r="CJ69" s="35"/>
      <c r="CK69" s="35"/>
      <c r="CL69" s="35"/>
      <c r="CM69" s="35"/>
      <c r="CN69" s="35"/>
      <c r="CO69" s="35"/>
      <c r="CP69" s="35"/>
      <c r="CQ69" s="35"/>
      <c r="CR69" s="35"/>
      <c r="CS69" s="35"/>
    </row>
    <row r="70" spans="1:97" s="43" customFormat="1" ht="34.5" customHeight="1" x14ac:dyDescent="0.25">
      <c r="A70" s="42"/>
      <c r="B70" s="1"/>
      <c r="C70" s="1"/>
      <c r="D70" s="2"/>
      <c r="E70" s="1"/>
      <c r="F70" s="2"/>
      <c r="G70" s="48"/>
      <c r="H70" s="29"/>
      <c r="I70" s="24"/>
      <c r="J70" s="25"/>
      <c r="K70" s="25"/>
      <c r="L70" s="25"/>
      <c r="M70" s="25"/>
      <c r="N70" s="25"/>
      <c r="O70" s="25"/>
      <c r="P70" s="26"/>
      <c r="Q70" s="26"/>
      <c r="R70" s="26"/>
      <c r="S70" s="27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6"/>
      <c r="BP70" s="26"/>
      <c r="BQ70" s="26"/>
      <c r="BR70" s="35"/>
      <c r="BS70" s="35"/>
      <c r="BT70" s="35"/>
      <c r="BU70" s="35"/>
      <c r="BV70" s="35"/>
      <c r="BW70" s="35"/>
      <c r="BX70" s="35"/>
      <c r="BY70" s="35"/>
      <c r="BZ70" s="35"/>
      <c r="CA70" s="35"/>
      <c r="CB70" s="35"/>
      <c r="CC70" s="35"/>
      <c r="CD70" s="35"/>
      <c r="CE70" s="35"/>
      <c r="CF70" s="35"/>
      <c r="CG70" s="35"/>
      <c r="CH70" s="35"/>
      <c r="CI70" s="35"/>
      <c r="CJ70" s="35"/>
      <c r="CK70" s="35"/>
      <c r="CL70" s="35"/>
      <c r="CM70" s="35"/>
      <c r="CN70" s="35"/>
      <c r="CO70" s="35"/>
      <c r="CP70" s="35"/>
      <c r="CQ70" s="35"/>
      <c r="CR70" s="35"/>
      <c r="CS70" s="35"/>
    </row>
    <row r="71" spans="1:97" s="41" customFormat="1" ht="34.5" customHeight="1" x14ac:dyDescent="0.25">
      <c r="A71" s="67" t="s">
        <v>102</v>
      </c>
      <c r="B71" s="20">
        <v>1</v>
      </c>
      <c r="C71" s="20">
        <v>42221504</v>
      </c>
      <c r="D71" s="21">
        <v>1179010002</v>
      </c>
      <c r="E71" s="20" t="s">
        <v>103</v>
      </c>
      <c r="F71" s="21" t="s">
        <v>18</v>
      </c>
      <c r="G71" s="47">
        <v>2500</v>
      </c>
      <c r="H71" s="45" t="s">
        <v>104</v>
      </c>
      <c r="I71" s="46" t="s">
        <v>20</v>
      </c>
      <c r="J71" s="19">
        <v>2300</v>
      </c>
      <c r="K71" s="19">
        <v>0</v>
      </c>
      <c r="L71" s="19">
        <f t="shared" ref="L71:L76" si="27">J71+K71</f>
        <v>2300</v>
      </c>
      <c r="M71" s="19">
        <f t="shared" ref="M71:M76" si="28">J71*13.12/100+J71</f>
        <v>2601.7600000000002</v>
      </c>
      <c r="N71" s="19">
        <v>0</v>
      </c>
      <c r="O71" s="19">
        <f t="shared" ref="O71:O76" si="29">M71+N71</f>
        <v>2601.7600000000002</v>
      </c>
      <c r="P71" s="22"/>
      <c r="Q71" s="22"/>
      <c r="R71" s="22"/>
      <c r="S71" s="18">
        <v>2488</v>
      </c>
      <c r="T71" s="19">
        <v>0</v>
      </c>
      <c r="U71" s="19">
        <f>S71+T71</f>
        <v>2488</v>
      </c>
      <c r="V71" s="19">
        <v>2820</v>
      </c>
      <c r="W71" s="19">
        <v>0</v>
      </c>
      <c r="X71" s="19">
        <f>V71+W71</f>
        <v>2820</v>
      </c>
      <c r="Y71" s="19">
        <v>5663</v>
      </c>
      <c r="Z71" s="19">
        <v>0</v>
      </c>
      <c r="AA71" s="19">
        <f>Y71+Z71</f>
        <v>5663</v>
      </c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>
        <v>3200</v>
      </c>
      <c r="AR71" s="19">
        <v>0</v>
      </c>
      <c r="AS71" s="19">
        <f>AQ71+AR71</f>
        <v>3200</v>
      </c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22">
        <f>M71</f>
        <v>2601.7600000000002</v>
      </c>
      <c r="BP71" s="22">
        <f t="shared" ref="BP71:BQ76" si="30">N71</f>
        <v>0</v>
      </c>
      <c r="BQ71" s="22">
        <f t="shared" si="30"/>
        <v>2601.7600000000002</v>
      </c>
      <c r="BR71" s="35"/>
      <c r="BS71" s="35"/>
      <c r="BT71" s="35"/>
      <c r="BU71" s="35"/>
      <c r="BV71" s="35"/>
      <c r="BW71" s="35"/>
      <c r="BX71" s="35"/>
      <c r="BY71" s="35"/>
      <c r="BZ71" s="35"/>
      <c r="CA71" s="35"/>
      <c r="CB71" s="35"/>
      <c r="CC71" s="35"/>
      <c r="CD71" s="35"/>
      <c r="CE71" s="35"/>
      <c r="CF71" s="35"/>
      <c r="CG71" s="35"/>
      <c r="CH71" s="35"/>
      <c r="CI71" s="35"/>
      <c r="CJ71" s="35"/>
      <c r="CK71" s="35"/>
      <c r="CL71" s="35"/>
      <c r="CM71" s="35"/>
      <c r="CN71" s="35"/>
      <c r="CO71" s="35"/>
      <c r="CP71" s="35"/>
      <c r="CQ71" s="35"/>
      <c r="CR71" s="35"/>
      <c r="CS71" s="35"/>
    </row>
    <row r="72" spans="1:97" s="41" customFormat="1" ht="34.5" customHeight="1" x14ac:dyDescent="0.25">
      <c r="A72" s="69"/>
      <c r="B72" s="20">
        <v>2</v>
      </c>
      <c r="C72" s="20">
        <v>42221504</v>
      </c>
      <c r="D72" s="21">
        <v>1179010003</v>
      </c>
      <c r="E72" s="20" t="s">
        <v>105</v>
      </c>
      <c r="F72" s="21" t="s">
        <v>18</v>
      </c>
      <c r="G72" s="47">
        <v>2500</v>
      </c>
      <c r="H72" s="45" t="s">
        <v>104</v>
      </c>
      <c r="I72" s="46" t="s">
        <v>20</v>
      </c>
      <c r="J72" s="19">
        <v>2300</v>
      </c>
      <c r="K72" s="19">
        <v>0</v>
      </c>
      <c r="L72" s="19">
        <f t="shared" si="27"/>
        <v>2300</v>
      </c>
      <c r="M72" s="19">
        <f t="shared" si="28"/>
        <v>2601.7600000000002</v>
      </c>
      <c r="N72" s="19">
        <v>0</v>
      </c>
      <c r="O72" s="19">
        <f t="shared" si="29"/>
        <v>2601.7600000000002</v>
      </c>
      <c r="P72" s="22"/>
      <c r="Q72" s="22"/>
      <c r="R72" s="22"/>
      <c r="S72" s="18">
        <v>2488</v>
      </c>
      <c r="T72" s="19">
        <v>0</v>
      </c>
      <c r="U72" s="19">
        <f t="shared" ref="U72:U76" si="31">S72+T72</f>
        <v>2488</v>
      </c>
      <c r="V72" s="19">
        <v>2820</v>
      </c>
      <c r="W72" s="19">
        <v>0</v>
      </c>
      <c r="X72" s="19">
        <f t="shared" ref="X72:X76" si="32">V72+W72</f>
        <v>2820</v>
      </c>
      <c r="Y72" s="19">
        <v>3716</v>
      </c>
      <c r="Z72" s="19">
        <v>0</v>
      </c>
      <c r="AA72" s="19">
        <f>Y72+Z72</f>
        <v>3716</v>
      </c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>
        <v>3200</v>
      </c>
      <c r="AR72" s="19">
        <v>0</v>
      </c>
      <c r="AS72" s="19">
        <f>AQ72+AR72</f>
        <v>3200</v>
      </c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22">
        <f t="shared" ref="BO72:BO76" si="33">M72</f>
        <v>2601.7600000000002</v>
      </c>
      <c r="BP72" s="22">
        <f t="shared" si="30"/>
        <v>0</v>
      </c>
      <c r="BQ72" s="22">
        <f t="shared" si="30"/>
        <v>2601.7600000000002</v>
      </c>
      <c r="BR72" s="35"/>
      <c r="BS72" s="35"/>
      <c r="BT72" s="35"/>
      <c r="BU72" s="35"/>
      <c r="BV72" s="35"/>
      <c r="BW72" s="35"/>
      <c r="BX72" s="35"/>
      <c r="BY72" s="35"/>
      <c r="BZ72" s="35"/>
      <c r="CA72" s="35"/>
      <c r="CB72" s="35"/>
      <c r="CC72" s="35"/>
      <c r="CD72" s="35"/>
      <c r="CE72" s="35"/>
      <c r="CF72" s="35"/>
      <c r="CG72" s="35"/>
      <c r="CH72" s="35"/>
      <c r="CI72" s="35"/>
      <c r="CJ72" s="35"/>
      <c r="CK72" s="35"/>
      <c r="CL72" s="35"/>
      <c r="CM72" s="35"/>
      <c r="CN72" s="35"/>
      <c r="CO72" s="35"/>
      <c r="CP72" s="35"/>
      <c r="CQ72" s="35"/>
      <c r="CR72" s="35"/>
      <c r="CS72" s="35"/>
    </row>
    <row r="73" spans="1:97" s="41" customFormat="1" ht="34.5" customHeight="1" x14ac:dyDescent="0.25">
      <c r="A73" s="69"/>
      <c r="B73" s="20">
        <v>3</v>
      </c>
      <c r="C73" s="20">
        <v>42221504</v>
      </c>
      <c r="D73" s="21">
        <v>1179010004</v>
      </c>
      <c r="E73" s="20" t="s">
        <v>106</v>
      </c>
      <c r="F73" s="21" t="s">
        <v>18</v>
      </c>
      <c r="G73" s="47">
        <v>2500</v>
      </c>
      <c r="H73" s="45" t="s">
        <v>104</v>
      </c>
      <c r="I73" s="46" t="s">
        <v>20</v>
      </c>
      <c r="J73" s="19">
        <v>2300</v>
      </c>
      <c r="K73" s="19">
        <v>0</v>
      </c>
      <c r="L73" s="19">
        <f t="shared" si="27"/>
        <v>2300</v>
      </c>
      <c r="M73" s="19">
        <f t="shared" si="28"/>
        <v>2601.7600000000002</v>
      </c>
      <c r="N73" s="19">
        <v>0</v>
      </c>
      <c r="O73" s="19">
        <f t="shared" si="29"/>
        <v>2601.7600000000002</v>
      </c>
      <c r="P73" s="22"/>
      <c r="Q73" s="22"/>
      <c r="R73" s="22"/>
      <c r="S73" s="18">
        <v>2488</v>
      </c>
      <c r="T73" s="19">
        <v>0</v>
      </c>
      <c r="U73" s="19">
        <f t="shared" si="31"/>
        <v>2488</v>
      </c>
      <c r="V73" s="19">
        <v>2820</v>
      </c>
      <c r="W73" s="19">
        <v>0</v>
      </c>
      <c r="X73" s="19">
        <f t="shared" si="32"/>
        <v>2820</v>
      </c>
      <c r="Y73" s="19">
        <v>3423</v>
      </c>
      <c r="Z73" s="19">
        <v>0</v>
      </c>
      <c r="AA73" s="19">
        <f>Y73+Z73</f>
        <v>3423</v>
      </c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>
        <v>3200</v>
      </c>
      <c r="AR73" s="19">
        <v>0</v>
      </c>
      <c r="AS73" s="19">
        <f>AQ73+AR73</f>
        <v>3200</v>
      </c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22">
        <f t="shared" si="33"/>
        <v>2601.7600000000002</v>
      </c>
      <c r="BP73" s="22">
        <f t="shared" si="30"/>
        <v>0</v>
      </c>
      <c r="BQ73" s="22">
        <f t="shared" si="30"/>
        <v>2601.7600000000002</v>
      </c>
      <c r="BR73" s="35"/>
      <c r="BS73" s="35"/>
      <c r="BT73" s="35"/>
      <c r="BU73" s="35"/>
      <c r="BV73" s="35"/>
      <c r="BW73" s="35"/>
      <c r="BX73" s="35"/>
      <c r="BY73" s="35"/>
      <c r="BZ73" s="35"/>
      <c r="CA73" s="35"/>
      <c r="CB73" s="35"/>
      <c r="CC73" s="35"/>
      <c r="CD73" s="35"/>
      <c r="CE73" s="35"/>
      <c r="CF73" s="35"/>
      <c r="CG73" s="35"/>
      <c r="CH73" s="35"/>
      <c r="CI73" s="35"/>
      <c r="CJ73" s="35"/>
      <c r="CK73" s="35"/>
      <c r="CL73" s="35"/>
      <c r="CM73" s="35"/>
      <c r="CN73" s="35"/>
      <c r="CO73" s="35"/>
      <c r="CP73" s="35"/>
      <c r="CQ73" s="35"/>
      <c r="CR73" s="35"/>
      <c r="CS73" s="35"/>
    </row>
    <row r="74" spans="1:97" s="41" customFormat="1" ht="34.5" customHeight="1" x14ac:dyDescent="0.25">
      <c r="A74" s="69"/>
      <c r="B74" s="20">
        <v>4</v>
      </c>
      <c r="C74" s="20">
        <v>42221504</v>
      </c>
      <c r="D74" s="21">
        <v>1179010005</v>
      </c>
      <c r="E74" s="20" t="s">
        <v>107</v>
      </c>
      <c r="F74" s="21" t="s">
        <v>18</v>
      </c>
      <c r="G74" s="47">
        <v>2500</v>
      </c>
      <c r="H74" s="45" t="s">
        <v>104</v>
      </c>
      <c r="I74" s="46" t="s">
        <v>20</v>
      </c>
      <c r="J74" s="19">
        <v>2300</v>
      </c>
      <c r="K74" s="19">
        <v>0</v>
      </c>
      <c r="L74" s="19">
        <f t="shared" si="27"/>
        <v>2300</v>
      </c>
      <c r="M74" s="19">
        <f t="shared" si="28"/>
        <v>2601.7600000000002</v>
      </c>
      <c r="N74" s="19">
        <v>0</v>
      </c>
      <c r="O74" s="19">
        <f t="shared" si="29"/>
        <v>2601.7600000000002</v>
      </c>
      <c r="P74" s="22"/>
      <c r="Q74" s="22"/>
      <c r="R74" s="22"/>
      <c r="S74" s="18">
        <v>2488</v>
      </c>
      <c r="T74" s="19">
        <v>0</v>
      </c>
      <c r="U74" s="19">
        <f t="shared" si="31"/>
        <v>2488</v>
      </c>
      <c r="V74" s="19">
        <v>2820</v>
      </c>
      <c r="W74" s="19">
        <v>0</v>
      </c>
      <c r="X74" s="19">
        <f t="shared" si="32"/>
        <v>2820</v>
      </c>
      <c r="Y74" s="19">
        <v>3062</v>
      </c>
      <c r="Z74" s="19">
        <v>0</v>
      </c>
      <c r="AA74" s="19">
        <f>Y74+Z74</f>
        <v>3062</v>
      </c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>
        <v>3200</v>
      </c>
      <c r="AR74" s="19">
        <v>0</v>
      </c>
      <c r="AS74" s="19">
        <f t="shared" ref="AS74:AS76" si="34">AQ74+AR74</f>
        <v>3200</v>
      </c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22">
        <f t="shared" si="33"/>
        <v>2601.7600000000002</v>
      </c>
      <c r="BP74" s="22">
        <f t="shared" si="30"/>
        <v>0</v>
      </c>
      <c r="BQ74" s="22">
        <f t="shared" si="30"/>
        <v>2601.7600000000002</v>
      </c>
      <c r="BR74" s="35"/>
      <c r="BS74" s="35"/>
      <c r="BT74" s="35"/>
      <c r="BU74" s="35"/>
      <c r="BV74" s="35"/>
      <c r="BW74" s="35"/>
      <c r="BX74" s="35"/>
      <c r="BY74" s="35"/>
      <c r="BZ74" s="35"/>
      <c r="CA74" s="35"/>
      <c r="CB74" s="35"/>
      <c r="CC74" s="35"/>
      <c r="CD74" s="35"/>
      <c r="CE74" s="35"/>
      <c r="CF74" s="35"/>
      <c r="CG74" s="35"/>
      <c r="CH74" s="35"/>
      <c r="CI74" s="35"/>
      <c r="CJ74" s="35"/>
      <c r="CK74" s="35"/>
      <c r="CL74" s="35"/>
      <c r="CM74" s="35"/>
      <c r="CN74" s="35"/>
      <c r="CO74" s="35"/>
      <c r="CP74" s="35"/>
      <c r="CQ74" s="35"/>
      <c r="CR74" s="35"/>
      <c r="CS74" s="35"/>
    </row>
    <row r="75" spans="1:97" s="41" customFormat="1" ht="34.5" customHeight="1" x14ac:dyDescent="0.25">
      <c r="A75" s="69"/>
      <c r="B75" s="20">
        <v>5</v>
      </c>
      <c r="C75" s="20">
        <v>42221504</v>
      </c>
      <c r="D75" s="21">
        <v>1179010006</v>
      </c>
      <c r="E75" s="20" t="s">
        <v>108</v>
      </c>
      <c r="F75" s="21" t="s">
        <v>18</v>
      </c>
      <c r="G75" s="47">
        <v>2500</v>
      </c>
      <c r="H75" s="45" t="s">
        <v>104</v>
      </c>
      <c r="I75" s="46" t="s">
        <v>20</v>
      </c>
      <c r="J75" s="19">
        <v>2300</v>
      </c>
      <c r="K75" s="19">
        <v>0</v>
      </c>
      <c r="L75" s="19">
        <f t="shared" si="27"/>
        <v>2300</v>
      </c>
      <c r="M75" s="19">
        <f t="shared" si="28"/>
        <v>2601.7600000000002</v>
      </c>
      <c r="N75" s="19">
        <v>0</v>
      </c>
      <c r="O75" s="19">
        <f t="shared" si="29"/>
        <v>2601.7600000000002</v>
      </c>
      <c r="P75" s="22"/>
      <c r="Q75" s="22"/>
      <c r="R75" s="22"/>
      <c r="S75" s="18">
        <v>2488</v>
      </c>
      <c r="T75" s="19">
        <v>0</v>
      </c>
      <c r="U75" s="19">
        <f t="shared" si="31"/>
        <v>2488</v>
      </c>
      <c r="V75" s="19">
        <v>2820</v>
      </c>
      <c r="W75" s="19">
        <v>0</v>
      </c>
      <c r="X75" s="19">
        <f t="shared" si="32"/>
        <v>2820</v>
      </c>
      <c r="Y75" s="19">
        <v>3717</v>
      </c>
      <c r="Z75" s="19">
        <v>0</v>
      </c>
      <c r="AA75" s="19">
        <f>Y75+Z75</f>
        <v>3717</v>
      </c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>
        <v>3200</v>
      </c>
      <c r="AR75" s="19">
        <v>0</v>
      </c>
      <c r="AS75" s="19">
        <f t="shared" si="34"/>
        <v>3200</v>
      </c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22">
        <f t="shared" si="33"/>
        <v>2601.7600000000002</v>
      </c>
      <c r="BP75" s="22">
        <f t="shared" si="30"/>
        <v>0</v>
      </c>
      <c r="BQ75" s="22">
        <f t="shared" si="30"/>
        <v>2601.7600000000002</v>
      </c>
      <c r="BR75" s="35"/>
      <c r="BS75" s="35"/>
      <c r="BT75" s="35"/>
      <c r="BU75" s="35"/>
      <c r="BV75" s="35"/>
      <c r="BW75" s="35"/>
      <c r="BX75" s="35"/>
      <c r="BY75" s="35"/>
      <c r="BZ75" s="35"/>
      <c r="CA75" s="35"/>
      <c r="CB75" s="35"/>
      <c r="CC75" s="35"/>
      <c r="CD75" s="35"/>
      <c r="CE75" s="35"/>
      <c r="CF75" s="35"/>
      <c r="CG75" s="35"/>
      <c r="CH75" s="35"/>
      <c r="CI75" s="35"/>
      <c r="CJ75" s="35"/>
      <c r="CK75" s="35"/>
      <c r="CL75" s="35"/>
      <c r="CM75" s="35"/>
      <c r="CN75" s="35"/>
      <c r="CO75" s="35"/>
      <c r="CP75" s="35"/>
      <c r="CQ75" s="35"/>
      <c r="CR75" s="35"/>
      <c r="CS75" s="35"/>
    </row>
    <row r="76" spans="1:97" s="41" customFormat="1" ht="34.5" customHeight="1" x14ac:dyDescent="0.25">
      <c r="A76" s="68"/>
      <c r="B76" s="20">
        <v>6</v>
      </c>
      <c r="C76" s="20">
        <v>42221504</v>
      </c>
      <c r="D76" s="21">
        <v>1179010007</v>
      </c>
      <c r="E76" s="20" t="s">
        <v>109</v>
      </c>
      <c r="F76" s="21" t="s">
        <v>18</v>
      </c>
      <c r="G76" s="47">
        <v>2500</v>
      </c>
      <c r="H76" s="45" t="s">
        <v>104</v>
      </c>
      <c r="I76" s="46" t="s">
        <v>20</v>
      </c>
      <c r="J76" s="19">
        <v>2300</v>
      </c>
      <c r="K76" s="19">
        <v>0</v>
      </c>
      <c r="L76" s="19">
        <f t="shared" si="27"/>
        <v>2300</v>
      </c>
      <c r="M76" s="19">
        <f t="shared" si="28"/>
        <v>2601.7600000000002</v>
      </c>
      <c r="N76" s="19">
        <v>0</v>
      </c>
      <c r="O76" s="19">
        <f t="shared" si="29"/>
        <v>2601.7600000000002</v>
      </c>
      <c r="P76" s="22"/>
      <c r="Q76" s="22"/>
      <c r="R76" s="22"/>
      <c r="S76" s="18">
        <v>2488</v>
      </c>
      <c r="T76" s="19">
        <v>0</v>
      </c>
      <c r="U76" s="19">
        <f t="shared" si="31"/>
        <v>2488</v>
      </c>
      <c r="V76" s="19">
        <v>2820</v>
      </c>
      <c r="W76" s="19">
        <v>0</v>
      </c>
      <c r="X76" s="19">
        <f t="shared" si="32"/>
        <v>2820</v>
      </c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>
        <v>3200</v>
      </c>
      <c r="AR76" s="19">
        <v>0</v>
      </c>
      <c r="AS76" s="19">
        <f t="shared" si="34"/>
        <v>3200</v>
      </c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22">
        <f t="shared" si="33"/>
        <v>2601.7600000000002</v>
      </c>
      <c r="BP76" s="22">
        <f t="shared" si="30"/>
        <v>0</v>
      </c>
      <c r="BQ76" s="22">
        <f t="shared" si="30"/>
        <v>2601.7600000000002</v>
      </c>
      <c r="BR76" s="35"/>
      <c r="BS76" s="35"/>
      <c r="BT76" s="35"/>
      <c r="BU76" s="35"/>
      <c r="BV76" s="35"/>
      <c r="BW76" s="35"/>
      <c r="BX76" s="35"/>
      <c r="BY76" s="35"/>
      <c r="BZ76" s="35"/>
      <c r="CA76" s="35"/>
      <c r="CB76" s="35"/>
      <c r="CC76" s="35"/>
      <c r="CD76" s="35"/>
      <c r="CE76" s="35"/>
      <c r="CF76" s="35"/>
      <c r="CG76" s="35"/>
      <c r="CH76" s="35"/>
      <c r="CI76" s="35"/>
      <c r="CJ76" s="35"/>
      <c r="CK76" s="35"/>
      <c r="CL76" s="35"/>
      <c r="CM76" s="35"/>
      <c r="CN76" s="35"/>
      <c r="CO76" s="35"/>
      <c r="CP76" s="35"/>
      <c r="CQ76" s="35"/>
      <c r="CR76" s="35"/>
      <c r="CS76" s="35"/>
    </row>
    <row r="77" spans="1:97" s="43" customFormat="1" ht="34.5" customHeight="1" x14ac:dyDescent="0.25">
      <c r="A77" s="42"/>
      <c r="B77" s="1"/>
      <c r="C77" s="1"/>
      <c r="D77" s="2"/>
      <c r="E77" s="1"/>
      <c r="F77" s="2"/>
      <c r="G77" s="48"/>
      <c r="H77" s="29"/>
      <c r="I77" s="24"/>
      <c r="J77" s="25"/>
      <c r="K77" s="25"/>
      <c r="L77" s="25"/>
      <c r="M77" s="25"/>
      <c r="N77" s="25"/>
      <c r="O77" s="25"/>
      <c r="P77" s="26"/>
      <c r="Q77" s="26"/>
      <c r="R77" s="26"/>
      <c r="S77" s="27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6"/>
      <c r="BP77" s="26"/>
      <c r="BQ77" s="26"/>
      <c r="BR77" s="35"/>
      <c r="BS77" s="35"/>
      <c r="BT77" s="35"/>
      <c r="BU77" s="35"/>
      <c r="BV77" s="35"/>
      <c r="BW77" s="35"/>
      <c r="BX77" s="35"/>
      <c r="BY77" s="35"/>
      <c r="BZ77" s="35"/>
      <c r="CA77" s="35"/>
      <c r="CB77" s="35"/>
      <c r="CC77" s="35"/>
      <c r="CD77" s="35"/>
      <c r="CE77" s="35"/>
      <c r="CF77" s="35"/>
      <c r="CG77" s="35"/>
      <c r="CH77" s="35"/>
      <c r="CI77" s="35"/>
      <c r="CJ77" s="35"/>
      <c r="CK77" s="35"/>
      <c r="CL77" s="35"/>
      <c r="CM77" s="35"/>
      <c r="CN77" s="35"/>
      <c r="CO77" s="35"/>
      <c r="CP77" s="35"/>
      <c r="CQ77" s="35"/>
      <c r="CR77" s="35"/>
      <c r="CS77" s="35"/>
    </row>
    <row r="78" spans="1:97" s="41" customFormat="1" ht="34.5" customHeight="1" x14ac:dyDescent="0.25">
      <c r="A78" s="67" t="s">
        <v>110</v>
      </c>
      <c r="B78" s="20">
        <v>1</v>
      </c>
      <c r="C78" s="20">
        <v>42221500</v>
      </c>
      <c r="D78" s="21">
        <v>1176090027</v>
      </c>
      <c r="E78" s="20" t="s">
        <v>111</v>
      </c>
      <c r="F78" s="21" t="s">
        <v>93</v>
      </c>
      <c r="G78" s="47">
        <v>235037</v>
      </c>
      <c r="H78" s="45" t="s">
        <v>112</v>
      </c>
      <c r="I78" s="46">
        <v>2023</v>
      </c>
      <c r="J78" s="19">
        <v>356200</v>
      </c>
      <c r="K78" s="19">
        <v>0</v>
      </c>
      <c r="L78" s="19">
        <f>J78+K78</f>
        <v>356200</v>
      </c>
      <c r="M78" s="19"/>
      <c r="N78" s="19"/>
      <c r="O78" s="19"/>
      <c r="P78" s="22"/>
      <c r="Q78" s="22"/>
      <c r="R78" s="22"/>
      <c r="S78" s="18">
        <v>285732</v>
      </c>
      <c r="T78" s="19">
        <v>0</v>
      </c>
      <c r="U78" s="19">
        <f>S78+T78</f>
        <v>285732</v>
      </c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22">
        <f t="shared" ref="BO78:BQ79" si="35">J78</f>
        <v>356200</v>
      </c>
      <c r="BP78" s="22">
        <f t="shared" si="35"/>
        <v>0</v>
      </c>
      <c r="BQ78" s="22">
        <f t="shared" si="35"/>
        <v>356200</v>
      </c>
      <c r="BR78" s="35"/>
      <c r="BS78" s="35"/>
      <c r="BT78" s="35"/>
      <c r="BU78" s="35"/>
      <c r="BV78" s="35"/>
      <c r="BW78" s="35"/>
      <c r="BX78" s="35"/>
      <c r="BY78" s="35"/>
      <c r="BZ78" s="35"/>
      <c r="CA78" s="35"/>
      <c r="CB78" s="35"/>
      <c r="CC78" s="35"/>
      <c r="CD78" s="35"/>
      <c r="CE78" s="35"/>
      <c r="CF78" s="35"/>
      <c r="CG78" s="35"/>
      <c r="CH78" s="35"/>
      <c r="CI78" s="35"/>
      <c r="CJ78" s="35"/>
      <c r="CK78" s="35"/>
      <c r="CL78" s="35"/>
      <c r="CM78" s="35"/>
      <c r="CN78" s="35"/>
      <c r="CO78" s="35"/>
      <c r="CP78" s="35"/>
      <c r="CQ78" s="35"/>
      <c r="CR78" s="35"/>
      <c r="CS78" s="35"/>
    </row>
    <row r="79" spans="1:97" s="41" customFormat="1" ht="34.5" customHeight="1" x14ac:dyDescent="0.25">
      <c r="A79" s="70"/>
      <c r="B79" s="20">
        <v>2</v>
      </c>
      <c r="C79" s="20">
        <v>42221500</v>
      </c>
      <c r="D79" s="21">
        <v>1179010011</v>
      </c>
      <c r="E79" s="20" t="s">
        <v>113</v>
      </c>
      <c r="F79" s="21" t="s">
        <v>93</v>
      </c>
      <c r="G79" s="47">
        <v>225000</v>
      </c>
      <c r="H79" s="45" t="s">
        <v>112</v>
      </c>
      <c r="I79" s="46">
        <v>2023</v>
      </c>
      <c r="J79" s="19">
        <v>293000</v>
      </c>
      <c r="K79" s="19">
        <v>0</v>
      </c>
      <c r="L79" s="19">
        <f>J79+K79</f>
        <v>293000</v>
      </c>
      <c r="M79" s="19"/>
      <c r="N79" s="19"/>
      <c r="O79" s="19"/>
      <c r="P79" s="22"/>
      <c r="Q79" s="22"/>
      <c r="R79" s="22"/>
      <c r="S79" s="18">
        <v>434390</v>
      </c>
      <c r="T79" s="19">
        <v>0</v>
      </c>
      <c r="U79" s="19">
        <f>S79+T79</f>
        <v>434390</v>
      </c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22">
        <f t="shared" si="35"/>
        <v>293000</v>
      </c>
      <c r="BP79" s="22">
        <f t="shared" si="35"/>
        <v>0</v>
      </c>
      <c r="BQ79" s="22">
        <f t="shared" si="35"/>
        <v>293000</v>
      </c>
      <c r="BR79" s="35"/>
      <c r="BS79" s="35"/>
      <c r="BT79" s="35"/>
      <c r="BU79" s="35"/>
      <c r="BV79" s="35"/>
      <c r="BW79" s="35"/>
      <c r="BX79" s="35"/>
      <c r="BY79" s="35"/>
      <c r="BZ79" s="35"/>
      <c r="CA79" s="35"/>
      <c r="CB79" s="35"/>
      <c r="CC79" s="35"/>
      <c r="CD79" s="35"/>
      <c r="CE79" s="35"/>
      <c r="CF79" s="35"/>
      <c r="CG79" s="35"/>
      <c r="CH79" s="35"/>
      <c r="CI79" s="35"/>
      <c r="CJ79" s="35"/>
      <c r="CK79" s="35"/>
      <c r="CL79" s="35"/>
      <c r="CM79" s="35"/>
      <c r="CN79" s="35"/>
      <c r="CO79" s="35"/>
      <c r="CP79" s="35"/>
      <c r="CQ79" s="35"/>
      <c r="CR79" s="35"/>
      <c r="CS79" s="35"/>
    </row>
    <row r="80" spans="1:97" s="43" customFormat="1" ht="34.5" customHeight="1" x14ac:dyDescent="0.25">
      <c r="A80" s="42"/>
      <c r="B80" s="1"/>
      <c r="C80" s="1"/>
      <c r="D80" s="2"/>
      <c r="E80" s="1"/>
      <c r="F80" s="2"/>
      <c r="G80" s="48"/>
      <c r="H80" s="29"/>
      <c r="I80" s="24"/>
      <c r="J80" s="25"/>
      <c r="K80" s="25"/>
      <c r="L80" s="25"/>
      <c r="M80" s="25"/>
      <c r="N80" s="25"/>
      <c r="O80" s="25"/>
      <c r="P80" s="26"/>
      <c r="Q80" s="26"/>
      <c r="R80" s="26"/>
      <c r="S80" s="27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6"/>
      <c r="BP80" s="26"/>
      <c r="BQ80" s="26"/>
      <c r="BR80" s="35"/>
      <c r="BS80" s="35"/>
      <c r="BT80" s="35"/>
      <c r="BU80" s="35"/>
      <c r="BV80" s="35"/>
      <c r="BW80" s="35"/>
      <c r="BX80" s="35"/>
      <c r="BY80" s="35"/>
      <c r="BZ80" s="35"/>
      <c r="CA80" s="35"/>
      <c r="CB80" s="35"/>
      <c r="CC80" s="35"/>
      <c r="CD80" s="35"/>
      <c r="CE80" s="35"/>
      <c r="CF80" s="35"/>
      <c r="CG80" s="35"/>
      <c r="CH80" s="35"/>
      <c r="CI80" s="35"/>
      <c r="CJ80" s="35"/>
      <c r="CK80" s="35"/>
      <c r="CL80" s="35"/>
      <c r="CM80" s="35"/>
      <c r="CN80" s="35"/>
      <c r="CO80" s="35"/>
      <c r="CP80" s="35"/>
      <c r="CQ80" s="35"/>
      <c r="CR80" s="35"/>
      <c r="CS80" s="35"/>
    </row>
    <row r="81" spans="1:97" s="41" customFormat="1" ht="34.5" customHeight="1" x14ac:dyDescent="0.25">
      <c r="A81" s="67" t="s">
        <v>114</v>
      </c>
      <c r="B81" s="20">
        <v>1</v>
      </c>
      <c r="C81" s="20">
        <v>42221500</v>
      </c>
      <c r="D81" s="21" t="s">
        <v>115</v>
      </c>
      <c r="E81" s="20" t="s">
        <v>116</v>
      </c>
      <c r="F81" s="21" t="s">
        <v>18</v>
      </c>
      <c r="G81" s="47">
        <v>800000</v>
      </c>
      <c r="H81" s="45" t="s">
        <v>117</v>
      </c>
      <c r="I81" s="46">
        <v>2023</v>
      </c>
      <c r="J81" s="19">
        <v>815592</v>
      </c>
      <c r="K81" s="19">
        <v>0</v>
      </c>
      <c r="L81" s="19">
        <f>J81+K81</f>
        <v>815592</v>
      </c>
      <c r="M81" s="19"/>
      <c r="N81" s="19"/>
      <c r="O81" s="19"/>
      <c r="P81" s="22"/>
      <c r="Q81" s="22"/>
      <c r="R81" s="22"/>
      <c r="S81" s="18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22">
        <f t="shared" ref="BO81:BQ84" si="36">J81</f>
        <v>815592</v>
      </c>
      <c r="BP81" s="22">
        <f t="shared" si="36"/>
        <v>0</v>
      </c>
      <c r="BQ81" s="22">
        <f t="shared" si="36"/>
        <v>815592</v>
      </c>
      <c r="BR81" s="35"/>
      <c r="BS81" s="35"/>
      <c r="BT81" s="35"/>
      <c r="BU81" s="35"/>
      <c r="BV81" s="35"/>
      <c r="BW81" s="35"/>
      <c r="BX81" s="35"/>
      <c r="BY81" s="35"/>
      <c r="BZ81" s="35"/>
      <c r="CA81" s="35"/>
      <c r="CB81" s="35"/>
      <c r="CC81" s="35"/>
      <c r="CD81" s="35"/>
      <c r="CE81" s="35"/>
      <c r="CF81" s="35"/>
      <c r="CG81" s="35"/>
      <c r="CH81" s="35"/>
      <c r="CI81" s="35"/>
      <c r="CJ81" s="35"/>
      <c r="CK81" s="35"/>
      <c r="CL81" s="35"/>
      <c r="CM81" s="35"/>
      <c r="CN81" s="35"/>
      <c r="CO81" s="35"/>
      <c r="CP81" s="35"/>
      <c r="CQ81" s="35"/>
      <c r="CR81" s="35"/>
      <c r="CS81" s="35"/>
    </row>
    <row r="82" spans="1:97" s="41" customFormat="1" ht="34.5" customHeight="1" x14ac:dyDescent="0.25">
      <c r="A82" s="72"/>
      <c r="B82" s="20">
        <v>2</v>
      </c>
      <c r="C82" s="20">
        <v>42221500</v>
      </c>
      <c r="D82" s="21">
        <v>1176090071</v>
      </c>
      <c r="E82" s="20" t="s">
        <v>118</v>
      </c>
      <c r="F82" s="21" t="s">
        <v>18</v>
      </c>
      <c r="G82" s="47">
        <v>800000</v>
      </c>
      <c r="H82" s="45" t="s">
        <v>117</v>
      </c>
      <c r="I82" s="46">
        <v>2023</v>
      </c>
      <c r="J82" s="19">
        <v>815592</v>
      </c>
      <c r="K82" s="19">
        <v>0</v>
      </c>
      <c r="L82" s="19">
        <f>J82+K82</f>
        <v>815592</v>
      </c>
      <c r="M82" s="19"/>
      <c r="N82" s="19"/>
      <c r="O82" s="19"/>
      <c r="P82" s="22"/>
      <c r="Q82" s="22"/>
      <c r="R82" s="22"/>
      <c r="S82" s="18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22">
        <f t="shared" si="36"/>
        <v>815592</v>
      </c>
      <c r="BP82" s="22">
        <f t="shared" si="36"/>
        <v>0</v>
      </c>
      <c r="BQ82" s="22">
        <f t="shared" si="36"/>
        <v>815592</v>
      </c>
      <c r="BR82" s="35"/>
      <c r="BS82" s="35"/>
      <c r="BT82" s="35"/>
      <c r="BU82" s="35"/>
      <c r="BV82" s="35"/>
      <c r="BW82" s="35"/>
      <c r="BX82" s="35"/>
      <c r="BY82" s="35"/>
      <c r="BZ82" s="35"/>
      <c r="CA82" s="35"/>
      <c r="CB82" s="35"/>
      <c r="CC82" s="35"/>
      <c r="CD82" s="35"/>
      <c r="CE82" s="35"/>
      <c r="CF82" s="35"/>
      <c r="CG82" s="35"/>
      <c r="CH82" s="35"/>
      <c r="CI82" s="35"/>
      <c r="CJ82" s="35"/>
      <c r="CK82" s="35"/>
      <c r="CL82" s="35"/>
      <c r="CM82" s="35"/>
      <c r="CN82" s="35"/>
      <c r="CO82" s="35"/>
      <c r="CP82" s="35"/>
      <c r="CQ82" s="35"/>
      <c r="CR82" s="35"/>
      <c r="CS82" s="35"/>
    </row>
    <row r="83" spans="1:97" s="41" customFormat="1" ht="34.5" customHeight="1" x14ac:dyDescent="0.25">
      <c r="A83" s="72"/>
      <c r="B83" s="20">
        <v>3</v>
      </c>
      <c r="C83" s="20">
        <v>42221500</v>
      </c>
      <c r="D83" s="21">
        <v>1176090072</v>
      </c>
      <c r="E83" s="20" t="s">
        <v>119</v>
      </c>
      <c r="F83" s="21" t="s">
        <v>93</v>
      </c>
      <c r="G83" s="47">
        <v>700000</v>
      </c>
      <c r="H83" s="45" t="s">
        <v>117</v>
      </c>
      <c r="I83" s="46">
        <v>2023</v>
      </c>
      <c r="J83" s="19">
        <v>706161</v>
      </c>
      <c r="K83" s="19">
        <v>0</v>
      </c>
      <c r="L83" s="19">
        <f>J83+K83</f>
        <v>706161</v>
      </c>
      <c r="M83" s="19"/>
      <c r="N83" s="19"/>
      <c r="O83" s="19"/>
      <c r="P83" s="22"/>
      <c r="Q83" s="22"/>
      <c r="R83" s="22"/>
      <c r="S83" s="18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22">
        <f t="shared" si="36"/>
        <v>706161</v>
      </c>
      <c r="BP83" s="22">
        <f t="shared" si="36"/>
        <v>0</v>
      </c>
      <c r="BQ83" s="22">
        <f t="shared" si="36"/>
        <v>706161</v>
      </c>
      <c r="BR83" s="35"/>
      <c r="BS83" s="35"/>
      <c r="BT83" s="35"/>
      <c r="BU83" s="3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41" customFormat="1" ht="34.5" customHeight="1" x14ac:dyDescent="0.25">
      <c r="A84" s="70"/>
      <c r="B84" s="20">
        <v>4</v>
      </c>
      <c r="C84" s="20">
        <v>42221500</v>
      </c>
      <c r="D84" s="21">
        <v>1176090072</v>
      </c>
      <c r="E84" s="20" t="s">
        <v>120</v>
      </c>
      <c r="F84" s="21" t="s">
        <v>93</v>
      </c>
      <c r="G84" s="47">
        <v>700000</v>
      </c>
      <c r="H84" s="45" t="s">
        <v>117</v>
      </c>
      <c r="I84" s="46">
        <v>2023</v>
      </c>
      <c r="J84" s="19">
        <v>706161</v>
      </c>
      <c r="K84" s="19">
        <v>0</v>
      </c>
      <c r="L84" s="19">
        <f>J84+K84</f>
        <v>706161</v>
      </c>
      <c r="M84" s="19"/>
      <c r="N84" s="19"/>
      <c r="O84" s="19"/>
      <c r="P84" s="22"/>
      <c r="Q84" s="22"/>
      <c r="R84" s="22"/>
      <c r="S84" s="18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22">
        <f t="shared" si="36"/>
        <v>706161</v>
      </c>
      <c r="BP84" s="22">
        <f t="shared" si="36"/>
        <v>0</v>
      </c>
      <c r="BQ84" s="22">
        <f t="shared" si="36"/>
        <v>706161</v>
      </c>
      <c r="BR84" s="35"/>
      <c r="BS84" s="35"/>
      <c r="BT84" s="35"/>
      <c r="BU84" s="35"/>
      <c r="BV84" s="35"/>
      <c r="BW84" s="35"/>
      <c r="BX84" s="35"/>
      <c r="BY84" s="35"/>
      <c r="BZ84" s="35"/>
      <c r="CA84" s="35"/>
      <c r="CB84" s="35"/>
      <c r="CC84" s="35"/>
      <c r="CD84" s="35"/>
      <c r="CE84" s="35"/>
      <c r="CF84" s="35"/>
      <c r="CG84" s="35"/>
      <c r="CH84" s="35"/>
      <c r="CI84" s="35"/>
      <c r="CJ84" s="35"/>
      <c r="CK84" s="35"/>
      <c r="CL84" s="35"/>
      <c r="CM84" s="35"/>
      <c r="CN84" s="35"/>
      <c r="CO84" s="35"/>
      <c r="CP84" s="35"/>
      <c r="CQ84" s="35"/>
      <c r="CR84" s="35"/>
      <c r="CS84" s="35"/>
    </row>
    <row r="85" spans="1:97" s="43" customFormat="1" ht="34.5" customHeight="1" x14ac:dyDescent="0.25">
      <c r="A85" s="42"/>
      <c r="B85" s="1"/>
      <c r="C85" s="1"/>
      <c r="D85" s="2"/>
      <c r="E85" s="1"/>
      <c r="F85" s="2"/>
      <c r="G85" s="48"/>
      <c r="H85" s="29"/>
      <c r="I85" s="24"/>
      <c r="J85" s="25"/>
      <c r="K85" s="25"/>
      <c r="L85" s="25"/>
      <c r="M85" s="25"/>
      <c r="N85" s="25"/>
      <c r="O85" s="25"/>
      <c r="P85" s="26"/>
      <c r="Q85" s="26"/>
      <c r="R85" s="26"/>
      <c r="S85" s="27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6"/>
      <c r="BP85" s="26"/>
      <c r="BQ85" s="26"/>
      <c r="BR85" s="35"/>
      <c r="BS85" s="35"/>
      <c r="BT85" s="35"/>
      <c r="BU85" s="35"/>
      <c r="BV85" s="35"/>
      <c r="BW85" s="35"/>
      <c r="BX85" s="35"/>
      <c r="BY85" s="35"/>
      <c r="BZ85" s="35"/>
      <c r="CA85" s="35"/>
      <c r="CB85" s="35"/>
      <c r="CC85" s="35"/>
      <c r="CD85" s="35"/>
      <c r="CE85" s="35"/>
      <c r="CF85" s="35"/>
      <c r="CG85" s="35"/>
      <c r="CH85" s="35"/>
      <c r="CI85" s="35"/>
      <c r="CJ85" s="35"/>
      <c r="CK85" s="35"/>
      <c r="CL85" s="35"/>
      <c r="CM85" s="35"/>
      <c r="CN85" s="35"/>
      <c r="CO85" s="35"/>
      <c r="CP85" s="35"/>
      <c r="CQ85" s="35"/>
      <c r="CR85" s="35"/>
      <c r="CS85" s="35"/>
    </row>
    <row r="86" spans="1:97" s="41" customFormat="1" ht="34.5" customHeight="1" x14ac:dyDescent="0.25">
      <c r="A86" s="32" t="s">
        <v>121</v>
      </c>
      <c r="B86" s="20">
        <v>1</v>
      </c>
      <c r="C86" s="21">
        <v>42281604</v>
      </c>
      <c r="D86" s="21">
        <v>1176020080</v>
      </c>
      <c r="E86" s="20" t="s">
        <v>122</v>
      </c>
      <c r="F86" s="21" t="s">
        <v>18</v>
      </c>
      <c r="G86" s="47">
        <v>58941.176723424003</v>
      </c>
      <c r="H86" s="45"/>
      <c r="I86" s="46"/>
      <c r="J86" s="19"/>
      <c r="K86" s="19"/>
      <c r="L86" s="19"/>
      <c r="M86" s="19"/>
      <c r="N86" s="19"/>
      <c r="O86" s="19">
        <f>G86*13.12/100+G86</f>
        <v>66674.259109537234</v>
      </c>
      <c r="P86" s="22"/>
      <c r="Q86" s="22"/>
      <c r="R86" s="22"/>
      <c r="S86" s="18">
        <v>18505</v>
      </c>
      <c r="T86" s="19">
        <v>0</v>
      </c>
      <c r="U86" s="19">
        <f>S86+T86</f>
        <v>18505</v>
      </c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>
        <v>87500</v>
      </c>
      <c r="BA86" s="19">
        <v>0</v>
      </c>
      <c r="BB86" s="19">
        <f>AZ86+BA86</f>
        <v>87500</v>
      </c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22">
        <f>S86</f>
        <v>18505</v>
      </c>
      <c r="BP86" s="22">
        <v>0</v>
      </c>
      <c r="BQ86" s="22">
        <f>BO86+BP86</f>
        <v>18505</v>
      </c>
      <c r="BR86" s="35"/>
      <c r="BS86" s="35"/>
      <c r="BT86" s="35"/>
      <c r="BU86" s="35"/>
      <c r="BV86" s="35"/>
      <c r="BW86" s="35"/>
      <c r="BX86" s="35"/>
      <c r="BY86" s="35"/>
      <c r="BZ86" s="35"/>
      <c r="CA86" s="35"/>
      <c r="CB86" s="35"/>
      <c r="CC86" s="35"/>
      <c r="CD86" s="35"/>
      <c r="CE86" s="35"/>
      <c r="CF86" s="35"/>
      <c r="CG86" s="35"/>
      <c r="CH86" s="35"/>
      <c r="CI86" s="35"/>
      <c r="CJ86" s="35"/>
      <c r="CK86" s="35"/>
      <c r="CL86" s="35"/>
      <c r="CM86" s="35"/>
      <c r="CN86" s="35"/>
      <c r="CO86" s="35"/>
      <c r="CP86" s="35"/>
      <c r="CQ86" s="35"/>
      <c r="CR86" s="35"/>
      <c r="CS86" s="35"/>
    </row>
    <row r="87" spans="1:97" s="43" customFormat="1" ht="34.5" customHeight="1" x14ac:dyDescent="0.25">
      <c r="A87" s="49"/>
      <c r="B87" s="1"/>
      <c r="C87" s="1"/>
      <c r="D87" s="2"/>
      <c r="E87" s="1"/>
      <c r="F87" s="2"/>
      <c r="G87" s="50"/>
      <c r="H87" s="23"/>
      <c r="I87" s="24"/>
      <c r="J87" s="25"/>
      <c r="K87" s="25"/>
      <c r="L87" s="25"/>
      <c r="M87" s="25"/>
      <c r="N87" s="25"/>
      <c r="O87" s="25"/>
      <c r="P87" s="26"/>
      <c r="Q87" s="26"/>
      <c r="R87" s="26"/>
      <c r="S87" s="27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  <c r="BB87" s="25"/>
      <c r="BC87" s="25"/>
      <c r="BD87" s="25"/>
      <c r="BE87" s="25"/>
      <c r="BF87" s="25"/>
      <c r="BG87" s="25"/>
      <c r="BH87" s="25"/>
      <c r="BI87" s="25"/>
      <c r="BJ87" s="25"/>
      <c r="BK87" s="25"/>
      <c r="BL87" s="25"/>
      <c r="BM87" s="25"/>
      <c r="BN87" s="25"/>
      <c r="BO87" s="26"/>
      <c r="BP87" s="26"/>
      <c r="BQ87" s="26"/>
      <c r="BR87" s="35"/>
      <c r="BS87" s="35"/>
      <c r="BT87" s="35"/>
      <c r="BU87" s="35"/>
      <c r="BV87" s="35"/>
      <c r="BW87" s="35"/>
      <c r="BX87" s="35"/>
      <c r="BY87" s="35"/>
      <c r="BZ87" s="35"/>
      <c r="CA87" s="35"/>
      <c r="CB87" s="35"/>
      <c r="CC87" s="35"/>
      <c r="CD87" s="35"/>
      <c r="CE87" s="35"/>
      <c r="CF87" s="35"/>
      <c r="CG87" s="35"/>
      <c r="CH87" s="35"/>
      <c r="CI87" s="35"/>
      <c r="CJ87" s="35"/>
      <c r="CK87" s="35"/>
      <c r="CL87" s="35"/>
      <c r="CM87" s="35"/>
      <c r="CN87" s="35"/>
      <c r="CO87" s="35"/>
      <c r="CP87" s="35"/>
      <c r="CQ87" s="35"/>
      <c r="CR87" s="35"/>
      <c r="CS87" s="35"/>
    </row>
    <row r="88" spans="1:97" s="41" customFormat="1" ht="34.5" customHeight="1" x14ac:dyDescent="0.25">
      <c r="A88" s="67" t="s">
        <v>123</v>
      </c>
      <c r="B88" s="20">
        <v>1</v>
      </c>
      <c r="C88" s="20">
        <v>42311703</v>
      </c>
      <c r="D88" s="20">
        <v>1176050012</v>
      </c>
      <c r="E88" s="20" t="s">
        <v>124</v>
      </c>
      <c r="F88" s="21" t="s">
        <v>18</v>
      </c>
      <c r="G88" s="47">
        <v>17532</v>
      </c>
      <c r="H88" s="45"/>
      <c r="I88" s="46"/>
      <c r="J88" s="19"/>
      <c r="K88" s="19"/>
      <c r="L88" s="19"/>
      <c r="M88" s="19"/>
      <c r="N88" s="19"/>
      <c r="O88" s="19">
        <f>G88*13.12/100+G88</f>
        <v>19832.198400000001</v>
      </c>
      <c r="P88" s="22"/>
      <c r="Q88" s="22"/>
      <c r="R88" s="22"/>
      <c r="S88" s="18">
        <v>44300</v>
      </c>
      <c r="T88" s="19">
        <v>0</v>
      </c>
      <c r="U88" s="19">
        <f>S88+T88</f>
        <v>44300</v>
      </c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>
        <v>29459</v>
      </c>
      <c r="AI88" s="19">
        <v>0</v>
      </c>
      <c r="AJ88" s="19">
        <f>AH88+AI88</f>
        <v>29459</v>
      </c>
      <c r="AK88" s="19"/>
      <c r="AL88" s="19"/>
      <c r="AM88" s="19"/>
      <c r="AN88" s="19">
        <v>37035</v>
      </c>
      <c r="AO88" s="19">
        <v>0</v>
      </c>
      <c r="AP88" s="19">
        <f>AO88+AN88</f>
        <v>37035</v>
      </c>
      <c r="AQ88" s="19">
        <v>25000</v>
      </c>
      <c r="AR88" s="19">
        <v>0</v>
      </c>
      <c r="AS88" s="19">
        <f>AQ88+AR88</f>
        <v>25000</v>
      </c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22">
        <f>AVERAGE(S88,AH88,AN88,AQ88)</f>
        <v>33948.5</v>
      </c>
      <c r="BP88" s="22">
        <v>0</v>
      </c>
      <c r="BQ88" s="22">
        <f>BO88+BP88</f>
        <v>33948.5</v>
      </c>
      <c r="BR88" s="35"/>
      <c r="BS88" s="35"/>
      <c r="BT88" s="35"/>
      <c r="BU88" s="35"/>
      <c r="BV88" s="35"/>
      <c r="BW88" s="35"/>
      <c r="BX88" s="35"/>
      <c r="BY88" s="35"/>
      <c r="BZ88" s="35"/>
      <c r="CA88" s="35"/>
      <c r="CB88" s="35"/>
      <c r="CC88" s="35"/>
      <c r="CD88" s="35"/>
      <c r="CE88" s="35"/>
      <c r="CF88" s="35"/>
      <c r="CG88" s="35"/>
      <c r="CH88" s="35"/>
      <c r="CI88" s="35"/>
      <c r="CJ88" s="35"/>
      <c r="CK88" s="35"/>
      <c r="CL88" s="35"/>
      <c r="CM88" s="35"/>
      <c r="CN88" s="35"/>
      <c r="CO88" s="35"/>
      <c r="CP88" s="35"/>
      <c r="CQ88" s="35"/>
      <c r="CR88" s="35"/>
      <c r="CS88" s="35"/>
    </row>
    <row r="89" spans="1:97" s="41" customFormat="1" ht="34.5" customHeight="1" x14ac:dyDescent="0.25">
      <c r="A89" s="69"/>
      <c r="B89" s="20">
        <v>2</v>
      </c>
      <c r="C89" s="21">
        <v>42311703</v>
      </c>
      <c r="D89" s="21">
        <v>1176050207</v>
      </c>
      <c r="E89" s="20" t="s">
        <v>125</v>
      </c>
      <c r="F89" s="21" t="s">
        <v>18</v>
      </c>
      <c r="G89" s="47">
        <v>811.89</v>
      </c>
      <c r="H89" s="45" t="s">
        <v>38</v>
      </c>
      <c r="I89" s="46" t="s">
        <v>126</v>
      </c>
      <c r="J89" s="19">
        <v>1901.8</v>
      </c>
      <c r="K89" s="19">
        <v>0</v>
      </c>
      <c r="L89" s="19">
        <f>J89+K89</f>
        <v>1901.8</v>
      </c>
      <c r="M89" s="19"/>
      <c r="N89" s="19"/>
      <c r="O89" s="19"/>
      <c r="P89" s="22"/>
      <c r="Q89" s="22"/>
      <c r="R89" s="22"/>
      <c r="S89" s="18">
        <v>1323</v>
      </c>
      <c r="T89" s="19">
        <v>0</v>
      </c>
      <c r="U89" s="19">
        <v>1323</v>
      </c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>
        <v>800</v>
      </c>
      <c r="AO89" s="19">
        <v>0</v>
      </c>
      <c r="AP89" s="19">
        <f>AN89+AO89</f>
        <v>800</v>
      </c>
      <c r="AQ89" s="19">
        <v>1500</v>
      </c>
      <c r="AR89" s="19">
        <v>0</v>
      </c>
      <c r="AS89" s="19">
        <f>AQ89+AR89</f>
        <v>1500</v>
      </c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22">
        <f t="shared" ref="BO89:BQ91" si="37">J89</f>
        <v>1901.8</v>
      </c>
      <c r="BP89" s="22">
        <f t="shared" si="37"/>
        <v>0</v>
      </c>
      <c r="BQ89" s="22">
        <f t="shared" si="37"/>
        <v>1901.8</v>
      </c>
      <c r="BR89" s="35"/>
      <c r="BS89" s="35"/>
      <c r="BT89" s="35"/>
      <c r="BU89" s="35"/>
      <c r="BV89" s="35"/>
      <c r="BW89" s="35"/>
      <c r="BX89" s="35"/>
      <c r="BY89" s="35"/>
      <c r="BZ89" s="35"/>
      <c r="CA89" s="35"/>
      <c r="CB89" s="35"/>
      <c r="CC89" s="35"/>
      <c r="CD89" s="35"/>
      <c r="CE89" s="35"/>
      <c r="CF89" s="35"/>
      <c r="CG89" s="35"/>
      <c r="CH89" s="35"/>
      <c r="CI89" s="35"/>
      <c r="CJ89" s="35"/>
      <c r="CK89" s="35"/>
      <c r="CL89" s="35"/>
      <c r="CM89" s="35"/>
      <c r="CN89" s="35"/>
      <c r="CO89" s="35"/>
      <c r="CP89" s="35"/>
      <c r="CQ89" s="35"/>
      <c r="CR89" s="35"/>
      <c r="CS89" s="35"/>
    </row>
    <row r="90" spans="1:97" s="41" customFormat="1" ht="34.5" customHeight="1" x14ac:dyDescent="0.25">
      <c r="A90" s="69"/>
      <c r="B90" s="20">
        <v>3</v>
      </c>
      <c r="C90" s="21">
        <v>42311703</v>
      </c>
      <c r="D90" s="21">
        <v>1176050210</v>
      </c>
      <c r="E90" s="20" t="s">
        <v>127</v>
      </c>
      <c r="F90" s="21" t="s">
        <v>18</v>
      </c>
      <c r="G90" s="47">
        <v>2608.14</v>
      </c>
      <c r="H90" s="45" t="s">
        <v>38</v>
      </c>
      <c r="I90" s="46" t="s">
        <v>126</v>
      </c>
      <c r="J90" s="19">
        <v>2631.32</v>
      </c>
      <c r="K90" s="19">
        <v>0</v>
      </c>
      <c r="L90" s="19">
        <f>J90+K90</f>
        <v>2631.32</v>
      </c>
      <c r="M90" s="19"/>
      <c r="N90" s="19"/>
      <c r="O90" s="19"/>
      <c r="P90" s="22"/>
      <c r="Q90" s="22"/>
      <c r="R90" s="22"/>
      <c r="S90" s="18">
        <v>936</v>
      </c>
      <c r="T90" s="19">
        <v>0</v>
      </c>
      <c r="U90" s="19">
        <f>S90+T90</f>
        <v>936</v>
      </c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>
        <v>3000</v>
      </c>
      <c r="AO90" s="19">
        <v>0</v>
      </c>
      <c r="AP90" s="19">
        <f>AN90+AO90</f>
        <v>3000</v>
      </c>
      <c r="AQ90" s="19">
        <v>6000</v>
      </c>
      <c r="AR90" s="19">
        <v>0</v>
      </c>
      <c r="AS90" s="19">
        <f>AQ90+AR90</f>
        <v>6000</v>
      </c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22">
        <f t="shared" si="37"/>
        <v>2631.32</v>
      </c>
      <c r="BP90" s="22">
        <f t="shared" si="37"/>
        <v>0</v>
      </c>
      <c r="BQ90" s="22">
        <f t="shared" si="37"/>
        <v>2631.32</v>
      </c>
      <c r="BR90" s="35"/>
      <c r="BS90" s="35"/>
      <c r="BT90" s="35"/>
      <c r="BU90" s="35"/>
      <c r="BV90" s="35"/>
      <c r="BW90" s="35"/>
      <c r="BX90" s="35"/>
      <c r="BY90" s="35"/>
      <c r="BZ90" s="35"/>
      <c r="CA90" s="35"/>
      <c r="CB90" s="35"/>
      <c r="CC90" s="35"/>
      <c r="CD90" s="35"/>
      <c r="CE90" s="35"/>
      <c r="CF90" s="35"/>
      <c r="CG90" s="35"/>
      <c r="CH90" s="35"/>
      <c r="CI90" s="35"/>
      <c r="CJ90" s="35"/>
      <c r="CK90" s="35"/>
      <c r="CL90" s="35"/>
      <c r="CM90" s="35"/>
      <c r="CN90" s="35"/>
      <c r="CO90" s="35"/>
      <c r="CP90" s="35"/>
      <c r="CQ90" s="35"/>
      <c r="CR90" s="35"/>
      <c r="CS90" s="35"/>
    </row>
    <row r="91" spans="1:97" s="41" customFormat="1" ht="34.5" customHeight="1" x14ac:dyDescent="0.25">
      <c r="A91" s="69"/>
      <c r="B91" s="20">
        <v>4</v>
      </c>
      <c r="C91" s="21">
        <v>42311703</v>
      </c>
      <c r="D91" s="21">
        <v>1176050212</v>
      </c>
      <c r="E91" s="20" t="s">
        <v>128</v>
      </c>
      <c r="F91" s="21" t="s">
        <v>18</v>
      </c>
      <c r="G91" s="47">
        <v>1575.57</v>
      </c>
      <c r="H91" s="45" t="s">
        <v>38</v>
      </c>
      <c r="I91" s="46" t="s">
        <v>126</v>
      </c>
      <c r="J91" s="19">
        <v>1901.8</v>
      </c>
      <c r="K91" s="19">
        <v>0</v>
      </c>
      <c r="L91" s="19">
        <f>J91+K91</f>
        <v>1901.8</v>
      </c>
      <c r="M91" s="19"/>
      <c r="N91" s="19"/>
      <c r="O91" s="19"/>
      <c r="P91" s="22"/>
      <c r="Q91" s="22"/>
      <c r="R91" s="22"/>
      <c r="S91" s="18">
        <v>2646</v>
      </c>
      <c r="T91" s="19">
        <v>0</v>
      </c>
      <c r="U91" s="19">
        <f>S91+T91</f>
        <v>2646</v>
      </c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>
        <v>4200</v>
      </c>
      <c r="AO91" s="19">
        <v>0</v>
      </c>
      <c r="AP91" s="19">
        <f>AN91+AO91</f>
        <v>4200</v>
      </c>
      <c r="AQ91" s="19">
        <v>3000</v>
      </c>
      <c r="AR91" s="19">
        <v>0</v>
      </c>
      <c r="AS91" s="19">
        <f t="shared" ref="AS91:AS92" si="38">AQ91+AR91</f>
        <v>3000</v>
      </c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22">
        <f t="shared" si="37"/>
        <v>1901.8</v>
      </c>
      <c r="BP91" s="22">
        <f t="shared" si="37"/>
        <v>0</v>
      </c>
      <c r="BQ91" s="22">
        <f t="shared" si="37"/>
        <v>1901.8</v>
      </c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1" customFormat="1" ht="34.5" customHeight="1" x14ac:dyDescent="0.25">
      <c r="A92" s="68"/>
      <c r="B92" s="20">
        <v>5</v>
      </c>
      <c r="C92" s="20">
        <v>42311703</v>
      </c>
      <c r="D92" s="20">
        <v>1176050460</v>
      </c>
      <c r="E92" s="20" t="s">
        <v>129</v>
      </c>
      <c r="F92" s="21" t="s">
        <v>18</v>
      </c>
      <c r="G92" s="47">
        <v>12090</v>
      </c>
      <c r="H92" s="45" t="s">
        <v>104</v>
      </c>
      <c r="I92" s="46" t="s">
        <v>39</v>
      </c>
      <c r="J92" s="19">
        <v>12000</v>
      </c>
      <c r="K92" s="19">
        <v>0</v>
      </c>
      <c r="L92" s="19">
        <f>J92+K92</f>
        <v>12000</v>
      </c>
      <c r="M92" s="19">
        <f>J92*13.12/100+J92</f>
        <v>13574.4</v>
      </c>
      <c r="N92" s="19">
        <v>0</v>
      </c>
      <c r="O92" s="19">
        <f>M92+N92</f>
        <v>13574.4</v>
      </c>
      <c r="P92" s="22"/>
      <c r="Q92" s="22"/>
      <c r="R92" s="22"/>
      <c r="S92" s="18">
        <v>25711</v>
      </c>
      <c r="T92" s="19">
        <v>0</v>
      </c>
      <c r="U92" s="19">
        <f>S92+T92</f>
        <v>25711</v>
      </c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>
        <v>17505</v>
      </c>
      <c r="AI92" s="19">
        <v>0</v>
      </c>
      <c r="AJ92" s="19">
        <f>AH92+AI92</f>
        <v>17505</v>
      </c>
      <c r="AK92" s="19"/>
      <c r="AL92" s="19"/>
      <c r="AM92" s="19"/>
      <c r="AN92" s="19">
        <v>25377</v>
      </c>
      <c r="AO92" s="19">
        <v>0</v>
      </c>
      <c r="AP92" s="19">
        <f>AN92+AO92</f>
        <v>25377</v>
      </c>
      <c r="AQ92" s="19">
        <v>15000</v>
      </c>
      <c r="AR92" s="19">
        <v>0</v>
      </c>
      <c r="AS92" s="19">
        <f t="shared" si="38"/>
        <v>15000</v>
      </c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22">
        <f t="shared" ref="BO92:BQ92" si="39">M92</f>
        <v>13574.4</v>
      </c>
      <c r="BP92" s="22">
        <f t="shared" si="39"/>
        <v>0</v>
      </c>
      <c r="BQ92" s="22">
        <f t="shared" si="39"/>
        <v>13574.4</v>
      </c>
      <c r="BR92" s="35"/>
      <c r="BS92" s="35"/>
      <c r="BT92" s="35"/>
      <c r="BU92" s="35"/>
      <c r="BV92" s="35"/>
      <c r="BW92" s="35"/>
      <c r="BX92" s="35"/>
      <c r="BY92" s="35"/>
      <c r="BZ92" s="35"/>
      <c r="CA92" s="35"/>
      <c r="CB92" s="35"/>
      <c r="CC92" s="35"/>
      <c r="CD92" s="35"/>
      <c r="CE92" s="35"/>
      <c r="CF92" s="35"/>
      <c r="CG92" s="35"/>
      <c r="CH92" s="35"/>
      <c r="CI92" s="35"/>
      <c r="CJ92" s="35"/>
      <c r="CK92" s="35"/>
      <c r="CL92" s="35"/>
      <c r="CM92" s="35"/>
      <c r="CN92" s="35"/>
      <c r="CO92" s="35"/>
      <c r="CP92" s="35"/>
      <c r="CQ92" s="35"/>
      <c r="CR92" s="35"/>
      <c r="CS92" s="35"/>
    </row>
    <row r="93" spans="1:97" s="43" customFormat="1" ht="34.5" customHeight="1" x14ac:dyDescent="0.25">
      <c r="A93" s="42"/>
      <c r="B93" s="1"/>
      <c r="C93" s="1"/>
      <c r="D93" s="2"/>
      <c r="E93" s="1"/>
      <c r="F93" s="2"/>
      <c r="G93" s="48"/>
      <c r="H93" s="29"/>
      <c r="I93" s="24"/>
      <c r="J93" s="25"/>
      <c r="K93" s="25"/>
      <c r="L93" s="25"/>
      <c r="M93" s="25"/>
      <c r="N93" s="25"/>
      <c r="O93" s="25"/>
      <c r="P93" s="26"/>
      <c r="Q93" s="26"/>
      <c r="R93" s="26"/>
      <c r="S93" s="27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5"/>
      <c r="BK93" s="25"/>
      <c r="BL93" s="25"/>
      <c r="BM93" s="25"/>
      <c r="BN93" s="25"/>
      <c r="BO93" s="26"/>
      <c r="BP93" s="26"/>
      <c r="BQ93" s="26"/>
      <c r="BR93" s="35"/>
      <c r="BS93" s="35"/>
      <c r="BT93" s="35"/>
      <c r="BU93" s="35"/>
      <c r="BV93" s="35"/>
      <c r="BW93" s="35"/>
      <c r="BX93" s="35"/>
      <c r="BY93" s="35"/>
      <c r="BZ93" s="35"/>
      <c r="CA93" s="35"/>
      <c r="CB93" s="35"/>
      <c r="CC93" s="35"/>
      <c r="CD93" s="35"/>
      <c r="CE93" s="35"/>
      <c r="CF93" s="35"/>
      <c r="CG93" s="35"/>
      <c r="CH93" s="35"/>
      <c r="CI93" s="35"/>
      <c r="CJ93" s="35"/>
      <c r="CK93" s="35"/>
      <c r="CL93" s="35"/>
      <c r="CM93" s="35"/>
      <c r="CN93" s="35"/>
      <c r="CO93" s="35"/>
      <c r="CP93" s="35"/>
      <c r="CQ93" s="35"/>
      <c r="CR93" s="35"/>
      <c r="CS93" s="35"/>
    </row>
    <row r="94" spans="1:97" s="41" customFormat="1" ht="34.5" customHeight="1" x14ac:dyDescent="0.25">
      <c r="A94" s="32" t="s">
        <v>130</v>
      </c>
      <c r="B94" s="20">
        <v>1</v>
      </c>
      <c r="C94" s="20">
        <v>42222200</v>
      </c>
      <c r="D94" s="20">
        <v>1176040005</v>
      </c>
      <c r="E94" s="20" t="s">
        <v>131</v>
      </c>
      <c r="F94" s="21" t="s">
        <v>18</v>
      </c>
      <c r="G94" s="47">
        <v>2200</v>
      </c>
      <c r="H94" s="45" t="s">
        <v>132</v>
      </c>
      <c r="I94" s="46" t="s">
        <v>133</v>
      </c>
      <c r="J94" s="19">
        <v>1360</v>
      </c>
      <c r="K94" s="19">
        <f>J94*19/100</f>
        <v>258.39999999999998</v>
      </c>
      <c r="L94" s="19">
        <f>J94+K94</f>
        <v>1618.4</v>
      </c>
      <c r="M94" s="19">
        <f>J94*13.12/100+J94</f>
        <v>1538.432</v>
      </c>
      <c r="N94" s="19">
        <f>M94*19/100</f>
        <v>292.30207999999999</v>
      </c>
      <c r="O94" s="19">
        <f>M94+N94</f>
        <v>1830.7340799999999</v>
      </c>
      <c r="P94" s="22"/>
      <c r="Q94" s="22"/>
      <c r="R94" s="22"/>
      <c r="S94" s="18">
        <v>1341</v>
      </c>
      <c r="T94" s="19">
        <f>S94*19/100</f>
        <v>254.79</v>
      </c>
      <c r="U94" s="19">
        <f>S94+T94</f>
        <v>1595.79</v>
      </c>
      <c r="V94" s="19">
        <v>1560</v>
      </c>
      <c r="W94" s="19">
        <v>0</v>
      </c>
      <c r="X94" s="19">
        <f>V94+W94</f>
        <v>1560</v>
      </c>
      <c r="Y94" s="19"/>
      <c r="Z94" s="19"/>
      <c r="AA94" s="19"/>
      <c r="AB94" s="19">
        <v>1970</v>
      </c>
      <c r="AC94" s="19">
        <f>AB94*19/100</f>
        <v>374.3</v>
      </c>
      <c r="AD94" s="19">
        <f>AB94+AC94</f>
        <v>2344.3000000000002</v>
      </c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>
        <v>2000</v>
      </c>
      <c r="AR94" s="19">
        <f>AQ94*19/100</f>
        <v>380</v>
      </c>
      <c r="AS94" s="19">
        <f>AQ94+AR94</f>
        <v>2380</v>
      </c>
      <c r="AT94" s="19"/>
      <c r="AU94" s="19"/>
      <c r="AV94" s="19"/>
      <c r="AW94" s="19"/>
      <c r="AX94" s="19"/>
      <c r="AY94" s="19"/>
      <c r="AZ94" s="19">
        <v>3000</v>
      </c>
      <c r="BA94" s="19">
        <f>AZ94*19/100</f>
        <v>570</v>
      </c>
      <c r="BB94" s="19">
        <f>AZ94+BA94</f>
        <v>3570</v>
      </c>
      <c r="BC94" s="19">
        <v>3000</v>
      </c>
      <c r="BD94" s="19">
        <f>BC94*19/100</f>
        <v>570</v>
      </c>
      <c r="BE94" s="19">
        <f>BC94+BD94</f>
        <v>3570</v>
      </c>
      <c r="BF94" s="19"/>
      <c r="BG94" s="19"/>
      <c r="BH94" s="19"/>
      <c r="BI94" s="19"/>
      <c r="BJ94" s="19"/>
      <c r="BK94" s="19"/>
      <c r="BL94" s="19"/>
      <c r="BM94" s="19"/>
      <c r="BN94" s="19"/>
      <c r="BO94" s="22">
        <f>AVERAGE(M94,S94,V94,AB94,AQ94,AZ94,)</f>
        <v>1629.9188571428572</v>
      </c>
      <c r="BP94" s="22">
        <f>BO94*19/100</f>
        <v>309.68458285714286</v>
      </c>
      <c r="BQ94" s="22">
        <f>BO94+BP94</f>
        <v>1939.6034400000001</v>
      </c>
      <c r="BR94" s="35"/>
      <c r="BS94" s="35"/>
      <c r="BT94" s="35"/>
      <c r="BU94" s="35"/>
      <c r="BV94" s="35"/>
      <c r="BW94" s="35"/>
      <c r="BX94" s="35"/>
      <c r="BY94" s="35"/>
      <c r="BZ94" s="35"/>
      <c r="CA94" s="35"/>
      <c r="CB94" s="35"/>
      <c r="CC94" s="35"/>
      <c r="CD94" s="35"/>
      <c r="CE94" s="35"/>
      <c r="CF94" s="35"/>
      <c r="CG94" s="35"/>
      <c r="CH94" s="35"/>
      <c r="CI94" s="35"/>
      <c r="CJ94" s="35"/>
      <c r="CK94" s="35"/>
      <c r="CL94" s="35"/>
      <c r="CM94" s="35"/>
      <c r="CN94" s="35"/>
      <c r="CO94" s="35"/>
      <c r="CP94" s="35"/>
      <c r="CQ94" s="35"/>
      <c r="CR94" s="35"/>
      <c r="CS94" s="35"/>
    </row>
    <row r="95" spans="1:97" s="43" customFormat="1" ht="34.5" customHeight="1" x14ac:dyDescent="0.25">
      <c r="A95" s="42"/>
      <c r="B95" s="1"/>
      <c r="C95" s="1"/>
      <c r="D95" s="2"/>
      <c r="E95" s="1"/>
      <c r="F95" s="2"/>
      <c r="G95" s="48"/>
      <c r="H95" s="29"/>
      <c r="I95" s="24"/>
      <c r="J95" s="25"/>
      <c r="K95" s="25"/>
      <c r="L95" s="25"/>
      <c r="M95" s="25"/>
      <c r="N95" s="25"/>
      <c r="O95" s="25"/>
      <c r="P95" s="26"/>
      <c r="Q95" s="26"/>
      <c r="R95" s="26"/>
      <c r="S95" s="27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  <c r="BN95" s="25"/>
      <c r="BO95" s="26"/>
      <c r="BP95" s="26"/>
      <c r="BQ95" s="26"/>
      <c r="BR95" s="35"/>
      <c r="BS95" s="35"/>
      <c r="BT95" s="35"/>
      <c r="BU95" s="35"/>
      <c r="BV95" s="35"/>
      <c r="BW95" s="35"/>
      <c r="BX95" s="35"/>
      <c r="BY95" s="35"/>
      <c r="BZ95" s="35"/>
      <c r="CA95" s="35"/>
      <c r="CB95" s="35"/>
      <c r="CC95" s="35"/>
      <c r="CD95" s="35"/>
      <c r="CE95" s="35"/>
      <c r="CF95" s="35"/>
      <c r="CG95" s="35"/>
      <c r="CH95" s="35"/>
      <c r="CI95" s="35"/>
      <c r="CJ95" s="35"/>
      <c r="CK95" s="35"/>
      <c r="CL95" s="35"/>
      <c r="CM95" s="35"/>
      <c r="CN95" s="35"/>
      <c r="CO95" s="35"/>
      <c r="CP95" s="35"/>
      <c r="CQ95" s="35"/>
      <c r="CR95" s="35"/>
      <c r="CS95" s="35"/>
    </row>
    <row r="96" spans="1:97" s="41" customFormat="1" ht="34.5" customHeight="1" x14ac:dyDescent="0.25">
      <c r="A96" s="32" t="s">
        <v>134</v>
      </c>
      <c r="B96" s="20">
        <v>1</v>
      </c>
      <c r="C96" s="21">
        <v>42294957</v>
      </c>
      <c r="D96" s="21">
        <v>1179090006</v>
      </c>
      <c r="E96" s="20" t="s">
        <v>135</v>
      </c>
      <c r="F96" s="21" t="s">
        <v>18</v>
      </c>
      <c r="G96" s="47">
        <v>16413.71</v>
      </c>
      <c r="H96" s="45" t="s">
        <v>38</v>
      </c>
      <c r="I96" s="46" t="s">
        <v>39</v>
      </c>
      <c r="J96" s="19">
        <v>13152</v>
      </c>
      <c r="K96" s="19">
        <f>J96*19/100</f>
        <v>2498.88</v>
      </c>
      <c r="L96" s="19">
        <f>J96+K96</f>
        <v>15650.880000000001</v>
      </c>
      <c r="M96" s="19"/>
      <c r="N96" s="19"/>
      <c r="O96" s="19"/>
      <c r="P96" s="22"/>
      <c r="Q96" s="22"/>
      <c r="R96" s="22"/>
      <c r="S96" s="18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>
        <v>14000</v>
      </c>
      <c r="AO96" s="19">
        <f>AN96*19/100</f>
        <v>2660</v>
      </c>
      <c r="AP96" s="19">
        <f>AN96+AO96</f>
        <v>16660</v>
      </c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22">
        <f>J96</f>
        <v>13152</v>
      </c>
      <c r="BP96" s="22">
        <f>K96</f>
        <v>2498.88</v>
      </c>
      <c r="BQ96" s="22">
        <f>L96</f>
        <v>15650.880000000001</v>
      </c>
      <c r="BR96" s="35"/>
      <c r="BS96" s="35"/>
      <c r="BT96" s="35"/>
      <c r="BU96" s="35"/>
      <c r="BV96" s="35"/>
      <c r="BW96" s="35"/>
      <c r="BX96" s="35"/>
      <c r="BY96" s="35"/>
      <c r="BZ96" s="35"/>
      <c r="CA96" s="35"/>
      <c r="CB96" s="35"/>
      <c r="CC96" s="35"/>
      <c r="CD96" s="35"/>
      <c r="CE96" s="35"/>
      <c r="CF96" s="35"/>
      <c r="CG96" s="35"/>
      <c r="CH96" s="35"/>
      <c r="CI96" s="35"/>
      <c r="CJ96" s="35"/>
      <c r="CK96" s="35"/>
      <c r="CL96" s="35"/>
      <c r="CM96" s="35"/>
      <c r="CN96" s="35"/>
      <c r="CO96" s="35"/>
      <c r="CP96" s="35"/>
      <c r="CQ96" s="35"/>
      <c r="CR96" s="35"/>
      <c r="CS96" s="35"/>
    </row>
    <row r="97" spans="1:97" s="43" customFormat="1" ht="34.5" customHeight="1" x14ac:dyDescent="0.25">
      <c r="A97" s="42"/>
      <c r="B97" s="1"/>
      <c r="C97" s="1"/>
      <c r="D97" s="2"/>
      <c r="E97" s="1"/>
      <c r="F97" s="2"/>
      <c r="G97" s="48"/>
      <c r="H97" s="29"/>
      <c r="I97" s="24"/>
      <c r="J97" s="25"/>
      <c r="K97" s="25"/>
      <c r="L97" s="25"/>
      <c r="M97" s="25"/>
      <c r="N97" s="25"/>
      <c r="O97" s="25"/>
      <c r="P97" s="26"/>
      <c r="Q97" s="26"/>
      <c r="R97" s="26"/>
      <c r="S97" s="27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25"/>
      <c r="BD97" s="25"/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O97" s="26"/>
      <c r="BP97" s="26"/>
      <c r="BQ97" s="26"/>
      <c r="BR97" s="35"/>
      <c r="BS97" s="35"/>
      <c r="BT97" s="35"/>
      <c r="BU97" s="35"/>
      <c r="BV97" s="35"/>
      <c r="BW97" s="35"/>
      <c r="BX97" s="35"/>
      <c r="BY97" s="35"/>
      <c r="BZ97" s="35"/>
      <c r="CA97" s="35"/>
      <c r="CB97" s="35"/>
      <c r="CC97" s="35"/>
      <c r="CD97" s="35"/>
      <c r="CE97" s="35"/>
      <c r="CF97" s="35"/>
      <c r="CG97" s="35"/>
      <c r="CH97" s="35"/>
      <c r="CI97" s="35"/>
      <c r="CJ97" s="35"/>
      <c r="CK97" s="35"/>
      <c r="CL97" s="35"/>
      <c r="CM97" s="35"/>
      <c r="CN97" s="35"/>
      <c r="CO97" s="35"/>
      <c r="CP97" s="35"/>
      <c r="CQ97" s="35"/>
      <c r="CR97" s="35"/>
      <c r="CS97" s="35"/>
    </row>
    <row r="98" spans="1:97" s="41" customFormat="1" ht="34.5" customHeight="1" x14ac:dyDescent="0.25">
      <c r="A98" s="32" t="s">
        <v>136</v>
      </c>
      <c r="B98" s="20">
        <v>1</v>
      </c>
      <c r="C98" s="20">
        <v>42312200</v>
      </c>
      <c r="D98" s="21">
        <v>1179010060</v>
      </c>
      <c r="E98" s="20" t="s">
        <v>137</v>
      </c>
      <c r="F98" s="21" t="s">
        <v>18</v>
      </c>
      <c r="G98" s="47">
        <v>8473.5546012000013</v>
      </c>
      <c r="H98" s="45" t="s">
        <v>138</v>
      </c>
      <c r="I98" s="46" t="s">
        <v>39</v>
      </c>
      <c r="J98" s="19">
        <v>9403</v>
      </c>
      <c r="K98" s="19">
        <f>J98*19/100</f>
        <v>1786.57</v>
      </c>
      <c r="L98" s="19">
        <f>J98+K98</f>
        <v>11189.57</v>
      </c>
      <c r="M98" s="19"/>
      <c r="N98" s="19"/>
      <c r="O98" s="19"/>
      <c r="P98" s="22"/>
      <c r="Q98" s="22"/>
      <c r="R98" s="22"/>
      <c r="S98" s="18">
        <v>1509</v>
      </c>
      <c r="T98" s="19">
        <v>0</v>
      </c>
      <c r="U98" s="19">
        <f>S98+T98</f>
        <v>1509</v>
      </c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22">
        <f>J98</f>
        <v>9403</v>
      </c>
      <c r="BP98" s="22">
        <f>K98</f>
        <v>1786.57</v>
      </c>
      <c r="BQ98" s="22">
        <f>L98</f>
        <v>11189.57</v>
      </c>
      <c r="BR98" s="35"/>
      <c r="BS98" s="35"/>
      <c r="BT98" s="35"/>
      <c r="BU98" s="35"/>
      <c r="BV98" s="35"/>
      <c r="BW98" s="35"/>
      <c r="BX98" s="35"/>
      <c r="BY98" s="35"/>
      <c r="BZ98" s="35"/>
      <c r="CA98" s="35"/>
      <c r="CB98" s="35"/>
      <c r="CC98" s="35"/>
      <c r="CD98" s="35"/>
      <c r="CE98" s="35"/>
      <c r="CF98" s="35"/>
      <c r="CG98" s="35"/>
      <c r="CH98" s="35"/>
      <c r="CI98" s="35"/>
      <c r="CJ98" s="35"/>
      <c r="CK98" s="35"/>
      <c r="CL98" s="35"/>
      <c r="CM98" s="35"/>
      <c r="CN98" s="35"/>
      <c r="CO98" s="35"/>
      <c r="CP98" s="35"/>
      <c r="CQ98" s="35"/>
      <c r="CR98" s="35"/>
      <c r="CS98" s="35"/>
    </row>
    <row r="99" spans="1:97" s="43" customFormat="1" ht="34.5" customHeight="1" x14ac:dyDescent="0.25">
      <c r="A99" s="42"/>
      <c r="B99" s="1"/>
      <c r="C99" s="1"/>
      <c r="D99" s="2"/>
      <c r="E99" s="1"/>
      <c r="F99" s="2"/>
      <c r="G99" s="48"/>
      <c r="H99" s="29"/>
      <c r="I99" s="24"/>
      <c r="J99" s="25"/>
      <c r="K99" s="25"/>
      <c r="L99" s="25"/>
      <c r="M99" s="25"/>
      <c r="N99" s="25"/>
      <c r="O99" s="25"/>
      <c r="P99" s="26"/>
      <c r="Q99" s="26"/>
      <c r="R99" s="26"/>
      <c r="S99" s="27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  <c r="BN99" s="25"/>
      <c r="BO99" s="26"/>
      <c r="BP99" s="26"/>
      <c r="BQ99" s="26"/>
      <c r="BR99" s="35"/>
      <c r="BS99" s="35"/>
      <c r="BT99" s="35"/>
      <c r="BU99" s="35"/>
      <c r="BV99" s="35"/>
      <c r="BW99" s="35"/>
      <c r="BX99" s="35"/>
      <c r="BY99" s="35"/>
      <c r="BZ99" s="35"/>
      <c r="CA99" s="35"/>
      <c r="CB99" s="35"/>
      <c r="CC99" s="35"/>
      <c r="CD99" s="35"/>
      <c r="CE99" s="35"/>
      <c r="CF99" s="35"/>
      <c r="CG99" s="35"/>
      <c r="CH99" s="35"/>
      <c r="CI99" s="35"/>
      <c r="CJ99" s="35"/>
      <c r="CK99" s="35"/>
      <c r="CL99" s="35"/>
      <c r="CM99" s="35"/>
      <c r="CN99" s="35"/>
      <c r="CO99" s="35"/>
      <c r="CP99" s="35"/>
      <c r="CQ99" s="35"/>
      <c r="CR99" s="35"/>
      <c r="CS99" s="35"/>
    </row>
    <row r="100" spans="1:97" s="41" customFormat="1" ht="34.5" customHeight="1" x14ac:dyDescent="0.25">
      <c r="A100" s="67" t="s">
        <v>139</v>
      </c>
      <c r="B100" s="20">
        <v>1</v>
      </c>
      <c r="C100" s="21">
        <v>42142704</v>
      </c>
      <c r="D100" s="21">
        <v>1176090169</v>
      </c>
      <c r="E100" s="21" t="s">
        <v>140</v>
      </c>
      <c r="F100" s="21" t="s">
        <v>18</v>
      </c>
      <c r="G100" s="47">
        <v>239</v>
      </c>
      <c r="H100" s="45" t="s">
        <v>94</v>
      </c>
      <c r="I100" s="46" t="s">
        <v>39</v>
      </c>
      <c r="J100" s="19">
        <v>245</v>
      </c>
      <c r="K100" s="19">
        <f>J100*19/100</f>
        <v>46.55</v>
      </c>
      <c r="L100" s="19">
        <f>J100+K100</f>
        <v>291.55</v>
      </c>
      <c r="M100" s="19">
        <f t="shared" ref="M100:M102" si="40">J100*13.12/100+J100</f>
        <v>277.14400000000001</v>
      </c>
      <c r="N100" s="19">
        <f>M100*19/100</f>
        <v>52.657359999999997</v>
      </c>
      <c r="O100" s="19">
        <f>M100+N100</f>
        <v>329.80135999999999</v>
      </c>
      <c r="P100" s="22"/>
      <c r="Q100" s="22"/>
      <c r="R100" s="22"/>
      <c r="S100" s="18"/>
      <c r="T100" s="19"/>
      <c r="U100" s="19"/>
      <c r="V100" s="19">
        <v>312</v>
      </c>
      <c r="W100" s="19">
        <f>V100*19/100</f>
        <v>59.28</v>
      </c>
      <c r="X100" s="19">
        <f>V100+W100</f>
        <v>371.28</v>
      </c>
      <c r="Y100" s="19"/>
      <c r="Z100" s="19"/>
      <c r="AA100" s="19"/>
      <c r="AB100" s="19">
        <v>280</v>
      </c>
      <c r="AC100" s="19">
        <f>AB100*19/100</f>
        <v>53.2</v>
      </c>
      <c r="AD100" s="19">
        <f>AB100+AC100</f>
        <v>333.2</v>
      </c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22">
        <f t="shared" ref="BO100:BQ102" si="41">M100</f>
        <v>277.14400000000001</v>
      </c>
      <c r="BP100" s="22">
        <f t="shared" si="41"/>
        <v>52.657359999999997</v>
      </c>
      <c r="BQ100" s="22">
        <f t="shared" si="41"/>
        <v>329.80135999999999</v>
      </c>
      <c r="BR100" s="35"/>
      <c r="BS100" s="35"/>
      <c r="BT100" s="35"/>
      <c r="BU100" s="35"/>
      <c r="BV100" s="35"/>
      <c r="BW100" s="35"/>
      <c r="BX100" s="35"/>
      <c r="BY100" s="35"/>
      <c r="BZ100" s="35"/>
      <c r="CA100" s="35"/>
      <c r="CB100" s="35"/>
      <c r="CC100" s="35"/>
      <c r="CD100" s="35"/>
      <c r="CE100" s="35"/>
      <c r="CF100" s="35"/>
      <c r="CG100" s="35"/>
      <c r="CH100" s="35"/>
      <c r="CI100" s="35"/>
      <c r="CJ100" s="35"/>
      <c r="CK100" s="35"/>
      <c r="CL100" s="35"/>
      <c r="CM100" s="35"/>
      <c r="CN100" s="35"/>
      <c r="CO100" s="35"/>
      <c r="CP100" s="35"/>
      <c r="CQ100" s="35"/>
      <c r="CR100" s="35"/>
      <c r="CS100" s="35"/>
    </row>
    <row r="101" spans="1:97" s="41" customFormat="1" ht="34.5" customHeight="1" x14ac:dyDescent="0.25">
      <c r="A101" s="69"/>
      <c r="B101" s="20">
        <v>2</v>
      </c>
      <c r="C101" s="21">
        <v>42142704</v>
      </c>
      <c r="D101" s="21">
        <v>1176090210</v>
      </c>
      <c r="E101" s="20" t="s">
        <v>141</v>
      </c>
      <c r="F101" s="21" t="s">
        <v>18</v>
      </c>
      <c r="G101" s="47">
        <v>3468.7256207220007</v>
      </c>
      <c r="H101" s="45" t="s">
        <v>94</v>
      </c>
      <c r="I101" s="46" t="s">
        <v>39</v>
      </c>
      <c r="J101" s="19">
        <v>3890</v>
      </c>
      <c r="K101" s="19">
        <f>J101*19/100</f>
        <v>739.1</v>
      </c>
      <c r="L101" s="19">
        <f>J101+K101</f>
        <v>4629.1000000000004</v>
      </c>
      <c r="M101" s="19">
        <f t="shared" si="40"/>
        <v>4400.3680000000004</v>
      </c>
      <c r="N101" s="19">
        <f t="shared" ref="N101:N102" si="42">M101*19/100</f>
        <v>836.06992000000014</v>
      </c>
      <c r="O101" s="19">
        <f>M101+N101</f>
        <v>5236.4379200000003</v>
      </c>
      <c r="P101" s="22"/>
      <c r="Q101" s="22"/>
      <c r="R101" s="22"/>
      <c r="S101" s="18"/>
      <c r="T101" s="19"/>
      <c r="U101" s="19"/>
      <c r="V101" s="19">
        <v>5053</v>
      </c>
      <c r="W101" s="19">
        <f>V101*19/100</f>
        <v>960.07</v>
      </c>
      <c r="X101" s="19">
        <f>V101+W101</f>
        <v>6013.07</v>
      </c>
      <c r="Y101" s="19"/>
      <c r="Z101" s="19"/>
      <c r="AA101" s="19"/>
      <c r="AB101" s="19">
        <v>4510</v>
      </c>
      <c r="AC101" s="19">
        <f>AB101*19/100</f>
        <v>856.9</v>
      </c>
      <c r="AD101" s="19">
        <f>AB101+AC101</f>
        <v>5366.9</v>
      </c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>
        <v>6000</v>
      </c>
      <c r="AR101" s="19">
        <f>AQ101*19/100</f>
        <v>1140</v>
      </c>
      <c r="AS101" s="19">
        <f>AQ101+AR101</f>
        <v>7140</v>
      </c>
      <c r="AT101" s="19"/>
      <c r="AU101" s="19"/>
      <c r="AV101" s="19"/>
      <c r="AW101" s="19"/>
      <c r="AX101" s="19"/>
      <c r="AY101" s="19"/>
      <c r="AZ101" s="19">
        <v>6000</v>
      </c>
      <c r="BA101" s="19">
        <f>AZ101*19/100</f>
        <v>1140</v>
      </c>
      <c r="BB101" s="19">
        <f>AZ101+BA101</f>
        <v>7140</v>
      </c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22">
        <f t="shared" si="41"/>
        <v>4400.3680000000004</v>
      </c>
      <c r="BP101" s="22">
        <f t="shared" si="41"/>
        <v>836.06992000000014</v>
      </c>
      <c r="BQ101" s="22">
        <f t="shared" si="41"/>
        <v>5236.4379200000003</v>
      </c>
      <c r="BR101" s="35"/>
      <c r="BS101" s="35"/>
      <c r="BT101" s="35"/>
      <c r="BU101" s="35"/>
      <c r="BV101" s="35"/>
      <c r="BW101" s="35"/>
      <c r="BX101" s="35"/>
      <c r="BY101" s="35"/>
      <c r="BZ101" s="35"/>
      <c r="CA101" s="35"/>
      <c r="CB101" s="35"/>
      <c r="CC101" s="35"/>
      <c r="CD101" s="35"/>
      <c r="CE101" s="35"/>
      <c r="CF101" s="35"/>
      <c r="CG101" s="35"/>
      <c r="CH101" s="35"/>
      <c r="CI101" s="35"/>
      <c r="CJ101" s="35"/>
      <c r="CK101" s="35"/>
      <c r="CL101" s="35"/>
      <c r="CM101" s="35"/>
      <c r="CN101" s="35"/>
      <c r="CO101" s="35"/>
      <c r="CP101" s="35"/>
      <c r="CQ101" s="35"/>
      <c r="CR101" s="35"/>
      <c r="CS101" s="35"/>
    </row>
    <row r="102" spans="1:97" s="41" customFormat="1" ht="34.5" customHeight="1" x14ac:dyDescent="0.25">
      <c r="A102" s="68"/>
      <c r="B102" s="20">
        <v>3</v>
      </c>
      <c r="C102" s="21">
        <v>42142704</v>
      </c>
      <c r="D102" s="21">
        <v>1179090011</v>
      </c>
      <c r="E102" s="20" t="s">
        <v>142</v>
      </c>
      <c r="F102" s="21" t="s">
        <v>18</v>
      </c>
      <c r="G102" s="47">
        <v>4266.1088357580002</v>
      </c>
      <c r="H102" s="45" t="s">
        <v>94</v>
      </c>
      <c r="I102" s="46" t="s">
        <v>39</v>
      </c>
      <c r="J102" s="19">
        <v>4240</v>
      </c>
      <c r="K102" s="19">
        <f>J102*19/100</f>
        <v>805.6</v>
      </c>
      <c r="L102" s="19">
        <f>J102+K102</f>
        <v>5045.6000000000004</v>
      </c>
      <c r="M102" s="19">
        <f t="shared" si="40"/>
        <v>4796.2880000000005</v>
      </c>
      <c r="N102" s="19">
        <f t="shared" si="42"/>
        <v>911.2947200000001</v>
      </c>
      <c r="O102" s="19">
        <f t="shared" ref="O102" si="43">M102+N102</f>
        <v>5707.5827200000003</v>
      </c>
      <c r="P102" s="22"/>
      <c r="Q102" s="22"/>
      <c r="R102" s="22"/>
      <c r="S102" s="18"/>
      <c r="T102" s="19"/>
      <c r="U102" s="19"/>
      <c r="V102" s="19">
        <v>5493</v>
      </c>
      <c r="W102" s="19">
        <f>V102*19/100</f>
        <v>1043.67</v>
      </c>
      <c r="X102" s="19">
        <f>V102+W102</f>
        <v>6536.67</v>
      </c>
      <c r="Y102" s="19"/>
      <c r="Z102" s="19"/>
      <c r="AA102" s="19"/>
      <c r="AB102" s="19">
        <v>4785</v>
      </c>
      <c r="AC102" s="19">
        <f>AB102*19/100</f>
        <v>909.15</v>
      </c>
      <c r="AD102" s="19">
        <f>AB102+AC102</f>
        <v>5694.15</v>
      </c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>
        <v>5800</v>
      </c>
      <c r="BA102" s="19">
        <f>AZ102*19/100</f>
        <v>1102</v>
      </c>
      <c r="BB102" s="19">
        <f>AZ102+BA102</f>
        <v>6902</v>
      </c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22">
        <f t="shared" si="41"/>
        <v>4796.2880000000005</v>
      </c>
      <c r="BP102" s="22">
        <f t="shared" si="41"/>
        <v>911.2947200000001</v>
      </c>
      <c r="BQ102" s="22">
        <f t="shared" si="41"/>
        <v>5707.5827200000003</v>
      </c>
      <c r="BR102" s="35"/>
      <c r="BS102" s="35"/>
      <c r="BT102" s="35"/>
      <c r="BU102" s="35"/>
      <c r="BV102" s="35"/>
      <c r="BW102" s="35"/>
      <c r="BX102" s="35"/>
      <c r="BY102" s="35"/>
      <c r="BZ102" s="35"/>
      <c r="CA102" s="35"/>
      <c r="CB102" s="35"/>
      <c r="CC102" s="35"/>
      <c r="CD102" s="35"/>
      <c r="CE102" s="35"/>
      <c r="CF102" s="35"/>
      <c r="CG102" s="35"/>
      <c r="CH102" s="35"/>
      <c r="CI102" s="35"/>
      <c r="CJ102" s="35"/>
      <c r="CK102" s="35"/>
      <c r="CL102" s="35"/>
      <c r="CM102" s="35"/>
      <c r="CN102" s="35"/>
      <c r="CO102" s="35"/>
      <c r="CP102" s="35"/>
      <c r="CQ102" s="35"/>
      <c r="CR102" s="35"/>
      <c r="CS102" s="35"/>
    </row>
    <row r="103" spans="1:97" s="43" customFormat="1" ht="34.5" customHeight="1" x14ac:dyDescent="0.25">
      <c r="A103" s="42"/>
      <c r="B103" s="1"/>
      <c r="C103" s="1"/>
      <c r="D103" s="2"/>
      <c r="E103" s="1"/>
      <c r="F103" s="2"/>
      <c r="G103" s="48"/>
      <c r="H103" s="29"/>
      <c r="I103" s="24"/>
      <c r="J103" s="25"/>
      <c r="K103" s="25"/>
      <c r="L103" s="25"/>
      <c r="M103" s="25"/>
      <c r="N103" s="25"/>
      <c r="O103" s="25"/>
      <c r="P103" s="26"/>
      <c r="Q103" s="26"/>
      <c r="R103" s="26"/>
      <c r="S103" s="27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6"/>
      <c r="BP103" s="26"/>
      <c r="BQ103" s="26"/>
      <c r="BR103" s="35"/>
      <c r="BS103" s="35"/>
      <c r="BT103" s="35"/>
      <c r="BU103" s="35"/>
      <c r="BV103" s="35"/>
      <c r="BW103" s="35"/>
      <c r="BX103" s="35"/>
      <c r="BY103" s="35"/>
      <c r="BZ103" s="35"/>
      <c r="CA103" s="35"/>
      <c r="CB103" s="35"/>
      <c r="CC103" s="35"/>
      <c r="CD103" s="35"/>
      <c r="CE103" s="35"/>
      <c r="CF103" s="35"/>
      <c r="CG103" s="35"/>
      <c r="CH103" s="35"/>
      <c r="CI103" s="35"/>
      <c r="CJ103" s="35"/>
      <c r="CK103" s="35"/>
      <c r="CL103" s="35"/>
      <c r="CM103" s="35"/>
      <c r="CN103" s="35"/>
      <c r="CO103" s="35"/>
      <c r="CP103" s="35"/>
      <c r="CQ103" s="35"/>
      <c r="CR103" s="35"/>
      <c r="CS103" s="35"/>
    </row>
    <row r="104" spans="1:97" s="41" customFormat="1" ht="34.5" customHeight="1" x14ac:dyDescent="0.25">
      <c r="A104" s="67" t="s">
        <v>143</v>
      </c>
      <c r="B104" s="20">
        <v>1</v>
      </c>
      <c r="C104" s="21" t="s">
        <v>99</v>
      </c>
      <c r="D104" s="21">
        <v>1176090217</v>
      </c>
      <c r="E104" s="20" t="s">
        <v>144</v>
      </c>
      <c r="F104" s="21" t="s">
        <v>18</v>
      </c>
      <c r="G104" s="47">
        <v>33619.371056838005</v>
      </c>
      <c r="H104" s="45"/>
      <c r="I104" s="46"/>
      <c r="J104" s="19"/>
      <c r="K104" s="19"/>
      <c r="L104" s="19"/>
      <c r="M104" s="19"/>
      <c r="N104" s="19"/>
      <c r="O104" s="19">
        <f>G104*13.12/100+G104</f>
        <v>38030.232539495148</v>
      </c>
      <c r="P104" s="22"/>
      <c r="Q104" s="22"/>
      <c r="R104" s="22"/>
      <c r="S104" s="18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22">
        <f>O104</f>
        <v>38030.232539495148</v>
      </c>
      <c r="BP104" s="22">
        <f t="shared" ref="BP104" si="44">K104</f>
        <v>0</v>
      </c>
      <c r="BQ104" s="22">
        <f>BO104+BP104</f>
        <v>38030.232539495148</v>
      </c>
      <c r="BR104" s="35"/>
      <c r="BS104" s="35"/>
      <c r="BT104" s="35"/>
      <c r="BU104" s="35"/>
      <c r="BV104" s="35"/>
      <c r="BW104" s="35"/>
      <c r="BX104" s="35"/>
      <c r="BY104" s="35"/>
      <c r="BZ104" s="35"/>
      <c r="CA104" s="35"/>
      <c r="CB104" s="35"/>
      <c r="CC104" s="35"/>
      <c r="CD104" s="35"/>
      <c r="CE104" s="35"/>
      <c r="CF104" s="35"/>
      <c r="CG104" s="35"/>
      <c r="CH104" s="35"/>
      <c r="CI104" s="35"/>
      <c r="CJ104" s="35"/>
      <c r="CK104" s="35"/>
      <c r="CL104" s="35"/>
      <c r="CM104" s="35"/>
      <c r="CN104" s="35"/>
      <c r="CO104" s="35"/>
      <c r="CP104" s="35"/>
      <c r="CQ104" s="35"/>
      <c r="CR104" s="35"/>
      <c r="CS104" s="35"/>
    </row>
    <row r="105" spans="1:97" s="41" customFormat="1" ht="34.5" customHeight="1" x14ac:dyDescent="0.25">
      <c r="A105" s="69"/>
      <c r="B105" s="20">
        <v>2</v>
      </c>
      <c r="C105" s="21" t="s">
        <v>99</v>
      </c>
      <c r="D105" s="21">
        <v>1179090002</v>
      </c>
      <c r="E105" s="20" t="s">
        <v>145</v>
      </c>
      <c r="F105" s="21" t="s">
        <v>18</v>
      </c>
      <c r="G105" s="47">
        <v>17750</v>
      </c>
      <c r="H105" s="45"/>
      <c r="I105" s="46"/>
      <c r="J105" s="19"/>
      <c r="K105" s="19"/>
      <c r="L105" s="19"/>
      <c r="M105" s="19"/>
      <c r="N105" s="19"/>
      <c r="O105" s="19">
        <f>G105*13.12/100+G105</f>
        <v>20078.8</v>
      </c>
      <c r="P105" s="22"/>
      <c r="Q105" s="22"/>
      <c r="R105" s="22"/>
      <c r="S105" s="18"/>
      <c r="T105" s="19"/>
      <c r="U105" s="19"/>
      <c r="V105" s="19"/>
      <c r="W105" s="19"/>
      <c r="X105" s="19"/>
      <c r="Y105" s="19">
        <v>18400</v>
      </c>
      <c r="Z105" s="19">
        <f>Y105*19/100</f>
        <v>3496</v>
      </c>
      <c r="AA105" s="19">
        <f>Y105+Z105</f>
        <v>21896</v>
      </c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22">
        <f>Y105</f>
        <v>18400</v>
      </c>
      <c r="BP105" s="22">
        <f>BO105*19/100</f>
        <v>3496</v>
      </c>
      <c r="BQ105" s="22">
        <f>BO105+BP105</f>
        <v>21896</v>
      </c>
      <c r="BR105" s="35"/>
      <c r="BS105" s="35"/>
      <c r="BT105" s="35"/>
      <c r="BU105" s="35"/>
      <c r="BV105" s="35"/>
      <c r="BW105" s="35"/>
      <c r="BX105" s="35"/>
      <c r="BY105" s="35"/>
      <c r="BZ105" s="35"/>
      <c r="CA105" s="35"/>
      <c r="CB105" s="35"/>
      <c r="CC105" s="35"/>
      <c r="CD105" s="35"/>
      <c r="CE105" s="35"/>
      <c r="CF105" s="35"/>
      <c r="CG105" s="35"/>
      <c r="CH105" s="35"/>
      <c r="CI105" s="35"/>
      <c r="CJ105" s="35"/>
      <c r="CK105" s="35"/>
      <c r="CL105" s="35"/>
      <c r="CM105" s="35"/>
      <c r="CN105" s="35"/>
      <c r="CO105" s="35"/>
      <c r="CP105" s="35"/>
      <c r="CQ105" s="35"/>
      <c r="CR105" s="35"/>
      <c r="CS105" s="35"/>
    </row>
    <row r="106" spans="1:97" s="41" customFormat="1" ht="34.5" customHeight="1" x14ac:dyDescent="0.25">
      <c r="A106" s="69"/>
      <c r="B106" s="20">
        <v>3</v>
      </c>
      <c r="C106" s="21" t="s">
        <v>99</v>
      </c>
      <c r="D106" s="21">
        <v>1179090005</v>
      </c>
      <c r="E106" s="20" t="s">
        <v>146</v>
      </c>
      <c r="F106" s="21" t="s">
        <v>18</v>
      </c>
      <c r="G106" s="47">
        <v>28664.514321444003</v>
      </c>
      <c r="H106" s="45" t="s">
        <v>147</v>
      </c>
      <c r="I106" s="46" t="s">
        <v>39</v>
      </c>
      <c r="J106" s="19">
        <v>28300</v>
      </c>
      <c r="K106" s="19">
        <v>0</v>
      </c>
      <c r="L106" s="19">
        <f>J106+K106</f>
        <v>28300</v>
      </c>
      <c r="M106" s="19">
        <f t="shared" ref="M106:M107" si="45">J106*13.12/100+J106</f>
        <v>32012.959999999999</v>
      </c>
      <c r="N106" s="19">
        <v>0</v>
      </c>
      <c r="O106" s="19">
        <f t="shared" ref="O106:O107" si="46">M106+N106</f>
        <v>32012.959999999999</v>
      </c>
      <c r="P106" s="22"/>
      <c r="Q106" s="22"/>
      <c r="R106" s="22"/>
      <c r="S106" s="18"/>
      <c r="T106" s="19"/>
      <c r="U106" s="19"/>
      <c r="V106" s="19"/>
      <c r="W106" s="19"/>
      <c r="X106" s="19"/>
      <c r="Y106" s="19">
        <v>21000</v>
      </c>
      <c r="Z106" s="19">
        <v>0</v>
      </c>
      <c r="AA106" s="19">
        <f>Y106+Z106</f>
        <v>21000</v>
      </c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22">
        <f t="shared" ref="BO106:BQ107" si="47">M106</f>
        <v>32012.959999999999</v>
      </c>
      <c r="BP106" s="22">
        <f t="shared" si="47"/>
        <v>0</v>
      </c>
      <c r="BQ106" s="22">
        <f t="shared" si="47"/>
        <v>32012.959999999999</v>
      </c>
      <c r="BR106" s="35"/>
      <c r="BS106" s="35"/>
      <c r="BT106" s="35"/>
      <c r="BU106" s="35"/>
      <c r="BV106" s="35"/>
      <c r="BW106" s="35"/>
      <c r="BX106" s="35"/>
      <c r="BY106" s="35"/>
      <c r="BZ106" s="35"/>
      <c r="CA106" s="35"/>
      <c r="CB106" s="35"/>
      <c r="CC106" s="35"/>
      <c r="CD106" s="35"/>
      <c r="CE106" s="35"/>
      <c r="CF106" s="35"/>
      <c r="CG106" s="35"/>
      <c r="CH106" s="35"/>
      <c r="CI106" s="35"/>
      <c r="CJ106" s="35"/>
      <c r="CK106" s="35"/>
      <c r="CL106" s="35"/>
      <c r="CM106" s="35"/>
      <c r="CN106" s="35"/>
      <c r="CO106" s="35"/>
      <c r="CP106" s="35"/>
      <c r="CQ106" s="35"/>
      <c r="CR106" s="35"/>
      <c r="CS106" s="35"/>
    </row>
    <row r="107" spans="1:97" s="41" customFormat="1" ht="34.5" customHeight="1" x14ac:dyDescent="0.25">
      <c r="A107" s="68"/>
      <c r="B107" s="20">
        <v>4</v>
      </c>
      <c r="C107" s="21" t="s">
        <v>99</v>
      </c>
      <c r="D107" s="21">
        <v>1179090089</v>
      </c>
      <c r="E107" s="20" t="s">
        <v>148</v>
      </c>
      <c r="F107" s="21" t="s">
        <v>18</v>
      </c>
      <c r="G107" s="47">
        <v>18479.041096407022</v>
      </c>
      <c r="H107" s="45" t="s">
        <v>147</v>
      </c>
      <c r="I107" s="46" t="s">
        <v>39</v>
      </c>
      <c r="J107" s="19">
        <v>18900</v>
      </c>
      <c r="K107" s="19">
        <v>0</v>
      </c>
      <c r="L107" s="19">
        <f>J107+K107</f>
        <v>18900</v>
      </c>
      <c r="M107" s="19">
        <f t="shared" si="45"/>
        <v>21379.68</v>
      </c>
      <c r="N107" s="19">
        <v>0</v>
      </c>
      <c r="O107" s="19">
        <f t="shared" si="46"/>
        <v>21379.68</v>
      </c>
      <c r="P107" s="22"/>
      <c r="Q107" s="22"/>
      <c r="R107" s="22"/>
      <c r="S107" s="18"/>
      <c r="T107" s="19"/>
      <c r="U107" s="19"/>
      <c r="V107" s="19"/>
      <c r="W107" s="19"/>
      <c r="X107" s="19"/>
      <c r="Y107" s="19">
        <v>18200</v>
      </c>
      <c r="Z107" s="19">
        <v>0</v>
      </c>
      <c r="AA107" s="19">
        <f>Y107+Z107</f>
        <v>18200</v>
      </c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22">
        <f t="shared" si="47"/>
        <v>21379.68</v>
      </c>
      <c r="BP107" s="22">
        <f t="shared" si="47"/>
        <v>0</v>
      </c>
      <c r="BQ107" s="22">
        <f t="shared" si="47"/>
        <v>21379.68</v>
      </c>
      <c r="BR107" s="35"/>
      <c r="BS107" s="35"/>
      <c r="BT107" s="35"/>
      <c r="BU107" s="35"/>
      <c r="BV107" s="35"/>
      <c r="BW107" s="35"/>
      <c r="BX107" s="35"/>
      <c r="BY107" s="35"/>
      <c r="BZ107" s="35"/>
      <c r="CA107" s="35"/>
      <c r="CB107" s="35"/>
      <c r="CC107" s="35"/>
      <c r="CD107" s="35"/>
      <c r="CE107" s="35"/>
      <c r="CF107" s="35"/>
      <c r="CG107" s="35"/>
      <c r="CH107" s="35"/>
      <c r="CI107" s="35"/>
      <c r="CJ107" s="35"/>
      <c r="CK107" s="35"/>
      <c r="CL107" s="35"/>
      <c r="CM107" s="35"/>
      <c r="CN107" s="35"/>
      <c r="CO107" s="35"/>
      <c r="CP107" s="35"/>
      <c r="CQ107" s="35"/>
      <c r="CR107" s="35"/>
      <c r="CS107" s="35"/>
    </row>
    <row r="108" spans="1:97" s="43" customFormat="1" ht="34.5" customHeight="1" x14ac:dyDescent="0.25">
      <c r="A108" s="42"/>
      <c r="B108" s="1"/>
      <c r="C108" s="1"/>
      <c r="D108" s="2"/>
      <c r="E108" s="1"/>
      <c r="F108" s="2"/>
      <c r="G108" s="48"/>
      <c r="H108" s="29"/>
      <c r="I108" s="24"/>
      <c r="J108" s="25"/>
      <c r="K108" s="25"/>
      <c r="L108" s="25"/>
      <c r="M108" s="25"/>
      <c r="N108" s="25"/>
      <c r="O108" s="25"/>
      <c r="P108" s="26"/>
      <c r="Q108" s="26"/>
      <c r="R108" s="26"/>
      <c r="S108" s="27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5"/>
      <c r="AZ108" s="25"/>
      <c r="BA108" s="25"/>
      <c r="BB108" s="25"/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  <c r="BN108" s="25"/>
      <c r="BO108" s="26"/>
      <c r="BP108" s="26"/>
      <c r="BQ108" s="26"/>
      <c r="BR108" s="35"/>
      <c r="BS108" s="35"/>
      <c r="BT108" s="35"/>
      <c r="BU108" s="35"/>
      <c r="BV108" s="35"/>
      <c r="BW108" s="35"/>
      <c r="BX108" s="35"/>
      <c r="BY108" s="35"/>
      <c r="BZ108" s="35"/>
      <c r="CA108" s="35"/>
      <c r="CB108" s="35"/>
      <c r="CC108" s="35"/>
      <c r="CD108" s="35"/>
      <c r="CE108" s="35"/>
      <c r="CF108" s="35"/>
      <c r="CG108" s="35"/>
      <c r="CH108" s="35"/>
      <c r="CI108" s="35"/>
      <c r="CJ108" s="35"/>
      <c r="CK108" s="35"/>
      <c r="CL108" s="35"/>
      <c r="CM108" s="35"/>
      <c r="CN108" s="35"/>
      <c r="CO108" s="35"/>
      <c r="CP108" s="35"/>
      <c r="CQ108" s="35"/>
      <c r="CR108" s="35"/>
      <c r="CS108" s="35"/>
    </row>
    <row r="109" spans="1:97" s="41" customFormat="1" ht="34.5" customHeight="1" x14ac:dyDescent="0.25">
      <c r="A109" s="32" t="s">
        <v>149</v>
      </c>
      <c r="B109" s="20">
        <v>1</v>
      </c>
      <c r="C109" s="21" t="s">
        <v>150</v>
      </c>
      <c r="D109" s="20">
        <v>1176020661</v>
      </c>
      <c r="E109" s="20" t="s">
        <v>151</v>
      </c>
      <c r="F109" s="21" t="s">
        <v>18</v>
      </c>
      <c r="G109" s="47">
        <v>6767</v>
      </c>
      <c r="H109" s="45" t="s">
        <v>25</v>
      </c>
      <c r="I109" s="46">
        <v>2023</v>
      </c>
      <c r="J109" s="19">
        <v>8300</v>
      </c>
      <c r="K109" s="19">
        <v>0</v>
      </c>
      <c r="L109" s="19">
        <f>J109+K109</f>
        <v>8300</v>
      </c>
      <c r="M109" s="19"/>
      <c r="N109" s="19"/>
      <c r="O109" s="19"/>
      <c r="P109" s="22"/>
      <c r="Q109" s="22"/>
      <c r="R109" s="22"/>
      <c r="S109" s="18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22">
        <f>J109</f>
        <v>8300</v>
      </c>
      <c r="BP109" s="22">
        <f>K109</f>
        <v>0</v>
      </c>
      <c r="BQ109" s="22">
        <f>L109</f>
        <v>8300</v>
      </c>
      <c r="BR109" s="35"/>
      <c r="BS109" s="35"/>
      <c r="BT109" s="35"/>
      <c r="BU109" s="35"/>
      <c r="BV109" s="35"/>
      <c r="BW109" s="35"/>
      <c r="BX109" s="35"/>
      <c r="BY109" s="35"/>
      <c r="BZ109" s="35"/>
      <c r="CA109" s="35"/>
      <c r="CB109" s="35"/>
      <c r="CC109" s="35"/>
      <c r="CD109" s="35"/>
      <c r="CE109" s="35"/>
      <c r="CF109" s="35"/>
      <c r="CG109" s="35"/>
      <c r="CH109" s="35"/>
      <c r="CI109" s="35"/>
      <c r="CJ109" s="35"/>
      <c r="CK109" s="35"/>
      <c r="CL109" s="35"/>
      <c r="CM109" s="35"/>
      <c r="CN109" s="35"/>
      <c r="CO109" s="35"/>
      <c r="CP109" s="35"/>
      <c r="CQ109" s="35"/>
      <c r="CR109" s="35"/>
      <c r="CS109" s="35"/>
    </row>
    <row r="110" spans="1:97" s="43" customFormat="1" ht="34.5" customHeight="1" x14ac:dyDescent="0.25">
      <c r="A110" s="42"/>
      <c r="B110" s="1"/>
      <c r="C110" s="1"/>
      <c r="D110" s="2"/>
      <c r="E110" s="1"/>
      <c r="F110" s="2"/>
      <c r="G110" s="48"/>
      <c r="H110" s="29"/>
      <c r="I110" s="24"/>
      <c r="J110" s="25"/>
      <c r="K110" s="25"/>
      <c r="L110" s="25"/>
      <c r="M110" s="25"/>
      <c r="N110" s="25"/>
      <c r="O110" s="25"/>
      <c r="P110" s="26"/>
      <c r="Q110" s="26"/>
      <c r="R110" s="26"/>
      <c r="S110" s="27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25"/>
      <c r="BO110" s="26"/>
      <c r="BP110" s="26"/>
      <c r="BQ110" s="26"/>
      <c r="BR110" s="35"/>
      <c r="BS110" s="35"/>
      <c r="BT110" s="35"/>
      <c r="BU110" s="35"/>
      <c r="BV110" s="35"/>
      <c r="BW110" s="35"/>
      <c r="BX110" s="35"/>
      <c r="BY110" s="35"/>
      <c r="BZ110" s="35"/>
      <c r="CA110" s="35"/>
      <c r="CB110" s="35"/>
      <c r="CC110" s="35"/>
      <c r="CD110" s="35"/>
      <c r="CE110" s="35"/>
      <c r="CF110" s="35"/>
      <c r="CG110" s="35"/>
      <c r="CH110" s="35"/>
      <c r="CI110" s="35"/>
      <c r="CJ110" s="35"/>
      <c r="CK110" s="35"/>
      <c r="CL110" s="35"/>
      <c r="CM110" s="35"/>
      <c r="CN110" s="35"/>
      <c r="CO110" s="35"/>
      <c r="CP110" s="35"/>
      <c r="CQ110" s="35"/>
      <c r="CR110" s="35"/>
      <c r="CS110" s="35"/>
    </row>
    <row r="111" spans="1:97" s="41" customFormat="1" ht="34.5" customHeight="1" x14ac:dyDescent="0.25">
      <c r="A111" s="67" t="s">
        <v>152</v>
      </c>
      <c r="B111" s="20">
        <v>1</v>
      </c>
      <c r="C111" s="20">
        <v>42142609</v>
      </c>
      <c r="D111" s="21">
        <v>1176090060</v>
      </c>
      <c r="E111" s="21" t="s">
        <v>153</v>
      </c>
      <c r="F111" s="20" t="s">
        <v>93</v>
      </c>
      <c r="G111" s="47">
        <v>2360</v>
      </c>
      <c r="H111" s="45" t="s">
        <v>154</v>
      </c>
      <c r="I111" s="46" t="s">
        <v>39</v>
      </c>
      <c r="J111" s="19">
        <v>2199</v>
      </c>
      <c r="K111" s="19">
        <f>J111*19/100</f>
        <v>417.81</v>
      </c>
      <c r="L111" s="19">
        <f>J111+K111</f>
        <v>2616.81</v>
      </c>
      <c r="M111" s="19">
        <f t="shared" ref="M111:M112" si="48">J111*13.12/100+J111</f>
        <v>2487.5088000000001</v>
      </c>
      <c r="N111" s="19">
        <f t="shared" ref="N111:N112" si="49">M111*19/100</f>
        <v>472.62667200000004</v>
      </c>
      <c r="O111" s="19">
        <f t="shared" ref="O111:O112" si="50">M111+N111</f>
        <v>2960.1354719999999</v>
      </c>
      <c r="P111" s="22"/>
      <c r="Q111" s="22"/>
      <c r="R111" s="22"/>
      <c r="S111" s="18">
        <v>3177</v>
      </c>
      <c r="T111" s="19">
        <f>S111*19/100</f>
        <v>603.63</v>
      </c>
      <c r="U111" s="19">
        <f>S111+T111</f>
        <v>3780.63</v>
      </c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>
        <v>3500</v>
      </c>
      <c r="BD111" s="19">
        <f>BC111*19/100</f>
        <v>665</v>
      </c>
      <c r="BE111" s="19">
        <f>BC111+BD111</f>
        <v>4165</v>
      </c>
      <c r="BF111" s="19"/>
      <c r="BG111" s="19"/>
      <c r="BH111" s="19"/>
      <c r="BI111" s="19"/>
      <c r="BJ111" s="19"/>
      <c r="BK111" s="19"/>
      <c r="BL111" s="19"/>
      <c r="BM111" s="19"/>
      <c r="BN111" s="19"/>
      <c r="BO111" s="22">
        <f t="shared" ref="BO111:BQ112" si="51">M111</f>
        <v>2487.5088000000001</v>
      </c>
      <c r="BP111" s="22">
        <f t="shared" si="51"/>
        <v>472.62667200000004</v>
      </c>
      <c r="BQ111" s="22">
        <f t="shared" si="51"/>
        <v>2960.1354719999999</v>
      </c>
      <c r="BR111" s="35"/>
      <c r="BS111" s="35"/>
      <c r="BT111" s="35"/>
      <c r="BU111" s="35"/>
      <c r="BV111" s="35"/>
      <c r="BW111" s="35"/>
      <c r="BX111" s="35"/>
      <c r="BY111" s="35"/>
      <c r="BZ111" s="35"/>
      <c r="CA111" s="35"/>
      <c r="CB111" s="35"/>
      <c r="CC111" s="35"/>
      <c r="CD111" s="35"/>
      <c r="CE111" s="35"/>
      <c r="CF111" s="35"/>
      <c r="CG111" s="35"/>
      <c r="CH111" s="35"/>
      <c r="CI111" s="35"/>
      <c r="CJ111" s="35"/>
      <c r="CK111" s="35"/>
      <c r="CL111" s="35"/>
      <c r="CM111" s="35"/>
      <c r="CN111" s="35"/>
      <c r="CO111" s="35"/>
      <c r="CP111" s="35"/>
      <c r="CQ111" s="35"/>
      <c r="CR111" s="35"/>
      <c r="CS111" s="35"/>
    </row>
    <row r="112" spans="1:97" s="41" customFormat="1" ht="34.5" customHeight="1" x14ac:dyDescent="0.25">
      <c r="A112" s="68"/>
      <c r="B112" s="20">
        <v>2</v>
      </c>
      <c r="C112" s="21">
        <v>42222300</v>
      </c>
      <c r="D112" s="21" t="str">
        <f>"1176090033"</f>
        <v>1176090033</v>
      </c>
      <c r="E112" s="21" t="s">
        <v>155</v>
      </c>
      <c r="F112" s="20" t="s">
        <v>93</v>
      </c>
      <c r="G112" s="47">
        <v>5450</v>
      </c>
      <c r="H112" s="45" t="s">
        <v>154</v>
      </c>
      <c r="I112" s="46" t="s">
        <v>39</v>
      </c>
      <c r="J112" s="19">
        <v>4900</v>
      </c>
      <c r="K112" s="19">
        <f>J112*19/100</f>
        <v>931</v>
      </c>
      <c r="L112" s="19">
        <f>J112+K112</f>
        <v>5831</v>
      </c>
      <c r="M112" s="19">
        <f t="shared" si="48"/>
        <v>5542.88</v>
      </c>
      <c r="N112" s="19">
        <f t="shared" si="49"/>
        <v>1053.1472000000001</v>
      </c>
      <c r="O112" s="19">
        <f t="shared" si="50"/>
        <v>6596.0272000000004</v>
      </c>
      <c r="P112" s="22"/>
      <c r="Q112" s="22"/>
      <c r="R112" s="22"/>
      <c r="S112" s="18">
        <v>5488</v>
      </c>
      <c r="T112" s="19">
        <f>S112*19/100</f>
        <v>1042.72</v>
      </c>
      <c r="U112" s="19">
        <f>S112+T112</f>
        <v>6530.72</v>
      </c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>
        <v>6500</v>
      </c>
      <c r="BD112" s="19">
        <f>BC112*19/100</f>
        <v>1235</v>
      </c>
      <c r="BE112" s="19">
        <f>BC112+BD112</f>
        <v>7735</v>
      </c>
      <c r="BF112" s="19"/>
      <c r="BG112" s="19"/>
      <c r="BH112" s="19"/>
      <c r="BI112" s="19"/>
      <c r="BJ112" s="19"/>
      <c r="BK112" s="19"/>
      <c r="BL112" s="19"/>
      <c r="BM112" s="19"/>
      <c r="BN112" s="19"/>
      <c r="BO112" s="22">
        <f t="shared" si="51"/>
        <v>5542.88</v>
      </c>
      <c r="BP112" s="22">
        <f t="shared" si="51"/>
        <v>1053.1472000000001</v>
      </c>
      <c r="BQ112" s="22">
        <f t="shared" si="51"/>
        <v>6596.0272000000004</v>
      </c>
      <c r="BR112" s="35"/>
      <c r="BS112" s="35"/>
      <c r="BT112" s="35"/>
      <c r="BU112" s="35"/>
      <c r="BV112" s="35"/>
      <c r="BW112" s="35"/>
      <c r="BX112" s="35"/>
      <c r="BY112" s="35"/>
      <c r="BZ112" s="35"/>
      <c r="CA112" s="35"/>
      <c r="CB112" s="35"/>
      <c r="CC112" s="35"/>
      <c r="CD112" s="35"/>
      <c r="CE112" s="35"/>
      <c r="CF112" s="35"/>
      <c r="CG112" s="35"/>
      <c r="CH112" s="35"/>
      <c r="CI112" s="35"/>
      <c r="CJ112" s="35"/>
      <c r="CK112" s="35"/>
      <c r="CL112" s="35"/>
      <c r="CM112" s="35"/>
      <c r="CN112" s="35"/>
      <c r="CO112" s="35"/>
      <c r="CP112" s="35"/>
      <c r="CQ112" s="35"/>
      <c r="CR112" s="35"/>
      <c r="CS112" s="35"/>
    </row>
    <row r="113" spans="1:97" s="43" customFormat="1" ht="34.5" customHeight="1" x14ac:dyDescent="0.25">
      <c r="A113" s="42"/>
      <c r="B113" s="1"/>
      <c r="C113" s="1"/>
      <c r="D113" s="2"/>
      <c r="E113" s="1"/>
      <c r="F113" s="2"/>
      <c r="G113" s="48"/>
      <c r="H113" s="29"/>
      <c r="I113" s="24"/>
      <c r="J113" s="25"/>
      <c r="K113" s="25"/>
      <c r="L113" s="25"/>
      <c r="M113" s="25"/>
      <c r="N113" s="25"/>
      <c r="O113" s="25"/>
      <c r="P113" s="26"/>
      <c r="Q113" s="26"/>
      <c r="R113" s="26"/>
      <c r="S113" s="27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5"/>
      <c r="AZ113" s="25"/>
      <c r="BA113" s="25"/>
      <c r="BB113" s="25"/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  <c r="BN113" s="25"/>
      <c r="BO113" s="26"/>
      <c r="BP113" s="26"/>
      <c r="BQ113" s="26"/>
      <c r="BR113" s="35"/>
      <c r="BS113" s="35"/>
      <c r="BT113" s="35"/>
      <c r="BU113" s="35"/>
      <c r="BV113" s="35"/>
      <c r="BW113" s="35"/>
      <c r="BX113" s="35"/>
      <c r="BY113" s="35"/>
      <c r="BZ113" s="35"/>
      <c r="CA113" s="35"/>
      <c r="CB113" s="35"/>
      <c r="CC113" s="35"/>
      <c r="CD113" s="35"/>
      <c r="CE113" s="35"/>
      <c r="CF113" s="35"/>
      <c r="CG113" s="35"/>
      <c r="CH113" s="35"/>
      <c r="CI113" s="35"/>
      <c r="CJ113" s="35"/>
      <c r="CK113" s="35"/>
      <c r="CL113" s="35"/>
      <c r="CM113" s="35"/>
      <c r="CN113" s="35"/>
      <c r="CO113" s="35"/>
      <c r="CP113" s="35"/>
      <c r="CQ113" s="35"/>
      <c r="CR113" s="35"/>
      <c r="CS113" s="35"/>
    </row>
    <row r="114" spans="1:97" s="41" customFormat="1" ht="34.5" customHeight="1" x14ac:dyDescent="0.25">
      <c r="A114" s="15" t="s">
        <v>156</v>
      </c>
      <c r="B114" s="20">
        <v>1</v>
      </c>
      <c r="C114" s="21">
        <v>42272011</v>
      </c>
      <c r="D114" s="21">
        <v>1179010042</v>
      </c>
      <c r="E114" s="20" t="s">
        <v>157</v>
      </c>
      <c r="F114" s="21" t="s">
        <v>93</v>
      </c>
      <c r="G114" s="47">
        <v>100528</v>
      </c>
      <c r="H114" s="45" t="s">
        <v>154</v>
      </c>
      <c r="I114" s="46" t="s">
        <v>39</v>
      </c>
      <c r="J114" s="19">
        <v>75000</v>
      </c>
      <c r="K114" s="19">
        <v>0</v>
      </c>
      <c r="L114" s="19">
        <f>J114+K114</f>
        <v>75000</v>
      </c>
      <c r="M114" s="19">
        <f>J114*13.12/100+J114</f>
        <v>84840</v>
      </c>
      <c r="N114" s="19">
        <v>0</v>
      </c>
      <c r="O114" s="19">
        <f>M114+N114</f>
        <v>84840</v>
      </c>
      <c r="P114" s="22"/>
      <c r="Q114" s="22"/>
      <c r="R114" s="22"/>
      <c r="S114" s="18">
        <v>78659</v>
      </c>
      <c r="T114" s="19">
        <v>0</v>
      </c>
      <c r="U114" s="19">
        <f>S114+T114</f>
        <v>78659</v>
      </c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>
        <v>110000</v>
      </c>
      <c r="BD114" s="19">
        <v>0</v>
      </c>
      <c r="BE114" s="19">
        <f>BC114+BD114</f>
        <v>110000</v>
      </c>
      <c r="BF114" s="19"/>
      <c r="BG114" s="19"/>
      <c r="BH114" s="19"/>
      <c r="BI114" s="19"/>
      <c r="BJ114" s="19"/>
      <c r="BK114" s="19"/>
      <c r="BL114" s="19"/>
      <c r="BM114" s="19"/>
      <c r="BN114" s="19"/>
      <c r="BO114" s="22">
        <f t="shared" ref="BO114:BQ114" si="52">M114</f>
        <v>84840</v>
      </c>
      <c r="BP114" s="22">
        <f t="shared" si="52"/>
        <v>0</v>
      </c>
      <c r="BQ114" s="22">
        <f t="shared" si="52"/>
        <v>84840</v>
      </c>
      <c r="BR114" s="35"/>
      <c r="BS114" s="35"/>
      <c r="BT114" s="35"/>
      <c r="BU114" s="35"/>
      <c r="BV114" s="35"/>
      <c r="BW114" s="35"/>
      <c r="BX114" s="35"/>
      <c r="BY114" s="35"/>
      <c r="BZ114" s="35"/>
      <c r="CA114" s="35"/>
      <c r="CB114" s="35"/>
      <c r="CC114" s="35"/>
      <c r="CD114" s="35"/>
      <c r="CE114" s="35"/>
      <c r="CF114" s="35"/>
      <c r="CG114" s="35"/>
      <c r="CH114" s="35"/>
      <c r="CI114" s="35"/>
      <c r="CJ114" s="35"/>
      <c r="CK114" s="35"/>
      <c r="CL114" s="35"/>
      <c r="CM114" s="35"/>
      <c r="CN114" s="35"/>
      <c r="CO114" s="35"/>
      <c r="CP114" s="35"/>
      <c r="CQ114" s="35"/>
      <c r="CR114" s="35"/>
      <c r="CS114" s="35"/>
    </row>
    <row r="115" spans="1:97" s="43" customFormat="1" ht="34.5" customHeight="1" x14ac:dyDescent="0.25">
      <c r="A115" s="42"/>
      <c r="B115" s="1"/>
      <c r="C115" s="1"/>
      <c r="D115" s="2"/>
      <c r="E115" s="1"/>
      <c r="F115" s="2"/>
      <c r="G115" s="48"/>
      <c r="H115" s="29"/>
      <c r="I115" s="24"/>
      <c r="J115" s="25"/>
      <c r="K115" s="25"/>
      <c r="L115" s="25"/>
      <c r="M115" s="25"/>
      <c r="N115" s="25"/>
      <c r="O115" s="25"/>
      <c r="P115" s="26"/>
      <c r="Q115" s="26"/>
      <c r="R115" s="26"/>
      <c r="S115" s="27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5"/>
      <c r="AZ115" s="25"/>
      <c r="BA115" s="25"/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  <c r="BN115" s="25"/>
      <c r="BO115" s="26"/>
      <c r="BP115" s="26"/>
      <c r="BQ115" s="26"/>
      <c r="BR115" s="35"/>
      <c r="BS115" s="35"/>
      <c r="BT115" s="35"/>
      <c r="BU115" s="35"/>
      <c r="BV115" s="35"/>
      <c r="BW115" s="35"/>
      <c r="BX115" s="35"/>
      <c r="BY115" s="35"/>
      <c r="BZ115" s="35"/>
      <c r="CA115" s="35"/>
      <c r="CB115" s="35"/>
      <c r="CC115" s="35"/>
      <c r="CD115" s="35"/>
      <c r="CE115" s="35"/>
      <c r="CF115" s="35"/>
      <c r="CG115" s="35"/>
      <c r="CH115" s="35"/>
      <c r="CI115" s="35"/>
      <c r="CJ115" s="35"/>
      <c r="CK115" s="35"/>
      <c r="CL115" s="35"/>
      <c r="CM115" s="35"/>
      <c r="CN115" s="35"/>
      <c r="CO115" s="35"/>
      <c r="CP115" s="35"/>
      <c r="CQ115" s="35"/>
      <c r="CR115" s="35"/>
      <c r="CS115" s="35"/>
    </row>
    <row r="116" spans="1:97" s="41" customFormat="1" ht="34.5" customHeight="1" x14ac:dyDescent="0.25">
      <c r="A116" s="67" t="s">
        <v>158</v>
      </c>
      <c r="B116" s="20">
        <v>1</v>
      </c>
      <c r="C116" s="21">
        <v>42312105</v>
      </c>
      <c r="D116" s="20">
        <v>1176020086</v>
      </c>
      <c r="E116" s="20" t="s">
        <v>327</v>
      </c>
      <c r="F116" s="21" t="s">
        <v>18</v>
      </c>
      <c r="G116" s="47">
        <v>18697.325184784666</v>
      </c>
      <c r="H116" s="45" t="s">
        <v>159</v>
      </c>
      <c r="I116" s="46" t="s">
        <v>39</v>
      </c>
      <c r="J116" s="19">
        <v>24787</v>
      </c>
      <c r="K116" s="19">
        <v>0</v>
      </c>
      <c r="L116" s="19">
        <f>J116+K116</f>
        <v>24787</v>
      </c>
      <c r="M116" s="19">
        <f t="shared" ref="M116:M119" si="53">J116*13.12/100+J116</f>
        <v>28039.054400000001</v>
      </c>
      <c r="N116" s="19">
        <v>0</v>
      </c>
      <c r="O116" s="19">
        <f t="shared" ref="O116:O119" si="54">M116+N116</f>
        <v>28039.054400000001</v>
      </c>
      <c r="P116" s="22"/>
      <c r="Q116" s="22"/>
      <c r="R116" s="22"/>
      <c r="S116" s="18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22">
        <f t="shared" ref="BO116:BQ126" si="55">M116</f>
        <v>28039.054400000001</v>
      </c>
      <c r="BP116" s="22">
        <f t="shared" si="55"/>
        <v>0</v>
      </c>
      <c r="BQ116" s="22">
        <f t="shared" si="55"/>
        <v>28039.054400000001</v>
      </c>
      <c r="BR116" s="35"/>
      <c r="BS116" s="35"/>
      <c r="BT116" s="35"/>
      <c r="BU116" s="35"/>
      <c r="BV116" s="35"/>
      <c r="BW116" s="35"/>
      <c r="BX116" s="35"/>
      <c r="BY116" s="35"/>
      <c r="BZ116" s="35"/>
      <c r="CA116" s="35"/>
      <c r="CB116" s="35"/>
      <c r="CC116" s="35"/>
      <c r="CD116" s="35"/>
      <c r="CE116" s="35"/>
      <c r="CF116" s="35"/>
      <c r="CG116" s="35"/>
      <c r="CH116" s="35"/>
      <c r="CI116" s="35"/>
      <c r="CJ116" s="35"/>
      <c r="CK116" s="35"/>
      <c r="CL116" s="35"/>
      <c r="CM116" s="35"/>
      <c r="CN116" s="35"/>
      <c r="CO116" s="35"/>
      <c r="CP116" s="35"/>
      <c r="CQ116" s="35"/>
      <c r="CR116" s="35"/>
      <c r="CS116" s="35"/>
    </row>
    <row r="117" spans="1:97" s="41" customFormat="1" ht="34.5" customHeight="1" x14ac:dyDescent="0.25">
      <c r="A117" s="72"/>
      <c r="B117" s="20">
        <v>2</v>
      </c>
      <c r="C117" s="21">
        <v>42312105</v>
      </c>
      <c r="D117" s="20">
        <v>1176020019</v>
      </c>
      <c r="E117" s="20" t="s">
        <v>160</v>
      </c>
      <c r="F117" s="21" t="s">
        <v>18</v>
      </c>
      <c r="G117" s="47">
        <v>20864.104774462419</v>
      </c>
      <c r="H117" s="45" t="s">
        <v>159</v>
      </c>
      <c r="I117" s="46" t="s">
        <v>39</v>
      </c>
      <c r="J117" s="19">
        <v>31891</v>
      </c>
      <c r="K117" s="19">
        <v>0</v>
      </c>
      <c r="L117" s="19">
        <f>J117+K117</f>
        <v>31891</v>
      </c>
      <c r="M117" s="19">
        <f t="shared" si="53"/>
        <v>36075.099199999997</v>
      </c>
      <c r="N117" s="19">
        <v>0</v>
      </c>
      <c r="O117" s="19">
        <f t="shared" si="54"/>
        <v>36075.099199999997</v>
      </c>
      <c r="P117" s="22"/>
      <c r="Q117" s="22"/>
      <c r="R117" s="22"/>
      <c r="S117" s="18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22">
        <f t="shared" si="55"/>
        <v>36075.099199999997</v>
      </c>
      <c r="BP117" s="22">
        <f t="shared" si="55"/>
        <v>0</v>
      </c>
      <c r="BQ117" s="22">
        <f t="shared" si="55"/>
        <v>36075.099199999997</v>
      </c>
      <c r="BR117" s="35"/>
      <c r="BS117" s="35"/>
      <c r="BT117" s="35"/>
      <c r="BU117" s="35"/>
      <c r="BV117" s="35"/>
      <c r="BW117" s="35"/>
      <c r="BX117" s="35"/>
      <c r="BY117" s="35"/>
      <c r="BZ117" s="35"/>
      <c r="CA117" s="35"/>
      <c r="CB117" s="35"/>
      <c r="CC117" s="35"/>
      <c r="CD117" s="35"/>
      <c r="CE117" s="35"/>
      <c r="CF117" s="35"/>
      <c r="CG117" s="35"/>
      <c r="CH117" s="35"/>
      <c r="CI117" s="35"/>
      <c r="CJ117" s="35"/>
      <c r="CK117" s="35"/>
      <c r="CL117" s="35"/>
      <c r="CM117" s="35"/>
      <c r="CN117" s="35"/>
      <c r="CO117" s="35"/>
      <c r="CP117" s="35"/>
      <c r="CQ117" s="35"/>
      <c r="CR117" s="35"/>
      <c r="CS117" s="35"/>
    </row>
    <row r="118" spans="1:97" s="41" customFormat="1" ht="34.5" customHeight="1" x14ac:dyDescent="0.25">
      <c r="A118" s="72"/>
      <c r="B118" s="20">
        <v>3</v>
      </c>
      <c r="C118" s="21">
        <v>42312105</v>
      </c>
      <c r="D118" s="20">
        <v>1176020027</v>
      </c>
      <c r="E118" s="20" t="s">
        <v>161</v>
      </c>
      <c r="F118" s="21" t="s">
        <v>18</v>
      </c>
      <c r="G118" s="47">
        <v>19773.634000572307</v>
      </c>
      <c r="H118" s="45" t="s">
        <v>159</v>
      </c>
      <c r="I118" s="46" t="s">
        <v>39</v>
      </c>
      <c r="J118" s="19">
        <v>29629</v>
      </c>
      <c r="K118" s="19">
        <v>0</v>
      </c>
      <c r="L118" s="19">
        <f>J118+K118</f>
        <v>29629</v>
      </c>
      <c r="M118" s="19">
        <f t="shared" si="53"/>
        <v>33516.324800000002</v>
      </c>
      <c r="N118" s="19">
        <v>0</v>
      </c>
      <c r="O118" s="19">
        <f t="shared" si="54"/>
        <v>33516.324800000002</v>
      </c>
      <c r="P118" s="22"/>
      <c r="Q118" s="22"/>
      <c r="R118" s="22"/>
      <c r="S118" s="18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22">
        <f t="shared" si="55"/>
        <v>33516.324800000002</v>
      </c>
      <c r="BP118" s="22">
        <f t="shared" si="55"/>
        <v>0</v>
      </c>
      <c r="BQ118" s="22">
        <f t="shared" si="55"/>
        <v>33516.324800000002</v>
      </c>
      <c r="BR118" s="35"/>
      <c r="BS118" s="35"/>
      <c r="BT118" s="35"/>
      <c r="BU118" s="35"/>
      <c r="BV118" s="35"/>
      <c r="BW118" s="35"/>
      <c r="BX118" s="35"/>
      <c r="BY118" s="35"/>
      <c r="BZ118" s="35"/>
      <c r="CA118" s="35"/>
      <c r="CB118" s="35"/>
      <c r="CC118" s="35"/>
      <c r="CD118" s="35"/>
      <c r="CE118" s="35"/>
      <c r="CF118" s="35"/>
      <c r="CG118" s="35"/>
      <c r="CH118" s="35"/>
      <c r="CI118" s="35"/>
      <c r="CJ118" s="35"/>
      <c r="CK118" s="35"/>
      <c r="CL118" s="35"/>
      <c r="CM118" s="35"/>
      <c r="CN118" s="35"/>
      <c r="CO118" s="35"/>
      <c r="CP118" s="35"/>
      <c r="CQ118" s="35"/>
      <c r="CR118" s="35"/>
      <c r="CS118" s="35"/>
    </row>
    <row r="119" spans="1:97" s="41" customFormat="1" ht="34.5" customHeight="1" x14ac:dyDescent="0.25">
      <c r="A119" s="72"/>
      <c r="B119" s="20">
        <v>4</v>
      </c>
      <c r="C119" s="21">
        <v>42312105</v>
      </c>
      <c r="D119" s="20">
        <v>1176090457</v>
      </c>
      <c r="E119" s="20" t="s">
        <v>162</v>
      </c>
      <c r="F119" s="21" t="s">
        <v>18</v>
      </c>
      <c r="G119" s="47">
        <v>10689.918041013663</v>
      </c>
      <c r="H119" s="45" t="s">
        <v>159</v>
      </c>
      <c r="I119" s="46" t="s">
        <v>39</v>
      </c>
      <c r="J119" s="19">
        <v>13376</v>
      </c>
      <c r="K119" s="19">
        <v>0</v>
      </c>
      <c r="L119" s="19">
        <f>J119+K119</f>
        <v>13376</v>
      </c>
      <c r="M119" s="19">
        <f t="shared" si="53"/>
        <v>15130.931199999999</v>
      </c>
      <c r="N119" s="19">
        <v>0</v>
      </c>
      <c r="O119" s="19">
        <f t="shared" si="54"/>
        <v>15130.931199999999</v>
      </c>
      <c r="P119" s="22"/>
      <c r="Q119" s="22"/>
      <c r="R119" s="22"/>
      <c r="S119" s="18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22">
        <f t="shared" si="55"/>
        <v>15130.931199999999</v>
      </c>
      <c r="BP119" s="22">
        <f t="shared" si="55"/>
        <v>0</v>
      </c>
      <c r="BQ119" s="22">
        <f t="shared" si="55"/>
        <v>15130.931199999999</v>
      </c>
      <c r="BR119" s="35"/>
      <c r="BS119" s="35"/>
      <c r="BT119" s="35"/>
      <c r="BU119" s="35"/>
      <c r="BV119" s="35"/>
      <c r="BW119" s="35"/>
      <c r="BX119" s="35"/>
      <c r="BY119" s="35"/>
      <c r="BZ119" s="35"/>
      <c r="CA119" s="35"/>
      <c r="CB119" s="35"/>
      <c r="CC119" s="35"/>
      <c r="CD119" s="35"/>
      <c r="CE119" s="35"/>
      <c r="CF119" s="35"/>
      <c r="CG119" s="35"/>
      <c r="CH119" s="35"/>
      <c r="CI119" s="35"/>
      <c r="CJ119" s="35"/>
      <c r="CK119" s="35"/>
      <c r="CL119" s="35"/>
      <c r="CM119" s="35"/>
      <c r="CN119" s="35"/>
      <c r="CO119" s="35"/>
      <c r="CP119" s="35"/>
      <c r="CQ119" s="35"/>
      <c r="CR119" s="35"/>
      <c r="CS119" s="35"/>
    </row>
    <row r="120" spans="1:97" s="41" customFormat="1" ht="34.5" customHeight="1" x14ac:dyDescent="0.25">
      <c r="A120" s="72"/>
      <c r="B120" s="20">
        <v>5</v>
      </c>
      <c r="C120" s="21">
        <v>42312105</v>
      </c>
      <c r="D120" s="20">
        <v>1176990463</v>
      </c>
      <c r="E120" s="20" t="s">
        <v>164</v>
      </c>
      <c r="F120" s="21" t="s">
        <v>18</v>
      </c>
      <c r="G120" s="47">
        <v>8601.0292208994906</v>
      </c>
      <c r="H120" s="45"/>
      <c r="I120" s="46"/>
      <c r="J120" s="19"/>
      <c r="K120" s="19"/>
      <c r="L120" s="19"/>
      <c r="M120" s="19"/>
      <c r="N120" s="19"/>
      <c r="O120" s="19">
        <f>G120*13.12/100+G120</f>
        <v>9729.4842546815034</v>
      </c>
      <c r="P120" s="22"/>
      <c r="Q120" s="22"/>
      <c r="R120" s="22"/>
      <c r="S120" s="18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22">
        <f>BQ120</f>
        <v>9729.4842546815034</v>
      </c>
      <c r="BP120" s="22">
        <f t="shared" si="55"/>
        <v>0</v>
      </c>
      <c r="BQ120" s="22">
        <f t="shared" si="55"/>
        <v>9729.4842546815034</v>
      </c>
      <c r="BR120" s="35"/>
      <c r="BS120" s="35"/>
      <c r="BT120" s="35"/>
      <c r="BU120" s="35"/>
      <c r="BV120" s="35"/>
      <c r="BW120" s="35"/>
      <c r="BX120" s="35"/>
      <c r="BY120" s="35"/>
      <c r="BZ120" s="35"/>
      <c r="CA120" s="35"/>
      <c r="CB120" s="35"/>
      <c r="CC120" s="35"/>
      <c r="CD120" s="35"/>
      <c r="CE120" s="35"/>
      <c r="CF120" s="35"/>
      <c r="CG120" s="35"/>
      <c r="CH120" s="35"/>
      <c r="CI120" s="35"/>
      <c r="CJ120" s="35"/>
      <c r="CK120" s="35"/>
      <c r="CL120" s="35"/>
      <c r="CM120" s="35"/>
      <c r="CN120" s="35"/>
      <c r="CO120" s="35"/>
      <c r="CP120" s="35"/>
      <c r="CQ120" s="35"/>
      <c r="CR120" s="35"/>
      <c r="CS120" s="35"/>
    </row>
    <row r="121" spans="1:97" s="41" customFormat="1" ht="34.5" customHeight="1" x14ac:dyDescent="0.25">
      <c r="A121" s="72"/>
      <c r="B121" s="20">
        <v>6</v>
      </c>
      <c r="C121" s="21">
        <v>42312105</v>
      </c>
      <c r="D121" s="20">
        <v>1176020467</v>
      </c>
      <c r="E121" s="20" t="s">
        <v>165</v>
      </c>
      <c r="F121" s="21" t="s">
        <v>18</v>
      </c>
      <c r="G121" s="47">
        <v>12619.484832475066</v>
      </c>
      <c r="H121" s="45"/>
      <c r="I121" s="46"/>
      <c r="J121" s="19"/>
      <c r="K121" s="19"/>
      <c r="L121" s="19"/>
      <c r="M121" s="19"/>
      <c r="N121" s="19"/>
      <c r="O121" s="19">
        <f>G121*13.12/100+G121</f>
        <v>14275.161242495793</v>
      </c>
      <c r="P121" s="22"/>
      <c r="Q121" s="22"/>
      <c r="R121" s="22"/>
      <c r="S121" s="18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22">
        <f>BQ121</f>
        <v>14275.161242495793</v>
      </c>
      <c r="BP121" s="22">
        <f t="shared" si="55"/>
        <v>0</v>
      </c>
      <c r="BQ121" s="22">
        <f t="shared" si="55"/>
        <v>14275.161242495793</v>
      </c>
      <c r="BR121" s="35"/>
      <c r="BS121" s="35"/>
      <c r="BT121" s="35"/>
      <c r="BU121" s="35"/>
      <c r="BV121" s="35"/>
      <c r="BW121" s="35"/>
      <c r="BX121" s="35"/>
      <c r="BY121" s="35"/>
      <c r="BZ121" s="35"/>
      <c r="CA121" s="35"/>
      <c r="CB121" s="35"/>
      <c r="CC121" s="35"/>
      <c r="CD121" s="35"/>
      <c r="CE121" s="35"/>
      <c r="CF121" s="35"/>
      <c r="CG121" s="35"/>
      <c r="CH121" s="35"/>
      <c r="CI121" s="35"/>
      <c r="CJ121" s="35"/>
      <c r="CK121" s="35"/>
      <c r="CL121" s="35"/>
      <c r="CM121" s="35"/>
      <c r="CN121" s="35"/>
      <c r="CO121" s="35"/>
      <c r="CP121" s="35"/>
      <c r="CQ121" s="35"/>
      <c r="CR121" s="35"/>
      <c r="CS121" s="35"/>
    </row>
    <row r="122" spans="1:97" s="41" customFormat="1" ht="34.5" customHeight="1" x14ac:dyDescent="0.25">
      <c r="A122" s="72"/>
      <c r="B122" s="20">
        <v>7</v>
      </c>
      <c r="C122" s="21">
        <v>42312105</v>
      </c>
      <c r="D122" s="20">
        <v>1176020052</v>
      </c>
      <c r="E122" s="20" t="s">
        <v>166</v>
      </c>
      <c r="F122" s="21" t="s">
        <v>18</v>
      </c>
      <c r="G122" s="47">
        <v>11640.27</v>
      </c>
      <c r="H122" s="45" t="s">
        <v>159</v>
      </c>
      <c r="I122" s="46" t="s">
        <v>39</v>
      </c>
      <c r="J122" s="19">
        <v>14914</v>
      </c>
      <c r="K122" s="19">
        <v>0</v>
      </c>
      <c r="L122" s="19">
        <f t="shared" ref="L122:L126" si="56">J122+K122</f>
        <v>14914</v>
      </c>
      <c r="M122" s="19">
        <f t="shared" ref="M122:M126" si="57">J122*13.12/100+J122</f>
        <v>16870.716799999998</v>
      </c>
      <c r="N122" s="19">
        <v>0</v>
      </c>
      <c r="O122" s="19">
        <f t="shared" ref="O122:O126" si="58">M122+N122</f>
        <v>16870.716799999998</v>
      </c>
      <c r="P122" s="22"/>
      <c r="Q122" s="22"/>
      <c r="R122" s="22"/>
      <c r="S122" s="18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22">
        <f t="shared" si="55"/>
        <v>16870.716799999998</v>
      </c>
      <c r="BP122" s="22">
        <f t="shared" si="55"/>
        <v>0</v>
      </c>
      <c r="BQ122" s="22">
        <f t="shared" si="55"/>
        <v>16870.716799999998</v>
      </c>
      <c r="BR122" s="35"/>
      <c r="BS122" s="35"/>
      <c r="BT122" s="35"/>
      <c r="BU122" s="35"/>
      <c r="BV122" s="35"/>
      <c r="BW122" s="35"/>
      <c r="BX122" s="35"/>
      <c r="BY122" s="35"/>
      <c r="BZ122" s="35"/>
      <c r="CA122" s="35"/>
      <c r="CB122" s="35"/>
      <c r="CC122" s="35"/>
      <c r="CD122" s="35"/>
      <c r="CE122" s="35"/>
      <c r="CF122" s="35"/>
      <c r="CG122" s="35"/>
      <c r="CH122" s="35"/>
      <c r="CI122" s="35"/>
      <c r="CJ122" s="35"/>
      <c r="CK122" s="35"/>
      <c r="CL122" s="35"/>
      <c r="CM122" s="35"/>
      <c r="CN122" s="35"/>
      <c r="CO122" s="35"/>
      <c r="CP122" s="35"/>
      <c r="CQ122" s="35"/>
      <c r="CR122" s="35"/>
      <c r="CS122" s="35"/>
    </row>
    <row r="123" spans="1:97" s="41" customFormat="1" ht="34.5" customHeight="1" x14ac:dyDescent="0.25">
      <c r="A123" s="72"/>
      <c r="B123" s="20">
        <v>8</v>
      </c>
      <c r="C123" s="21">
        <v>42312108</v>
      </c>
      <c r="D123" s="20">
        <v>1176090462</v>
      </c>
      <c r="E123" s="20" t="s">
        <v>167</v>
      </c>
      <c r="F123" s="21" t="s">
        <v>18</v>
      </c>
      <c r="G123" s="47">
        <v>7917.7147424553623</v>
      </c>
      <c r="H123" s="45" t="s">
        <v>159</v>
      </c>
      <c r="I123" s="46" t="s">
        <v>39</v>
      </c>
      <c r="J123" s="19">
        <v>9380</v>
      </c>
      <c r="K123" s="19">
        <v>0</v>
      </c>
      <c r="L123" s="19">
        <f t="shared" si="56"/>
        <v>9380</v>
      </c>
      <c r="M123" s="19">
        <f t="shared" si="57"/>
        <v>10610.655999999999</v>
      </c>
      <c r="N123" s="19">
        <v>0</v>
      </c>
      <c r="O123" s="19">
        <f t="shared" si="58"/>
        <v>10610.655999999999</v>
      </c>
      <c r="P123" s="22"/>
      <c r="Q123" s="22"/>
      <c r="R123" s="22"/>
      <c r="S123" s="18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22">
        <f t="shared" si="55"/>
        <v>10610.655999999999</v>
      </c>
      <c r="BP123" s="22">
        <f t="shared" si="55"/>
        <v>0</v>
      </c>
      <c r="BQ123" s="22">
        <f t="shared" si="55"/>
        <v>10610.655999999999</v>
      </c>
      <c r="BR123" s="35"/>
      <c r="BS123" s="35"/>
      <c r="BT123" s="35"/>
      <c r="BU123" s="35"/>
      <c r="BV123" s="35"/>
      <c r="BW123" s="35"/>
      <c r="BX123" s="35"/>
      <c r="BY123" s="35"/>
      <c r="BZ123" s="35"/>
      <c r="CA123" s="35"/>
      <c r="CB123" s="35"/>
      <c r="CC123" s="35"/>
      <c r="CD123" s="35"/>
      <c r="CE123" s="35"/>
      <c r="CF123" s="35"/>
      <c r="CG123" s="35"/>
      <c r="CH123" s="35"/>
      <c r="CI123" s="35"/>
      <c r="CJ123" s="35"/>
      <c r="CK123" s="35"/>
      <c r="CL123" s="35"/>
      <c r="CM123" s="35"/>
      <c r="CN123" s="35"/>
      <c r="CO123" s="35"/>
      <c r="CP123" s="35"/>
      <c r="CQ123" s="35"/>
      <c r="CR123" s="35"/>
      <c r="CS123" s="35"/>
    </row>
    <row r="124" spans="1:97" s="41" customFormat="1" ht="34.5" customHeight="1" x14ac:dyDescent="0.25">
      <c r="A124" s="72"/>
      <c r="B124" s="20">
        <v>9</v>
      </c>
      <c r="C124" s="21">
        <v>42312108</v>
      </c>
      <c r="D124" s="20">
        <v>1176090468</v>
      </c>
      <c r="E124" s="20" t="s">
        <v>168</v>
      </c>
      <c r="F124" s="21" t="s">
        <v>18</v>
      </c>
      <c r="G124" s="47">
        <v>7763.1133665034085</v>
      </c>
      <c r="H124" s="45" t="s">
        <v>159</v>
      </c>
      <c r="I124" s="46" t="s">
        <v>20</v>
      </c>
      <c r="J124" s="19">
        <v>8898</v>
      </c>
      <c r="K124" s="19">
        <v>0</v>
      </c>
      <c r="L124" s="19">
        <f t="shared" si="56"/>
        <v>8898</v>
      </c>
      <c r="M124" s="19">
        <f t="shared" si="57"/>
        <v>10065.417600000001</v>
      </c>
      <c r="N124" s="19">
        <v>0</v>
      </c>
      <c r="O124" s="19">
        <f t="shared" si="58"/>
        <v>10065.417600000001</v>
      </c>
      <c r="P124" s="22"/>
      <c r="Q124" s="22"/>
      <c r="R124" s="22"/>
      <c r="S124" s="18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22">
        <f t="shared" si="55"/>
        <v>10065.417600000001</v>
      </c>
      <c r="BP124" s="22">
        <f t="shared" si="55"/>
        <v>0</v>
      </c>
      <c r="BQ124" s="22">
        <f t="shared" si="55"/>
        <v>10065.417600000001</v>
      </c>
      <c r="BR124" s="35"/>
      <c r="BS124" s="35"/>
      <c r="BT124" s="35"/>
      <c r="BU124" s="35"/>
      <c r="BV124" s="35"/>
      <c r="BW124" s="35"/>
      <c r="BX124" s="35"/>
      <c r="BY124" s="35"/>
      <c r="BZ124" s="35"/>
      <c r="CA124" s="35"/>
      <c r="CB124" s="35"/>
      <c r="CC124" s="35"/>
      <c r="CD124" s="35"/>
      <c r="CE124" s="35"/>
      <c r="CF124" s="35"/>
      <c r="CG124" s="35"/>
      <c r="CH124" s="35"/>
      <c r="CI124" s="35"/>
      <c r="CJ124" s="35"/>
      <c r="CK124" s="35"/>
      <c r="CL124" s="35"/>
      <c r="CM124" s="35"/>
      <c r="CN124" s="35"/>
      <c r="CO124" s="35"/>
      <c r="CP124" s="35"/>
      <c r="CQ124" s="35"/>
      <c r="CR124" s="35"/>
      <c r="CS124" s="35"/>
    </row>
    <row r="125" spans="1:97" s="41" customFormat="1" ht="34.5" customHeight="1" x14ac:dyDescent="0.25">
      <c r="A125" s="72"/>
      <c r="B125" s="20">
        <v>10</v>
      </c>
      <c r="C125" s="21">
        <v>42312108</v>
      </c>
      <c r="D125" s="20">
        <v>1176090116</v>
      </c>
      <c r="E125" s="20" t="s">
        <v>169</v>
      </c>
      <c r="F125" s="21" t="s">
        <v>18</v>
      </c>
      <c r="G125" s="47">
        <v>5150.2320965978834</v>
      </c>
      <c r="H125" s="45" t="s">
        <v>159</v>
      </c>
      <c r="I125" s="46" t="s">
        <v>20</v>
      </c>
      <c r="J125" s="19">
        <v>8400</v>
      </c>
      <c r="K125" s="19">
        <v>0</v>
      </c>
      <c r="L125" s="19">
        <f t="shared" si="56"/>
        <v>8400</v>
      </c>
      <c r="M125" s="19">
        <f t="shared" si="57"/>
        <v>9502.08</v>
      </c>
      <c r="N125" s="19">
        <v>0</v>
      </c>
      <c r="O125" s="19">
        <f t="shared" si="58"/>
        <v>9502.08</v>
      </c>
      <c r="P125" s="22"/>
      <c r="Q125" s="22"/>
      <c r="R125" s="22"/>
      <c r="S125" s="18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22">
        <f t="shared" si="55"/>
        <v>9502.08</v>
      </c>
      <c r="BP125" s="22">
        <f t="shared" si="55"/>
        <v>0</v>
      </c>
      <c r="BQ125" s="22">
        <f t="shared" si="55"/>
        <v>9502.08</v>
      </c>
      <c r="BR125" s="35"/>
      <c r="BS125" s="35"/>
      <c r="BT125" s="35"/>
      <c r="BU125" s="35"/>
      <c r="BV125" s="35"/>
      <c r="BW125" s="35"/>
      <c r="BX125" s="35"/>
      <c r="BY125" s="35"/>
      <c r="BZ125" s="35"/>
      <c r="CA125" s="35"/>
      <c r="CB125" s="35"/>
      <c r="CC125" s="35"/>
      <c r="CD125" s="35"/>
      <c r="CE125" s="35"/>
      <c r="CF125" s="35"/>
      <c r="CG125" s="35"/>
      <c r="CH125" s="35"/>
      <c r="CI125" s="35"/>
      <c r="CJ125" s="35"/>
      <c r="CK125" s="35"/>
      <c r="CL125" s="35"/>
      <c r="CM125" s="35"/>
      <c r="CN125" s="35"/>
      <c r="CO125" s="35"/>
      <c r="CP125" s="35"/>
      <c r="CQ125" s="35"/>
      <c r="CR125" s="35"/>
      <c r="CS125" s="35"/>
    </row>
    <row r="126" spans="1:97" s="41" customFormat="1" ht="34.5" customHeight="1" x14ac:dyDescent="0.25">
      <c r="A126" s="72"/>
      <c r="B126" s="20">
        <v>11</v>
      </c>
      <c r="C126" s="21">
        <v>42312108</v>
      </c>
      <c r="D126" s="20">
        <v>1176020056</v>
      </c>
      <c r="E126" s="20" t="s">
        <v>170</v>
      </c>
      <c r="F126" s="21" t="s">
        <v>18</v>
      </c>
      <c r="G126" s="47">
        <v>7378.380171386335</v>
      </c>
      <c r="H126" s="45" t="s">
        <v>159</v>
      </c>
      <c r="I126" s="46" t="s">
        <v>20</v>
      </c>
      <c r="J126" s="19">
        <v>12983</v>
      </c>
      <c r="K126" s="19">
        <v>0</v>
      </c>
      <c r="L126" s="19">
        <f t="shared" si="56"/>
        <v>12983</v>
      </c>
      <c r="M126" s="19">
        <f t="shared" si="57"/>
        <v>14686.3696</v>
      </c>
      <c r="N126" s="19">
        <v>0</v>
      </c>
      <c r="O126" s="19">
        <f t="shared" si="58"/>
        <v>14686.3696</v>
      </c>
      <c r="P126" s="22"/>
      <c r="Q126" s="22"/>
      <c r="R126" s="22"/>
      <c r="S126" s="18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22">
        <f t="shared" si="55"/>
        <v>14686.3696</v>
      </c>
      <c r="BP126" s="22">
        <f t="shared" si="55"/>
        <v>0</v>
      </c>
      <c r="BQ126" s="22">
        <f t="shared" si="55"/>
        <v>14686.3696</v>
      </c>
      <c r="BR126" s="35"/>
      <c r="BS126" s="35"/>
      <c r="BT126" s="35"/>
      <c r="BU126" s="35"/>
      <c r="BV126" s="35"/>
      <c r="BW126" s="35"/>
      <c r="BX126" s="35"/>
      <c r="BY126" s="35"/>
      <c r="BZ126" s="35"/>
      <c r="CA126" s="35"/>
      <c r="CB126" s="35"/>
      <c r="CC126" s="35"/>
      <c r="CD126" s="35"/>
      <c r="CE126" s="35"/>
      <c r="CF126" s="35"/>
      <c r="CG126" s="35"/>
      <c r="CH126" s="35"/>
      <c r="CI126" s="35"/>
      <c r="CJ126" s="35"/>
      <c r="CK126" s="35"/>
      <c r="CL126" s="35"/>
      <c r="CM126" s="35"/>
      <c r="CN126" s="35"/>
      <c r="CO126" s="35"/>
      <c r="CP126" s="35"/>
      <c r="CQ126" s="35"/>
      <c r="CR126" s="35"/>
      <c r="CS126" s="35"/>
    </row>
    <row r="127" spans="1:97" s="41" customFormat="1" ht="34.5" customHeight="1" x14ac:dyDescent="0.25">
      <c r="A127" s="70"/>
      <c r="B127" s="20">
        <v>12</v>
      </c>
      <c r="C127" s="21">
        <v>42142700</v>
      </c>
      <c r="D127" s="20">
        <v>1176090115</v>
      </c>
      <c r="E127" s="20" t="s">
        <v>171</v>
      </c>
      <c r="F127" s="21" t="s">
        <v>18</v>
      </c>
      <c r="G127" s="47">
        <v>15174</v>
      </c>
      <c r="H127" s="45"/>
      <c r="I127" s="46"/>
      <c r="J127" s="19"/>
      <c r="K127" s="19"/>
      <c r="L127" s="19"/>
      <c r="M127" s="19"/>
      <c r="N127" s="19"/>
      <c r="O127" s="19">
        <f>G127*13.12/100+G127</f>
        <v>17164.828799999999</v>
      </c>
      <c r="P127" s="22"/>
      <c r="Q127" s="22"/>
      <c r="R127" s="22"/>
      <c r="S127" s="18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22">
        <f>O127</f>
        <v>17164.828799999999</v>
      </c>
      <c r="BP127" s="22">
        <v>0</v>
      </c>
      <c r="BQ127" s="22">
        <f>BO127+BP127</f>
        <v>17164.828799999999</v>
      </c>
      <c r="BR127" s="35"/>
      <c r="BS127" s="35"/>
      <c r="BT127" s="35"/>
      <c r="BU127" s="35"/>
      <c r="BV127" s="35"/>
      <c r="BW127" s="35"/>
      <c r="BX127" s="35"/>
      <c r="BY127" s="35"/>
      <c r="BZ127" s="35"/>
      <c r="CA127" s="35"/>
      <c r="CB127" s="35"/>
      <c r="CC127" s="35"/>
      <c r="CD127" s="35"/>
      <c r="CE127" s="35"/>
      <c r="CF127" s="35"/>
      <c r="CG127" s="35"/>
      <c r="CH127" s="35"/>
      <c r="CI127" s="35"/>
      <c r="CJ127" s="35"/>
      <c r="CK127" s="35"/>
      <c r="CL127" s="35"/>
      <c r="CM127" s="35"/>
      <c r="CN127" s="35"/>
      <c r="CO127" s="35"/>
      <c r="CP127" s="35"/>
      <c r="CQ127" s="35"/>
      <c r="CR127" s="35"/>
      <c r="CS127" s="35"/>
    </row>
    <row r="128" spans="1:97" s="43" customFormat="1" ht="34.5" customHeight="1" x14ac:dyDescent="0.25">
      <c r="A128" s="42"/>
      <c r="B128" s="1"/>
      <c r="C128" s="1"/>
      <c r="D128" s="2"/>
      <c r="E128" s="1"/>
      <c r="F128" s="2"/>
      <c r="G128" s="48"/>
      <c r="H128" s="29"/>
      <c r="I128" s="24"/>
      <c r="J128" s="25"/>
      <c r="K128" s="25"/>
      <c r="L128" s="25"/>
      <c r="M128" s="25"/>
      <c r="N128" s="25"/>
      <c r="O128" s="25"/>
      <c r="P128" s="26"/>
      <c r="Q128" s="26"/>
      <c r="R128" s="26"/>
      <c r="S128" s="27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  <c r="BA128" s="25"/>
      <c r="BB128" s="25"/>
      <c r="BC128" s="25"/>
      <c r="BD128" s="25"/>
      <c r="BE128" s="25"/>
      <c r="BF128" s="25"/>
      <c r="BG128" s="25"/>
      <c r="BH128" s="25"/>
      <c r="BI128" s="25"/>
      <c r="BJ128" s="25"/>
      <c r="BK128" s="25"/>
      <c r="BL128" s="25"/>
      <c r="BM128" s="25"/>
      <c r="BN128" s="25"/>
      <c r="BO128" s="26"/>
      <c r="BP128" s="26"/>
      <c r="BQ128" s="26"/>
      <c r="BR128" s="35"/>
      <c r="BS128" s="35"/>
      <c r="BT128" s="35"/>
      <c r="BU128" s="35"/>
      <c r="BV128" s="35"/>
      <c r="BW128" s="35"/>
      <c r="BX128" s="35"/>
      <c r="BY128" s="35"/>
      <c r="BZ128" s="35"/>
      <c r="CA128" s="35"/>
      <c r="CB128" s="35"/>
      <c r="CC128" s="35"/>
      <c r="CD128" s="35"/>
      <c r="CE128" s="35"/>
      <c r="CF128" s="35"/>
      <c r="CG128" s="35"/>
      <c r="CH128" s="35"/>
      <c r="CI128" s="35"/>
      <c r="CJ128" s="35"/>
      <c r="CK128" s="35"/>
      <c r="CL128" s="35"/>
      <c r="CM128" s="35"/>
      <c r="CN128" s="35"/>
      <c r="CO128" s="35"/>
      <c r="CP128" s="35"/>
      <c r="CQ128" s="35"/>
      <c r="CR128" s="35"/>
      <c r="CS128" s="35"/>
    </row>
    <row r="129" spans="1:97" s="41" customFormat="1" ht="34.5" customHeight="1" x14ac:dyDescent="0.25">
      <c r="A129" s="67" t="s">
        <v>172</v>
      </c>
      <c r="B129" s="20">
        <v>1</v>
      </c>
      <c r="C129" s="20">
        <v>42140000</v>
      </c>
      <c r="D129" s="21">
        <v>1176020006</v>
      </c>
      <c r="E129" s="20" t="s">
        <v>173</v>
      </c>
      <c r="F129" s="21" t="s">
        <v>174</v>
      </c>
      <c r="G129" s="47">
        <v>88846</v>
      </c>
      <c r="H129" s="45" t="s">
        <v>175</v>
      </c>
      <c r="I129" s="46">
        <v>2023</v>
      </c>
      <c r="J129" s="19">
        <v>4916</v>
      </c>
      <c r="K129" s="19">
        <f t="shared" ref="K129" si="59">J129*19/100</f>
        <v>934.04</v>
      </c>
      <c r="L129" s="19">
        <f t="shared" ref="L129:L130" si="60">J129+K129</f>
        <v>5850.04</v>
      </c>
      <c r="M129" s="19"/>
      <c r="N129" s="19"/>
      <c r="O129" s="19"/>
      <c r="P129" s="22"/>
      <c r="Q129" s="22"/>
      <c r="R129" s="22"/>
      <c r="S129" s="18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>
        <v>5000</v>
      </c>
      <c r="AO129" s="19">
        <f>AN129*19/100</f>
        <v>950</v>
      </c>
      <c r="AP129" s="19">
        <f>AN129+AO129</f>
        <v>5950</v>
      </c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22">
        <f t="shared" ref="BO129:BQ132" si="61">J129</f>
        <v>4916</v>
      </c>
      <c r="BP129" s="22">
        <f t="shared" si="61"/>
        <v>934.04</v>
      </c>
      <c r="BQ129" s="22">
        <f t="shared" si="61"/>
        <v>5850.04</v>
      </c>
      <c r="BR129" s="35"/>
      <c r="BS129" s="35"/>
      <c r="BT129" s="35"/>
      <c r="BU129" s="35"/>
      <c r="BV129" s="35"/>
      <c r="BW129" s="35"/>
      <c r="BX129" s="35"/>
      <c r="BY129" s="35"/>
      <c r="BZ129" s="35"/>
      <c r="CA129" s="35"/>
      <c r="CB129" s="35"/>
      <c r="CC129" s="35"/>
      <c r="CD129" s="35"/>
      <c r="CE129" s="35"/>
      <c r="CF129" s="35"/>
      <c r="CG129" s="35"/>
      <c r="CH129" s="35"/>
      <c r="CI129" s="35"/>
      <c r="CJ129" s="35"/>
      <c r="CK129" s="35"/>
      <c r="CL129" s="35"/>
      <c r="CM129" s="35"/>
      <c r="CN129" s="35"/>
      <c r="CO129" s="35"/>
      <c r="CP129" s="35"/>
      <c r="CQ129" s="35"/>
      <c r="CR129" s="35"/>
      <c r="CS129" s="35"/>
    </row>
    <row r="130" spans="1:97" s="41" customFormat="1" ht="43.5" customHeight="1" x14ac:dyDescent="0.25">
      <c r="A130" s="72"/>
      <c r="B130" s="20">
        <v>2</v>
      </c>
      <c r="C130" s="20">
        <v>42140000</v>
      </c>
      <c r="D130" s="21">
        <v>1186220032</v>
      </c>
      <c r="E130" s="20" t="s">
        <v>176</v>
      </c>
      <c r="F130" s="21" t="s">
        <v>174</v>
      </c>
      <c r="G130" s="47">
        <v>460888</v>
      </c>
      <c r="H130" s="45" t="s">
        <v>175</v>
      </c>
      <c r="I130" s="46">
        <v>2023</v>
      </c>
      <c r="J130" s="19">
        <v>637099</v>
      </c>
      <c r="K130" s="19">
        <v>0</v>
      </c>
      <c r="L130" s="19">
        <f t="shared" si="60"/>
        <v>637099</v>
      </c>
      <c r="M130" s="19"/>
      <c r="N130" s="19"/>
      <c r="O130" s="19"/>
      <c r="P130" s="22"/>
      <c r="Q130" s="22"/>
      <c r="R130" s="22"/>
      <c r="S130" s="18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>
        <v>27000</v>
      </c>
      <c r="AO130" s="19">
        <v>0</v>
      </c>
      <c r="AP130" s="19">
        <f>AN130+AO130</f>
        <v>27000</v>
      </c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22">
        <f t="shared" si="61"/>
        <v>637099</v>
      </c>
      <c r="BP130" s="22">
        <f t="shared" si="61"/>
        <v>0</v>
      </c>
      <c r="BQ130" s="22">
        <f t="shared" si="61"/>
        <v>637099</v>
      </c>
      <c r="BR130" s="35"/>
      <c r="BS130" s="35"/>
      <c r="BT130" s="35"/>
      <c r="BU130" s="35"/>
      <c r="BV130" s="35"/>
      <c r="BW130" s="35"/>
      <c r="BX130" s="35"/>
      <c r="BY130" s="35"/>
      <c r="BZ130" s="35"/>
      <c r="CA130" s="35"/>
      <c r="CB130" s="35"/>
      <c r="CC130" s="35"/>
      <c r="CD130" s="35"/>
      <c r="CE130" s="35"/>
      <c r="CF130" s="35"/>
      <c r="CG130" s="35"/>
      <c r="CH130" s="35"/>
      <c r="CI130" s="35"/>
      <c r="CJ130" s="35"/>
      <c r="CK130" s="35"/>
      <c r="CL130" s="35"/>
      <c r="CM130" s="35"/>
      <c r="CN130" s="35"/>
      <c r="CO130" s="35"/>
      <c r="CP130" s="35"/>
      <c r="CQ130" s="35"/>
      <c r="CR130" s="35"/>
      <c r="CS130" s="35"/>
    </row>
    <row r="131" spans="1:97" s="41" customFormat="1" ht="34.5" customHeight="1" x14ac:dyDescent="0.25">
      <c r="A131" s="72"/>
      <c r="B131" s="20">
        <v>3</v>
      </c>
      <c r="C131" s="20">
        <v>42140000</v>
      </c>
      <c r="D131" s="21">
        <v>1186220398</v>
      </c>
      <c r="E131" s="20" t="s">
        <v>328</v>
      </c>
      <c r="F131" s="21" t="s">
        <v>174</v>
      </c>
      <c r="G131" s="47">
        <v>185068</v>
      </c>
      <c r="H131" s="45" t="s">
        <v>175</v>
      </c>
      <c r="I131" s="46">
        <v>2023</v>
      </c>
      <c r="J131" s="19">
        <v>209640</v>
      </c>
      <c r="K131" s="19">
        <f>J131*19/100</f>
        <v>39831.599999999999</v>
      </c>
      <c r="L131" s="19">
        <f>J131+K131</f>
        <v>249471.6</v>
      </c>
      <c r="M131" s="19"/>
      <c r="N131" s="19"/>
      <c r="O131" s="19"/>
      <c r="P131" s="22"/>
      <c r="Q131" s="22"/>
      <c r="R131" s="22"/>
      <c r="S131" s="18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>
        <v>900</v>
      </c>
      <c r="AO131" s="19">
        <f>AN131*19/100</f>
        <v>171</v>
      </c>
      <c r="AP131" s="19">
        <f>AN131+AO131</f>
        <v>1071</v>
      </c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22">
        <f t="shared" si="61"/>
        <v>209640</v>
      </c>
      <c r="BP131" s="22">
        <f t="shared" si="61"/>
        <v>39831.599999999999</v>
      </c>
      <c r="BQ131" s="22">
        <f t="shared" si="61"/>
        <v>249471.6</v>
      </c>
      <c r="BR131" s="35"/>
      <c r="BS131" s="35"/>
      <c r="BT131" s="35"/>
      <c r="BU131" s="35"/>
      <c r="BV131" s="35"/>
      <c r="BW131" s="35"/>
      <c r="BX131" s="35"/>
      <c r="BY131" s="35"/>
      <c r="BZ131" s="35"/>
      <c r="CA131" s="35"/>
      <c r="CB131" s="35"/>
      <c r="CC131" s="35"/>
      <c r="CD131" s="35"/>
      <c r="CE131" s="35"/>
      <c r="CF131" s="35"/>
      <c r="CG131" s="35"/>
      <c r="CH131" s="35"/>
      <c r="CI131" s="35"/>
      <c r="CJ131" s="35"/>
      <c r="CK131" s="35"/>
      <c r="CL131" s="35"/>
      <c r="CM131" s="35"/>
      <c r="CN131" s="35"/>
      <c r="CO131" s="35"/>
      <c r="CP131" s="35"/>
      <c r="CQ131" s="35"/>
      <c r="CR131" s="35"/>
      <c r="CS131" s="35"/>
    </row>
    <row r="132" spans="1:97" s="41" customFormat="1" ht="30.75" customHeight="1" x14ac:dyDescent="0.25">
      <c r="A132" s="72"/>
      <c r="B132" s="20">
        <v>4</v>
      </c>
      <c r="C132" s="20">
        <v>42140000</v>
      </c>
      <c r="D132" s="21">
        <v>1176020108</v>
      </c>
      <c r="E132" s="20" t="s">
        <v>177</v>
      </c>
      <c r="F132" s="21" t="s">
        <v>174</v>
      </c>
      <c r="G132" s="47">
        <v>1236</v>
      </c>
      <c r="H132" s="45" t="s">
        <v>175</v>
      </c>
      <c r="I132" s="46">
        <v>2023</v>
      </c>
      <c r="J132" s="19">
        <v>3315</v>
      </c>
      <c r="K132" s="19">
        <v>0</v>
      </c>
      <c r="L132" s="19">
        <f>J132+K132</f>
        <v>3315</v>
      </c>
      <c r="M132" s="19"/>
      <c r="N132" s="19"/>
      <c r="O132" s="19"/>
      <c r="P132" s="22"/>
      <c r="Q132" s="22"/>
      <c r="R132" s="22"/>
      <c r="S132" s="18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>
        <v>4000</v>
      </c>
      <c r="AO132" s="19">
        <v>0</v>
      </c>
      <c r="AP132" s="19">
        <f>AN132+AO132</f>
        <v>4000</v>
      </c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22">
        <f t="shared" si="61"/>
        <v>3315</v>
      </c>
      <c r="BP132" s="22">
        <f t="shared" si="61"/>
        <v>0</v>
      </c>
      <c r="BQ132" s="22">
        <f t="shared" si="61"/>
        <v>3315</v>
      </c>
      <c r="BR132" s="35"/>
      <c r="BS132" s="35"/>
      <c r="BT132" s="35"/>
      <c r="BU132" s="35"/>
      <c r="BV132" s="35"/>
      <c r="BW132" s="35"/>
      <c r="BX132" s="35"/>
      <c r="BY132" s="35"/>
      <c r="BZ132" s="35"/>
      <c r="CA132" s="35"/>
      <c r="CB132" s="35"/>
      <c r="CC132" s="35"/>
      <c r="CD132" s="35"/>
      <c r="CE132" s="35"/>
      <c r="CF132" s="35"/>
      <c r="CG132" s="35"/>
      <c r="CH132" s="35"/>
      <c r="CI132" s="35"/>
      <c r="CJ132" s="35"/>
      <c r="CK132" s="35"/>
      <c r="CL132" s="35"/>
      <c r="CM132" s="35"/>
      <c r="CN132" s="35"/>
      <c r="CO132" s="35"/>
      <c r="CP132" s="35"/>
      <c r="CQ132" s="35"/>
      <c r="CR132" s="35"/>
      <c r="CS132" s="35"/>
    </row>
    <row r="133" spans="1:97" s="41" customFormat="1" ht="34.5" customHeight="1" x14ac:dyDescent="0.25">
      <c r="A133" s="70"/>
      <c r="B133" s="20">
        <v>5</v>
      </c>
      <c r="C133" s="21">
        <v>42281801</v>
      </c>
      <c r="D133" s="21">
        <v>1176090034</v>
      </c>
      <c r="E133" s="20" t="s">
        <v>178</v>
      </c>
      <c r="F133" s="21" t="s">
        <v>18</v>
      </c>
      <c r="G133" s="47">
        <v>4678.17</v>
      </c>
      <c r="H133" s="45" t="s">
        <v>38</v>
      </c>
      <c r="I133" s="46" t="s">
        <v>39</v>
      </c>
      <c r="J133" s="19">
        <v>4205</v>
      </c>
      <c r="K133" s="19">
        <v>0</v>
      </c>
      <c r="L133" s="19">
        <f>J133+K133</f>
        <v>4205</v>
      </c>
      <c r="M133" s="19"/>
      <c r="N133" s="19"/>
      <c r="O133" s="19"/>
      <c r="P133" s="22"/>
      <c r="Q133" s="22"/>
      <c r="R133" s="22"/>
      <c r="S133" s="18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>
        <v>5500</v>
      </c>
      <c r="AO133" s="19">
        <f>AN133*19/100</f>
        <v>1045</v>
      </c>
      <c r="AP133" s="19">
        <f>AN133+AO133</f>
        <v>6545</v>
      </c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22">
        <f>J133</f>
        <v>4205</v>
      </c>
      <c r="BP133" s="22">
        <f>K133</f>
        <v>0</v>
      </c>
      <c r="BQ133" s="22">
        <f>L133</f>
        <v>4205</v>
      </c>
      <c r="BR133" s="35"/>
      <c r="BS133" s="35"/>
      <c r="BT133" s="35"/>
      <c r="BU133" s="35"/>
      <c r="BV133" s="35"/>
      <c r="BW133" s="35"/>
      <c r="BX133" s="35"/>
      <c r="BY133" s="35"/>
      <c r="BZ133" s="35"/>
      <c r="CA133" s="35"/>
      <c r="CB133" s="35"/>
      <c r="CC133" s="35"/>
      <c r="CD133" s="35"/>
      <c r="CE133" s="35"/>
      <c r="CF133" s="35"/>
      <c r="CG133" s="35"/>
      <c r="CH133" s="35"/>
      <c r="CI133" s="35"/>
      <c r="CJ133" s="35"/>
      <c r="CK133" s="35"/>
      <c r="CL133" s="35"/>
      <c r="CM133" s="35"/>
      <c r="CN133" s="35"/>
      <c r="CO133" s="35"/>
      <c r="CP133" s="35"/>
      <c r="CQ133" s="35"/>
      <c r="CR133" s="35"/>
      <c r="CS133" s="35"/>
    </row>
    <row r="134" spans="1:97" s="43" customFormat="1" ht="34.5" customHeight="1" x14ac:dyDescent="0.25">
      <c r="A134" s="42"/>
      <c r="B134" s="1"/>
      <c r="C134" s="1"/>
      <c r="D134" s="2"/>
      <c r="E134" s="1"/>
      <c r="F134" s="2"/>
      <c r="G134" s="48"/>
      <c r="H134" s="29"/>
      <c r="I134" s="24"/>
      <c r="J134" s="25"/>
      <c r="K134" s="25"/>
      <c r="L134" s="25"/>
      <c r="M134" s="25"/>
      <c r="N134" s="25"/>
      <c r="O134" s="25"/>
      <c r="P134" s="26"/>
      <c r="Q134" s="26"/>
      <c r="R134" s="26"/>
      <c r="S134" s="27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  <c r="AZ134" s="25"/>
      <c r="BA134" s="25"/>
      <c r="BB134" s="25"/>
      <c r="BC134" s="25"/>
      <c r="BD134" s="25"/>
      <c r="BE134" s="25"/>
      <c r="BF134" s="25"/>
      <c r="BG134" s="25"/>
      <c r="BH134" s="25"/>
      <c r="BI134" s="25"/>
      <c r="BJ134" s="25"/>
      <c r="BK134" s="25"/>
      <c r="BL134" s="25"/>
      <c r="BM134" s="25"/>
      <c r="BN134" s="25"/>
      <c r="BO134" s="26"/>
      <c r="BP134" s="26"/>
      <c r="BQ134" s="26"/>
      <c r="BR134" s="35"/>
      <c r="BS134" s="35"/>
      <c r="BT134" s="35"/>
      <c r="BU134" s="35"/>
      <c r="BV134" s="35"/>
      <c r="BW134" s="35"/>
      <c r="BX134" s="35"/>
      <c r="BY134" s="35"/>
      <c r="BZ134" s="35"/>
      <c r="CA134" s="35"/>
      <c r="CB134" s="35"/>
      <c r="CC134" s="35"/>
      <c r="CD134" s="35"/>
      <c r="CE134" s="35"/>
      <c r="CF134" s="35"/>
      <c r="CG134" s="35"/>
      <c r="CH134" s="35"/>
      <c r="CI134" s="35"/>
      <c r="CJ134" s="35"/>
      <c r="CK134" s="35"/>
      <c r="CL134" s="35"/>
      <c r="CM134" s="35"/>
      <c r="CN134" s="35"/>
      <c r="CO134" s="35"/>
      <c r="CP134" s="35"/>
      <c r="CQ134" s="35"/>
      <c r="CR134" s="35"/>
      <c r="CS134" s="35"/>
    </row>
    <row r="135" spans="1:97" s="41" customFormat="1" ht="34.5" customHeight="1" x14ac:dyDescent="0.25">
      <c r="A135" s="67" t="s">
        <v>179</v>
      </c>
      <c r="B135" s="20">
        <v>1</v>
      </c>
      <c r="C135" s="20">
        <v>42310000</v>
      </c>
      <c r="D135" s="21">
        <v>1176090005</v>
      </c>
      <c r="E135" s="20" t="s">
        <v>180</v>
      </c>
      <c r="F135" s="21" t="s">
        <v>18</v>
      </c>
      <c r="G135" s="47">
        <v>1024</v>
      </c>
      <c r="H135" s="45" t="s">
        <v>25</v>
      </c>
      <c r="I135" s="46">
        <v>2023</v>
      </c>
      <c r="J135" s="19">
        <v>1620</v>
      </c>
      <c r="K135" s="19">
        <v>0</v>
      </c>
      <c r="L135" s="19">
        <f>J135+K135</f>
        <v>1620</v>
      </c>
      <c r="M135" s="19"/>
      <c r="N135" s="19"/>
      <c r="O135" s="19"/>
      <c r="P135" s="22"/>
      <c r="Q135" s="22"/>
      <c r="R135" s="22"/>
      <c r="S135" s="18">
        <v>1787</v>
      </c>
      <c r="T135" s="19">
        <v>0</v>
      </c>
      <c r="U135" s="19">
        <f>S135+T135</f>
        <v>1787</v>
      </c>
      <c r="V135" s="19">
        <v>6928</v>
      </c>
      <c r="W135" s="19">
        <v>0</v>
      </c>
      <c r="X135" s="19">
        <f>V135+W135</f>
        <v>6928</v>
      </c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22">
        <f t="shared" ref="BO135:BQ136" si="62">J135</f>
        <v>1620</v>
      </c>
      <c r="BP135" s="22">
        <f t="shared" si="62"/>
        <v>0</v>
      </c>
      <c r="BQ135" s="22">
        <f t="shared" si="62"/>
        <v>1620</v>
      </c>
      <c r="BR135" s="35"/>
      <c r="BS135" s="35"/>
      <c r="BT135" s="35"/>
      <c r="BU135" s="35"/>
      <c r="BV135" s="35"/>
      <c r="BW135" s="35"/>
      <c r="BX135" s="35"/>
      <c r="BY135" s="35"/>
      <c r="BZ135" s="35"/>
      <c r="CA135" s="35"/>
      <c r="CB135" s="35"/>
      <c r="CC135" s="35"/>
      <c r="CD135" s="35"/>
      <c r="CE135" s="35"/>
      <c r="CF135" s="35"/>
      <c r="CG135" s="35"/>
      <c r="CH135" s="35"/>
      <c r="CI135" s="35"/>
      <c r="CJ135" s="35"/>
      <c r="CK135" s="35"/>
      <c r="CL135" s="35"/>
      <c r="CM135" s="35"/>
      <c r="CN135" s="35"/>
      <c r="CO135" s="35"/>
      <c r="CP135" s="35"/>
      <c r="CQ135" s="35"/>
      <c r="CR135" s="35"/>
      <c r="CS135" s="35"/>
    </row>
    <row r="136" spans="1:97" s="41" customFormat="1" ht="34.5" customHeight="1" x14ac:dyDescent="0.25">
      <c r="A136" s="68"/>
      <c r="B136" s="20">
        <v>2</v>
      </c>
      <c r="C136" s="20">
        <v>42310000</v>
      </c>
      <c r="D136" s="21">
        <v>1176090230</v>
      </c>
      <c r="E136" s="20" t="s">
        <v>181</v>
      </c>
      <c r="F136" s="21" t="s">
        <v>18</v>
      </c>
      <c r="G136" s="47">
        <v>2031</v>
      </c>
      <c r="H136" s="45" t="s">
        <v>25</v>
      </c>
      <c r="I136" s="46">
        <v>2023</v>
      </c>
      <c r="J136" s="19">
        <v>2400</v>
      </c>
      <c r="K136" s="19">
        <v>0</v>
      </c>
      <c r="L136" s="19">
        <f>J136+K136</f>
        <v>2400</v>
      </c>
      <c r="M136" s="19"/>
      <c r="N136" s="19"/>
      <c r="O136" s="19"/>
      <c r="P136" s="22"/>
      <c r="Q136" s="22"/>
      <c r="R136" s="22"/>
      <c r="S136" s="18">
        <v>2218</v>
      </c>
      <c r="T136" s="19">
        <v>0</v>
      </c>
      <c r="U136" s="19">
        <f>S136+T136</f>
        <v>2218</v>
      </c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22">
        <f t="shared" si="62"/>
        <v>2400</v>
      </c>
      <c r="BP136" s="22">
        <f t="shared" si="62"/>
        <v>0</v>
      </c>
      <c r="BQ136" s="22">
        <f t="shared" si="62"/>
        <v>2400</v>
      </c>
      <c r="BR136" s="35"/>
      <c r="BS136" s="35"/>
      <c r="BT136" s="35"/>
      <c r="BU136" s="35"/>
      <c r="BV136" s="35"/>
      <c r="BW136" s="35"/>
      <c r="BX136" s="35"/>
      <c r="BY136" s="35"/>
      <c r="BZ136" s="35"/>
      <c r="CA136" s="35"/>
      <c r="CB136" s="35"/>
      <c r="CC136" s="35"/>
      <c r="CD136" s="35"/>
      <c r="CE136" s="35"/>
      <c r="CF136" s="35"/>
      <c r="CG136" s="35"/>
      <c r="CH136" s="35"/>
      <c r="CI136" s="35"/>
      <c r="CJ136" s="35"/>
      <c r="CK136" s="35"/>
      <c r="CL136" s="35"/>
      <c r="CM136" s="35"/>
      <c r="CN136" s="35"/>
      <c r="CO136" s="35"/>
      <c r="CP136" s="35"/>
      <c r="CQ136" s="35"/>
      <c r="CR136" s="35"/>
      <c r="CS136" s="35"/>
    </row>
    <row r="137" spans="1:97" s="43" customFormat="1" ht="34.5" customHeight="1" x14ac:dyDescent="0.25">
      <c r="A137" s="42"/>
      <c r="B137" s="1"/>
      <c r="C137" s="1"/>
      <c r="D137" s="2"/>
      <c r="E137" s="1"/>
      <c r="F137" s="2"/>
      <c r="G137" s="48"/>
      <c r="H137" s="29"/>
      <c r="I137" s="24"/>
      <c r="J137" s="25"/>
      <c r="K137" s="25"/>
      <c r="L137" s="25"/>
      <c r="M137" s="25"/>
      <c r="N137" s="25"/>
      <c r="O137" s="25"/>
      <c r="P137" s="26"/>
      <c r="Q137" s="26"/>
      <c r="R137" s="26"/>
      <c r="S137" s="27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25"/>
      <c r="AZ137" s="25"/>
      <c r="BA137" s="25"/>
      <c r="BB137" s="25"/>
      <c r="BC137" s="25"/>
      <c r="BD137" s="25"/>
      <c r="BE137" s="25"/>
      <c r="BF137" s="25"/>
      <c r="BG137" s="25"/>
      <c r="BH137" s="25"/>
      <c r="BI137" s="25"/>
      <c r="BJ137" s="25"/>
      <c r="BK137" s="25"/>
      <c r="BL137" s="25"/>
      <c r="BM137" s="25"/>
      <c r="BN137" s="25"/>
      <c r="BO137" s="26"/>
      <c r="BP137" s="26"/>
      <c r="BQ137" s="26"/>
      <c r="BR137" s="35"/>
      <c r="BS137" s="35"/>
      <c r="BT137" s="35"/>
      <c r="BU137" s="35"/>
      <c r="BV137" s="35"/>
      <c r="BW137" s="35"/>
      <c r="BX137" s="35"/>
      <c r="BY137" s="35"/>
      <c r="BZ137" s="35"/>
      <c r="CA137" s="35"/>
      <c r="CB137" s="35"/>
      <c r="CC137" s="35"/>
      <c r="CD137" s="35"/>
      <c r="CE137" s="35"/>
      <c r="CF137" s="35"/>
      <c r="CG137" s="35"/>
      <c r="CH137" s="35"/>
      <c r="CI137" s="35"/>
      <c r="CJ137" s="35"/>
      <c r="CK137" s="35"/>
      <c r="CL137" s="35"/>
      <c r="CM137" s="35"/>
      <c r="CN137" s="35"/>
      <c r="CO137" s="35"/>
      <c r="CP137" s="35"/>
      <c r="CQ137" s="35"/>
      <c r="CR137" s="35"/>
      <c r="CS137" s="35"/>
    </row>
    <row r="138" spans="1:97" s="41" customFormat="1" ht="34.5" customHeight="1" x14ac:dyDescent="0.25">
      <c r="A138" s="67" t="s">
        <v>182</v>
      </c>
      <c r="B138" s="20">
        <v>1</v>
      </c>
      <c r="C138" s="20">
        <v>42311703</v>
      </c>
      <c r="D138" s="20">
        <v>1176090024</v>
      </c>
      <c r="E138" s="20" t="s">
        <v>183</v>
      </c>
      <c r="F138" s="21" t="s">
        <v>18</v>
      </c>
      <c r="G138" s="47">
        <v>37</v>
      </c>
      <c r="H138" s="45"/>
      <c r="I138" s="46"/>
      <c r="J138" s="19"/>
      <c r="K138" s="19"/>
      <c r="L138" s="19"/>
      <c r="M138" s="19"/>
      <c r="N138" s="19"/>
      <c r="O138" s="19">
        <f>G138*13.12/100+G138</f>
        <v>41.854399999999998</v>
      </c>
      <c r="P138" s="22"/>
      <c r="Q138" s="22"/>
      <c r="R138" s="22"/>
      <c r="S138" s="18"/>
      <c r="T138" s="19"/>
      <c r="U138" s="19"/>
      <c r="V138" s="19">
        <v>5333</v>
      </c>
      <c r="W138" s="19">
        <v>0</v>
      </c>
      <c r="X138" s="19">
        <f>V138+W138</f>
        <v>5333</v>
      </c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22">
        <f>BQ138</f>
        <v>41.854399999999998</v>
      </c>
      <c r="BP138" s="22">
        <v>0</v>
      </c>
      <c r="BQ138" s="22">
        <f t="shared" ref="BQ138:BQ139" si="63">O138</f>
        <v>41.854399999999998</v>
      </c>
      <c r="BR138" s="35"/>
      <c r="BS138" s="35"/>
      <c r="BT138" s="35"/>
      <c r="BU138" s="35"/>
      <c r="BV138" s="35"/>
      <c r="BW138" s="35"/>
      <c r="BX138" s="35"/>
      <c r="BY138" s="35"/>
      <c r="BZ138" s="35"/>
      <c r="CA138" s="35"/>
      <c r="CB138" s="35"/>
      <c r="CC138" s="35"/>
      <c r="CD138" s="35"/>
      <c r="CE138" s="35"/>
      <c r="CF138" s="35"/>
      <c r="CG138" s="35"/>
      <c r="CH138" s="35"/>
      <c r="CI138" s="35"/>
      <c r="CJ138" s="35"/>
      <c r="CK138" s="35"/>
      <c r="CL138" s="35"/>
      <c r="CM138" s="35"/>
      <c r="CN138" s="35"/>
      <c r="CO138" s="35"/>
      <c r="CP138" s="35"/>
      <c r="CQ138" s="35"/>
      <c r="CR138" s="35"/>
      <c r="CS138" s="35"/>
    </row>
    <row r="139" spans="1:97" s="41" customFormat="1" ht="34.5" customHeight="1" x14ac:dyDescent="0.25">
      <c r="A139" s="68"/>
      <c r="B139" s="20">
        <v>2</v>
      </c>
      <c r="C139" s="20">
        <v>42311703</v>
      </c>
      <c r="D139" s="21">
        <v>1176050015</v>
      </c>
      <c r="E139" s="20" t="s">
        <v>184</v>
      </c>
      <c r="F139" s="21" t="s">
        <v>18</v>
      </c>
      <c r="G139" s="47">
        <v>38950</v>
      </c>
      <c r="H139" s="45"/>
      <c r="I139" s="46"/>
      <c r="J139" s="19"/>
      <c r="K139" s="19"/>
      <c r="L139" s="19"/>
      <c r="M139" s="19"/>
      <c r="N139" s="19"/>
      <c r="O139" s="19">
        <f>G139*13.12/100+G139</f>
        <v>44060.24</v>
      </c>
      <c r="P139" s="22"/>
      <c r="Q139" s="22"/>
      <c r="R139" s="22"/>
      <c r="S139" s="18"/>
      <c r="T139" s="19"/>
      <c r="U139" s="19"/>
      <c r="V139" s="19">
        <v>82167</v>
      </c>
      <c r="W139" s="19">
        <v>0</v>
      </c>
      <c r="X139" s="19">
        <f>V139+W139</f>
        <v>82167</v>
      </c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22">
        <f>BQ139</f>
        <v>44060.24</v>
      </c>
      <c r="BP139" s="22">
        <f t="shared" ref="BP139" si="64">N139</f>
        <v>0</v>
      </c>
      <c r="BQ139" s="22">
        <f t="shared" si="63"/>
        <v>44060.24</v>
      </c>
      <c r="BR139" s="35"/>
      <c r="BS139" s="35"/>
      <c r="BT139" s="35"/>
      <c r="BU139" s="35"/>
      <c r="BV139" s="35"/>
      <c r="BW139" s="35"/>
      <c r="BX139" s="35"/>
      <c r="BY139" s="35"/>
      <c r="BZ139" s="35"/>
      <c r="CA139" s="35"/>
      <c r="CB139" s="35"/>
      <c r="CC139" s="35"/>
      <c r="CD139" s="35"/>
      <c r="CE139" s="35"/>
      <c r="CF139" s="35"/>
      <c r="CG139" s="35"/>
      <c r="CH139" s="35"/>
      <c r="CI139" s="35"/>
      <c r="CJ139" s="35"/>
      <c r="CK139" s="35"/>
      <c r="CL139" s="35"/>
      <c r="CM139" s="35"/>
      <c r="CN139" s="35"/>
      <c r="CO139" s="35"/>
      <c r="CP139" s="35"/>
      <c r="CQ139" s="35"/>
      <c r="CR139" s="35"/>
      <c r="CS139" s="35"/>
    </row>
    <row r="140" spans="1:97" s="43" customFormat="1" ht="34.5" customHeight="1" x14ac:dyDescent="0.25">
      <c r="A140" s="42"/>
      <c r="B140" s="1"/>
      <c r="C140" s="1"/>
      <c r="D140" s="2"/>
      <c r="E140" s="1"/>
      <c r="F140" s="2"/>
      <c r="G140" s="48"/>
      <c r="H140" s="29"/>
      <c r="I140" s="24"/>
      <c r="J140" s="25"/>
      <c r="K140" s="25"/>
      <c r="L140" s="25"/>
      <c r="M140" s="25"/>
      <c r="N140" s="25"/>
      <c r="O140" s="25"/>
      <c r="P140" s="26"/>
      <c r="Q140" s="26"/>
      <c r="R140" s="26"/>
      <c r="S140" s="27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  <c r="BA140" s="25"/>
      <c r="BB140" s="25"/>
      <c r="BC140" s="25"/>
      <c r="BD140" s="25"/>
      <c r="BE140" s="25"/>
      <c r="BF140" s="25"/>
      <c r="BG140" s="25"/>
      <c r="BH140" s="25"/>
      <c r="BI140" s="25"/>
      <c r="BJ140" s="25"/>
      <c r="BK140" s="25"/>
      <c r="BL140" s="25"/>
      <c r="BM140" s="25"/>
      <c r="BN140" s="25"/>
      <c r="BO140" s="26"/>
      <c r="BP140" s="26"/>
      <c r="BQ140" s="26"/>
      <c r="BR140" s="35"/>
      <c r="BS140" s="35"/>
      <c r="BT140" s="35"/>
      <c r="BU140" s="35"/>
      <c r="BV140" s="35"/>
      <c r="BW140" s="35"/>
      <c r="BX140" s="35"/>
      <c r="BY140" s="35"/>
      <c r="BZ140" s="35"/>
      <c r="CA140" s="35"/>
      <c r="CB140" s="35"/>
      <c r="CC140" s="35"/>
      <c r="CD140" s="35"/>
      <c r="CE140" s="35"/>
      <c r="CF140" s="35"/>
      <c r="CG140" s="35"/>
      <c r="CH140" s="35"/>
      <c r="CI140" s="35"/>
      <c r="CJ140" s="35"/>
      <c r="CK140" s="35"/>
      <c r="CL140" s="35"/>
      <c r="CM140" s="35"/>
      <c r="CN140" s="35"/>
      <c r="CO140" s="35"/>
      <c r="CP140" s="35"/>
      <c r="CQ140" s="35"/>
      <c r="CR140" s="35"/>
      <c r="CS140" s="35"/>
    </row>
    <row r="141" spans="1:97" s="41" customFormat="1" ht="34.5" customHeight="1" x14ac:dyDescent="0.25">
      <c r="A141" s="67" t="s">
        <v>185</v>
      </c>
      <c r="B141" s="20">
        <v>1</v>
      </c>
      <c r="C141" s="20">
        <v>42142609</v>
      </c>
      <c r="D141" s="20">
        <v>1176060001</v>
      </c>
      <c r="E141" s="20" t="s">
        <v>186</v>
      </c>
      <c r="F141" s="21" t="s">
        <v>18</v>
      </c>
      <c r="G141" s="47">
        <v>127</v>
      </c>
      <c r="H141" s="45" t="s">
        <v>187</v>
      </c>
      <c r="I141" s="46">
        <v>2023</v>
      </c>
      <c r="J141" s="19">
        <v>293</v>
      </c>
      <c r="K141" s="19">
        <f t="shared" ref="K141:K147" si="65">J141*19/100</f>
        <v>55.67</v>
      </c>
      <c r="L141" s="19">
        <f t="shared" ref="L141:L147" si="66">J141+K141</f>
        <v>348.67</v>
      </c>
      <c r="M141" s="19"/>
      <c r="N141" s="19"/>
      <c r="O141" s="19"/>
      <c r="P141" s="22"/>
      <c r="Q141" s="22"/>
      <c r="R141" s="22"/>
      <c r="S141" s="18"/>
      <c r="T141" s="19"/>
      <c r="U141" s="19"/>
      <c r="V141" s="19">
        <v>340</v>
      </c>
      <c r="W141" s="19">
        <f t="shared" ref="W141:W148" si="67">V141*19/100</f>
        <v>64.599999999999994</v>
      </c>
      <c r="X141" s="19">
        <f t="shared" ref="X141:X148" si="68">V141+W141</f>
        <v>404.6</v>
      </c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>
        <v>350</v>
      </c>
      <c r="AR141" s="19">
        <f t="shared" ref="AR141:AR146" si="69">AQ141*19/100</f>
        <v>66.5</v>
      </c>
      <c r="AS141" s="19">
        <f>AQ141+AR141</f>
        <v>416.5</v>
      </c>
      <c r="AT141" s="19">
        <v>270</v>
      </c>
      <c r="AU141" s="19">
        <f>AT141*19/100</f>
        <v>51.3</v>
      </c>
      <c r="AV141" s="19">
        <f>AT141+AU141</f>
        <v>321.3</v>
      </c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22">
        <f t="shared" ref="BO141:BQ147" si="70">J141</f>
        <v>293</v>
      </c>
      <c r="BP141" s="22">
        <f t="shared" si="70"/>
        <v>55.67</v>
      </c>
      <c r="BQ141" s="22">
        <f t="shared" si="70"/>
        <v>348.67</v>
      </c>
      <c r="BR141" s="35"/>
      <c r="BS141" s="35"/>
      <c r="BT141" s="35"/>
      <c r="BU141" s="35"/>
      <c r="BV141" s="35"/>
      <c r="BW141" s="35"/>
      <c r="BX141" s="35"/>
      <c r="BY141" s="35"/>
      <c r="BZ141" s="35"/>
      <c r="CA141" s="35"/>
      <c r="CB141" s="35"/>
      <c r="CC141" s="35"/>
      <c r="CD141" s="35"/>
      <c r="CE141" s="35"/>
      <c r="CF141" s="35"/>
      <c r="CG141" s="35"/>
      <c r="CH141" s="35"/>
      <c r="CI141" s="35"/>
      <c r="CJ141" s="35"/>
      <c r="CK141" s="35"/>
      <c r="CL141" s="35"/>
      <c r="CM141" s="35"/>
      <c r="CN141" s="35"/>
      <c r="CO141" s="35"/>
      <c r="CP141" s="35"/>
      <c r="CQ141" s="35"/>
      <c r="CR141" s="35"/>
      <c r="CS141" s="35"/>
    </row>
    <row r="142" spans="1:97" s="41" customFormat="1" ht="34.5" customHeight="1" x14ac:dyDescent="0.25">
      <c r="A142" s="69"/>
      <c r="B142" s="20">
        <v>2</v>
      </c>
      <c r="C142" s="20">
        <v>42142609</v>
      </c>
      <c r="D142" s="20">
        <v>1176060020</v>
      </c>
      <c r="E142" s="20" t="s">
        <v>188</v>
      </c>
      <c r="F142" s="21" t="s">
        <v>18</v>
      </c>
      <c r="G142" s="47">
        <v>198</v>
      </c>
      <c r="H142" s="45" t="s">
        <v>187</v>
      </c>
      <c r="I142" s="46">
        <v>2023</v>
      </c>
      <c r="J142" s="19">
        <v>450</v>
      </c>
      <c r="K142" s="19">
        <f t="shared" si="65"/>
        <v>85.5</v>
      </c>
      <c r="L142" s="19">
        <f t="shared" si="66"/>
        <v>535.5</v>
      </c>
      <c r="M142" s="19"/>
      <c r="N142" s="19"/>
      <c r="O142" s="19"/>
      <c r="P142" s="22"/>
      <c r="Q142" s="22"/>
      <c r="R142" s="22"/>
      <c r="S142" s="18"/>
      <c r="T142" s="19"/>
      <c r="U142" s="19"/>
      <c r="V142" s="19">
        <v>504</v>
      </c>
      <c r="W142" s="19">
        <f t="shared" si="67"/>
        <v>95.76</v>
      </c>
      <c r="X142" s="19">
        <f t="shared" si="68"/>
        <v>599.76</v>
      </c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>
        <v>500</v>
      </c>
      <c r="AR142" s="19">
        <f t="shared" si="69"/>
        <v>95</v>
      </c>
      <c r="AS142" s="19">
        <f t="shared" ref="AS142:AS148" si="71">AQ142+AR142</f>
        <v>595</v>
      </c>
      <c r="AT142" s="19">
        <v>390</v>
      </c>
      <c r="AU142" s="19">
        <f>AT142*19/100</f>
        <v>74.099999999999994</v>
      </c>
      <c r="AV142" s="19">
        <f>AT142+AU142</f>
        <v>464.1</v>
      </c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22">
        <f t="shared" si="70"/>
        <v>450</v>
      </c>
      <c r="BP142" s="22">
        <f t="shared" si="70"/>
        <v>85.5</v>
      </c>
      <c r="BQ142" s="22">
        <f t="shared" si="70"/>
        <v>535.5</v>
      </c>
      <c r="BR142" s="35"/>
      <c r="BS142" s="35"/>
      <c r="BT142" s="35"/>
      <c r="BU142" s="35"/>
      <c r="BV142" s="35"/>
      <c r="BW142" s="35"/>
      <c r="BX142" s="35"/>
      <c r="BY142" s="35"/>
      <c r="BZ142" s="35"/>
      <c r="CA142" s="35"/>
      <c r="CB142" s="35"/>
      <c r="CC142" s="35"/>
      <c r="CD142" s="35"/>
      <c r="CE142" s="35"/>
      <c r="CF142" s="35"/>
      <c r="CG142" s="35"/>
      <c r="CH142" s="35"/>
      <c r="CI142" s="35"/>
      <c r="CJ142" s="35"/>
      <c r="CK142" s="35"/>
      <c r="CL142" s="35"/>
      <c r="CM142" s="35"/>
      <c r="CN142" s="35"/>
      <c r="CO142" s="35"/>
      <c r="CP142" s="35"/>
      <c r="CQ142" s="35"/>
      <c r="CR142" s="35"/>
      <c r="CS142" s="35"/>
    </row>
    <row r="143" spans="1:97" s="41" customFormat="1" ht="34.5" customHeight="1" x14ac:dyDescent="0.25">
      <c r="A143" s="69"/>
      <c r="B143" s="20">
        <v>3</v>
      </c>
      <c r="C143" s="20">
        <v>42142609</v>
      </c>
      <c r="D143" s="20" t="str">
        <f>"1176090048"</f>
        <v>1176090048</v>
      </c>
      <c r="E143" s="20" t="str">
        <f>"JERINGA DESECHABLES DE TRES PARTES LIBRE DE LATEX DE  10 CC"</f>
        <v>JERINGA DESECHABLES DE TRES PARTES LIBRE DE LATEX DE  10 CC</v>
      </c>
      <c r="F143" s="21" t="s">
        <v>18</v>
      </c>
      <c r="G143" s="47">
        <v>235</v>
      </c>
      <c r="H143" s="45" t="s">
        <v>187</v>
      </c>
      <c r="I143" s="46">
        <v>2023</v>
      </c>
      <c r="J143" s="19">
        <v>240</v>
      </c>
      <c r="K143" s="19">
        <f t="shared" si="65"/>
        <v>45.6</v>
      </c>
      <c r="L143" s="19">
        <f t="shared" si="66"/>
        <v>285.60000000000002</v>
      </c>
      <c r="M143" s="19"/>
      <c r="N143" s="19"/>
      <c r="O143" s="19"/>
      <c r="P143" s="22"/>
      <c r="Q143" s="22"/>
      <c r="R143" s="22"/>
      <c r="S143" s="18"/>
      <c r="T143" s="19"/>
      <c r="U143" s="19"/>
      <c r="V143" s="19">
        <v>352</v>
      </c>
      <c r="W143" s="19">
        <f t="shared" si="67"/>
        <v>66.88</v>
      </c>
      <c r="X143" s="19">
        <f t="shared" si="68"/>
        <v>418.88</v>
      </c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>
        <v>400</v>
      </c>
      <c r="AR143" s="19">
        <f t="shared" si="69"/>
        <v>76</v>
      </c>
      <c r="AS143" s="19">
        <f t="shared" si="71"/>
        <v>476</v>
      </c>
      <c r="AT143" s="19">
        <v>270</v>
      </c>
      <c r="AU143" s="19">
        <f t="shared" ref="AU143:AU148" si="72">AT143*19/100</f>
        <v>51.3</v>
      </c>
      <c r="AV143" s="19">
        <f t="shared" ref="AV143:AV148" si="73">AT143+AU143</f>
        <v>321.3</v>
      </c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22">
        <f t="shared" si="70"/>
        <v>240</v>
      </c>
      <c r="BP143" s="22">
        <f t="shared" si="70"/>
        <v>45.6</v>
      </c>
      <c r="BQ143" s="22">
        <f t="shared" si="70"/>
        <v>285.60000000000002</v>
      </c>
      <c r="BR143" s="35"/>
      <c r="BS143" s="35"/>
      <c r="BT143" s="35"/>
      <c r="BU143" s="35"/>
      <c r="BV143" s="35"/>
      <c r="BW143" s="35"/>
      <c r="BX143" s="35"/>
      <c r="BY143" s="35"/>
      <c r="BZ143" s="35"/>
      <c r="CA143" s="35"/>
      <c r="CB143" s="35"/>
      <c r="CC143" s="35"/>
      <c r="CD143" s="35"/>
      <c r="CE143" s="35"/>
      <c r="CF143" s="35"/>
      <c r="CG143" s="35"/>
      <c r="CH143" s="35"/>
      <c r="CI143" s="35"/>
      <c r="CJ143" s="35"/>
      <c r="CK143" s="35"/>
      <c r="CL143" s="35"/>
      <c r="CM143" s="35"/>
      <c r="CN143" s="35"/>
      <c r="CO143" s="35"/>
      <c r="CP143" s="35"/>
      <c r="CQ143" s="35"/>
      <c r="CR143" s="35"/>
      <c r="CS143" s="35"/>
    </row>
    <row r="144" spans="1:97" s="41" customFormat="1" ht="34.5" customHeight="1" x14ac:dyDescent="0.25">
      <c r="A144" s="69"/>
      <c r="B144" s="20">
        <v>4</v>
      </c>
      <c r="C144" s="20">
        <v>42142609</v>
      </c>
      <c r="D144" s="20" t="str">
        <f>"1176090049"</f>
        <v>1176090049</v>
      </c>
      <c r="E144" s="20" t="str">
        <f>"JERINGA DESECHABLES DE TRES PARTES LIBRE DE LATEX DE  20 CC"</f>
        <v>JERINGA DESECHABLES DE TRES PARTES LIBRE DE LATEX DE  20 CC</v>
      </c>
      <c r="F144" s="21" t="s">
        <v>18</v>
      </c>
      <c r="G144" s="47">
        <v>368</v>
      </c>
      <c r="H144" s="45" t="s">
        <v>187</v>
      </c>
      <c r="I144" s="46">
        <v>2023</v>
      </c>
      <c r="J144" s="19">
        <v>356</v>
      </c>
      <c r="K144" s="19">
        <f t="shared" si="65"/>
        <v>67.64</v>
      </c>
      <c r="L144" s="19">
        <f t="shared" si="66"/>
        <v>423.64</v>
      </c>
      <c r="M144" s="19"/>
      <c r="N144" s="19"/>
      <c r="O144" s="19"/>
      <c r="P144" s="22"/>
      <c r="Q144" s="22"/>
      <c r="R144" s="22"/>
      <c r="S144" s="18"/>
      <c r="T144" s="19"/>
      <c r="U144" s="19"/>
      <c r="V144" s="19">
        <v>516</v>
      </c>
      <c r="W144" s="19">
        <f t="shared" si="67"/>
        <v>98.04</v>
      </c>
      <c r="X144" s="19">
        <f t="shared" si="68"/>
        <v>614.04</v>
      </c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>
        <v>550</v>
      </c>
      <c r="AR144" s="19">
        <f t="shared" si="69"/>
        <v>104.5</v>
      </c>
      <c r="AS144" s="19">
        <f t="shared" si="71"/>
        <v>654.5</v>
      </c>
      <c r="AT144" s="19">
        <v>390</v>
      </c>
      <c r="AU144" s="19">
        <f t="shared" si="72"/>
        <v>74.099999999999994</v>
      </c>
      <c r="AV144" s="19">
        <f t="shared" si="73"/>
        <v>464.1</v>
      </c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22">
        <f t="shared" si="70"/>
        <v>356</v>
      </c>
      <c r="BP144" s="22">
        <f t="shared" si="70"/>
        <v>67.64</v>
      </c>
      <c r="BQ144" s="22">
        <f t="shared" si="70"/>
        <v>423.64</v>
      </c>
      <c r="BR144" s="35"/>
      <c r="BS144" s="35"/>
      <c r="BT144" s="35"/>
      <c r="BU144" s="35"/>
      <c r="BV144" s="35"/>
      <c r="BW144" s="35"/>
      <c r="BX144" s="35"/>
      <c r="BY144" s="35"/>
      <c r="BZ144" s="35"/>
      <c r="CA144" s="35"/>
      <c r="CB144" s="35"/>
      <c r="CC144" s="35"/>
      <c r="CD144" s="35"/>
      <c r="CE144" s="35"/>
      <c r="CF144" s="35"/>
      <c r="CG144" s="35"/>
      <c r="CH144" s="35"/>
      <c r="CI144" s="35"/>
      <c r="CJ144" s="35"/>
      <c r="CK144" s="35"/>
      <c r="CL144" s="35"/>
      <c r="CM144" s="35"/>
      <c r="CN144" s="35"/>
      <c r="CO144" s="35"/>
      <c r="CP144" s="35"/>
      <c r="CQ144" s="35"/>
      <c r="CR144" s="35"/>
      <c r="CS144" s="35"/>
    </row>
    <row r="145" spans="1:97" s="41" customFormat="1" ht="34.5" customHeight="1" x14ac:dyDescent="0.25">
      <c r="A145" s="69"/>
      <c r="B145" s="20">
        <v>5</v>
      </c>
      <c r="C145" s="20">
        <v>42142609</v>
      </c>
      <c r="D145" s="20">
        <v>1176060040</v>
      </c>
      <c r="E145" s="20" t="s">
        <v>189</v>
      </c>
      <c r="F145" s="21" t="s">
        <v>18</v>
      </c>
      <c r="G145" s="47">
        <v>151</v>
      </c>
      <c r="H145" s="45" t="s">
        <v>187</v>
      </c>
      <c r="I145" s="46">
        <v>2023</v>
      </c>
      <c r="J145" s="19">
        <v>210</v>
      </c>
      <c r="K145" s="19">
        <f t="shared" si="65"/>
        <v>39.9</v>
      </c>
      <c r="L145" s="19">
        <f t="shared" si="66"/>
        <v>249.9</v>
      </c>
      <c r="M145" s="19"/>
      <c r="N145" s="19"/>
      <c r="O145" s="19"/>
      <c r="P145" s="22"/>
      <c r="Q145" s="22"/>
      <c r="R145" s="22"/>
      <c r="S145" s="18"/>
      <c r="T145" s="19"/>
      <c r="U145" s="19"/>
      <c r="V145" s="19">
        <v>245</v>
      </c>
      <c r="W145" s="19">
        <f t="shared" si="67"/>
        <v>46.55</v>
      </c>
      <c r="X145" s="19">
        <f t="shared" si="68"/>
        <v>291.55</v>
      </c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>
        <v>220</v>
      </c>
      <c r="AR145" s="19">
        <f t="shared" si="69"/>
        <v>41.8</v>
      </c>
      <c r="AS145" s="19">
        <f t="shared" si="71"/>
        <v>261.8</v>
      </c>
      <c r="AT145" s="19">
        <v>170</v>
      </c>
      <c r="AU145" s="19">
        <f t="shared" si="72"/>
        <v>32.299999999999997</v>
      </c>
      <c r="AV145" s="19">
        <f t="shared" si="73"/>
        <v>202.3</v>
      </c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22">
        <f t="shared" si="70"/>
        <v>210</v>
      </c>
      <c r="BP145" s="22">
        <f t="shared" si="70"/>
        <v>39.9</v>
      </c>
      <c r="BQ145" s="22">
        <f t="shared" si="70"/>
        <v>249.9</v>
      </c>
      <c r="BR145" s="35"/>
      <c r="BS145" s="35"/>
      <c r="BT145" s="35"/>
      <c r="BU145" s="35"/>
      <c r="BV145" s="35"/>
      <c r="BW145" s="35"/>
      <c r="BX145" s="35"/>
      <c r="BY145" s="35"/>
      <c r="BZ145" s="35"/>
      <c r="CA145" s="35"/>
      <c r="CB145" s="35"/>
      <c r="CC145" s="35"/>
      <c r="CD145" s="35"/>
      <c r="CE145" s="35"/>
      <c r="CF145" s="35"/>
      <c r="CG145" s="35"/>
      <c r="CH145" s="35"/>
      <c r="CI145" s="35"/>
      <c r="CJ145" s="35"/>
      <c r="CK145" s="35"/>
      <c r="CL145" s="35"/>
      <c r="CM145" s="35"/>
      <c r="CN145" s="35"/>
      <c r="CO145" s="35"/>
      <c r="CP145" s="35"/>
      <c r="CQ145" s="35"/>
      <c r="CR145" s="35"/>
      <c r="CS145" s="35"/>
    </row>
    <row r="146" spans="1:97" s="41" customFormat="1" ht="34.5" customHeight="1" x14ac:dyDescent="0.25">
      <c r="A146" s="69"/>
      <c r="B146" s="20">
        <v>6</v>
      </c>
      <c r="C146" s="20">
        <v>42142609</v>
      </c>
      <c r="D146" s="20">
        <v>1176060059</v>
      </c>
      <c r="E146" s="20" t="s">
        <v>190</v>
      </c>
      <c r="F146" s="21" t="s">
        <v>18</v>
      </c>
      <c r="G146" s="47">
        <v>88.41</v>
      </c>
      <c r="H146" s="45" t="s">
        <v>187</v>
      </c>
      <c r="I146" s="46">
        <v>2023</v>
      </c>
      <c r="J146" s="19">
        <v>220</v>
      </c>
      <c r="K146" s="19">
        <f t="shared" si="65"/>
        <v>41.8</v>
      </c>
      <c r="L146" s="19">
        <f t="shared" si="66"/>
        <v>261.8</v>
      </c>
      <c r="M146" s="19"/>
      <c r="N146" s="19"/>
      <c r="O146" s="19"/>
      <c r="P146" s="22"/>
      <c r="Q146" s="22"/>
      <c r="R146" s="22"/>
      <c r="S146" s="18"/>
      <c r="T146" s="19"/>
      <c r="U146" s="19"/>
      <c r="V146" s="19">
        <v>228</v>
      </c>
      <c r="W146" s="19">
        <f t="shared" si="67"/>
        <v>43.32</v>
      </c>
      <c r="X146" s="19">
        <f t="shared" si="68"/>
        <v>271.32</v>
      </c>
      <c r="Y146" s="19">
        <v>659</v>
      </c>
      <c r="Z146" s="19">
        <f>Y146*19/100</f>
        <v>125.21</v>
      </c>
      <c r="AA146" s="19">
        <f>Y146+Z146</f>
        <v>784.21</v>
      </c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>
        <v>250</v>
      </c>
      <c r="AR146" s="19">
        <f t="shared" si="69"/>
        <v>47.5</v>
      </c>
      <c r="AS146" s="19">
        <f t="shared" si="71"/>
        <v>297.5</v>
      </c>
      <c r="AT146" s="19">
        <v>200</v>
      </c>
      <c r="AU146" s="19">
        <f t="shared" si="72"/>
        <v>38</v>
      </c>
      <c r="AV146" s="19">
        <f t="shared" si="73"/>
        <v>238</v>
      </c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9"/>
      <c r="BK146" s="19"/>
      <c r="BL146" s="19"/>
      <c r="BM146" s="19"/>
      <c r="BN146" s="19"/>
      <c r="BO146" s="22">
        <f t="shared" si="70"/>
        <v>220</v>
      </c>
      <c r="BP146" s="22">
        <f t="shared" si="70"/>
        <v>41.8</v>
      </c>
      <c r="BQ146" s="22">
        <f t="shared" si="70"/>
        <v>261.8</v>
      </c>
      <c r="BR146" s="35"/>
      <c r="BS146" s="35"/>
      <c r="BT146" s="35"/>
      <c r="BU146" s="35"/>
      <c r="BV146" s="35"/>
      <c r="BW146" s="35"/>
      <c r="BX146" s="35"/>
      <c r="BY146" s="35"/>
      <c r="BZ146" s="35"/>
      <c r="CA146" s="35"/>
      <c r="CB146" s="35"/>
      <c r="CC146" s="35"/>
      <c r="CD146" s="35"/>
      <c r="CE146" s="35"/>
      <c r="CF146" s="35"/>
      <c r="CG146" s="35"/>
      <c r="CH146" s="35"/>
      <c r="CI146" s="35"/>
      <c r="CJ146" s="35"/>
      <c r="CK146" s="35"/>
      <c r="CL146" s="35"/>
      <c r="CM146" s="35"/>
      <c r="CN146" s="35"/>
      <c r="CO146" s="35"/>
      <c r="CP146" s="35"/>
      <c r="CQ146" s="35"/>
      <c r="CR146" s="35"/>
      <c r="CS146" s="35"/>
    </row>
    <row r="147" spans="1:97" s="41" customFormat="1" ht="34.5" customHeight="1" x14ac:dyDescent="0.25">
      <c r="A147" s="69"/>
      <c r="B147" s="20">
        <v>7</v>
      </c>
      <c r="C147" s="20">
        <v>42142609</v>
      </c>
      <c r="D147" s="20">
        <v>1176060080</v>
      </c>
      <c r="E147" s="20" t="s">
        <v>191</v>
      </c>
      <c r="F147" s="21" t="s">
        <v>18</v>
      </c>
      <c r="G147" s="47">
        <v>529</v>
      </c>
      <c r="H147" s="45" t="s">
        <v>187</v>
      </c>
      <c r="I147" s="46">
        <v>2023</v>
      </c>
      <c r="J147" s="19">
        <v>642</v>
      </c>
      <c r="K147" s="19">
        <f t="shared" si="65"/>
        <v>121.98</v>
      </c>
      <c r="L147" s="19">
        <f t="shared" si="66"/>
        <v>763.98</v>
      </c>
      <c r="M147" s="19"/>
      <c r="N147" s="19"/>
      <c r="O147" s="19"/>
      <c r="P147" s="22"/>
      <c r="Q147" s="22"/>
      <c r="R147" s="22"/>
      <c r="S147" s="18"/>
      <c r="T147" s="19"/>
      <c r="U147" s="19"/>
      <c r="V147" s="19">
        <v>1128</v>
      </c>
      <c r="W147" s="19">
        <f t="shared" si="67"/>
        <v>214.32</v>
      </c>
      <c r="X147" s="19">
        <f t="shared" si="68"/>
        <v>1342.32</v>
      </c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22">
        <f t="shared" si="70"/>
        <v>642</v>
      </c>
      <c r="BP147" s="22">
        <f t="shared" si="70"/>
        <v>121.98</v>
      </c>
      <c r="BQ147" s="22">
        <f t="shared" si="70"/>
        <v>763.98</v>
      </c>
      <c r="BR147" s="35"/>
      <c r="BS147" s="35"/>
      <c r="BT147" s="35"/>
      <c r="BU147" s="35"/>
      <c r="BV147" s="35"/>
      <c r="BW147" s="35"/>
      <c r="BX147" s="35"/>
      <c r="BY147" s="35"/>
      <c r="BZ147" s="35"/>
      <c r="CA147" s="35"/>
      <c r="CB147" s="35"/>
      <c r="CC147" s="35"/>
      <c r="CD147" s="35"/>
      <c r="CE147" s="35"/>
      <c r="CF147" s="35"/>
      <c r="CG147" s="35"/>
      <c r="CH147" s="35"/>
      <c r="CI147" s="35"/>
      <c r="CJ147" s="35"/>
      <c r="CK147" s="35"/>
      <c r="CL147" s="35"/>
      <c r="CM147" s="35"/>
      <c r="CN147" s="35"/>
      <c r="CO147" s="35"/>
      <c r="CP147" s="35"/>
      <c r="CQ147" s="35"/>
      <c r="CR147" s="35"/>
      <c r="CS147" s="35"/>
    </row>
    <row r="148" spans="1:97" s="41" customFormat="1" ht="34.5" customHeight="1" x14ac:dyDescent="0.25">
      <c r="A148" s="68"/>
      <c r="B148" s="20">
        <v>8</v>
      </c>
      <c r="C148" s="20">
        <v>42142609</v>
      </c>
      <c r="D148" s="20">
        <v>1176060016</v>
      </c>
      <c r="E148" s="20" t="s">
        <v>192</v>
      </c>
      <c r="F148" s="21" t="s">
        <v>18</v>
      </c>
      <c r="G148" s="47">
        <v>3700</v>
      </c>
      <c r="H148" s="45"/>
      <c r="I148" s="46"/>
      <c r="J148" s="19"/>
      <c r="K148" s="19"/>
      <c r="L148" s="19"/>
      <c r="M148" s="19"/>
      <c r="N148" s="19"/>
      <c r="O148" s="19">
        <f>G148*13.12/100+G148</f>
        <v>4185.4399999999996</v>
      </c>
      <c r="P148" s="22"/>
      <c r="Q148" s="22"/>
      <c r="R148" s="22"/>
      <c r="S148" s="18"/>
      <c r="T148" s="19"/>
      <c r="U148" s="19"/>
      <c r="V148" s="19">
        <v>1128</v>
      </c>
      <c r="W148" s="19">
        <f t="shared" si="67"/>
        <v>214.32</v>
      </c>
      <c r="X148" s="19">
        <f t="shared" si="68"/>
        <v>1342.32</v>
      </c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>
        <v>1300</v>
      </c>
      <c r="AR148" s="19">
        <f t="shared" ref="AR148" si="74">AQ148*19/100</f>
        <v>247</v>
      </c>
      <c r="AS148" s="19">
        <f t="shared" si="71"/>
        <v>1547</v>
      </c>
      <c r="AT148" s="19">
        <v>1300</v>
      </c>
      <c r="AU148" s="19">
        <f t="shared" si="72"/>
        <v>247</v>
      </c>
      <c r="AV148" s="19">
        <f t="shared" si="73"/>
        <v>1547</v>
      </c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9"/>
      <c r="BK148" s="19"/>
      <c r="BL148" s="19"/>
      <c r="BM148" s="19"/>
      <c r="BN148" s="19"/>
      <c r="BO148" s="22">
        <f>AVERAGE(V148,AQ148)</f>
        <v>1214</v>
      </c>
      <c r="BP148" s="22">
        <f>BO148*19/100</f>
        <v>230.66</v>
      </c>
      <c r="BQ148" s="22">
        <f>BO148+BP148</f>
        <v>1444.66</v>
      </c>
      <c r="BR148" s="35"/>
      <c r="BS148" s="35"/>
      <c r="BT148" s="35"/>
      <c r="BU148" s="35"/>
      <c r="BV148" s="35"/>
      <c r="BW148" s="35"/>
      <c r="BX148" s="35"/>
      <c r="BY148" s="35"/>
      <c r="BZ148" s="35"/>
      <c r="CA148" s="35"/>
      <c r="CB148" s="35"/>
      <c r="CC148" s="35"/>
      <c r="CD148" s="35"/>
      <c r="CE148" s="35"/>
      <c r="CF148" s="35"/>
      <c r="CG148" s="35"/>
      <c r="CH148" s="35"/>
      <c r="CI148" s="35"/>
      <c r="CJ148" s="35"/>
      <c r="CK148" s="35"/>
      <c r="CL148" s="35"/>
      <c r="CM148" s="35"/>
      <c r="CN148" s="35"/>
      <c r="CO148" s="35"/>
      <c r="CP148" s="35"/>
      <c r="CQ148" s="35"/>
      <c r="CR148" s="35"/>
      <c r="CS148" s="35"/>
    </row>
    <row r="149" spans="1:97" s="43" customFormat="1" ht="34.5" customHeight="1" x14ac:dyDescent="0.25">
      <c r="A149" s="42"/>
      <c r="B149" s="1"/>
      <c r="C149" s="1"/>
      <c r="D149" s="2"/>
      <c r="E149" s="1"/>
      <c r="F149" s="2"/>
      <c r="G149" s="48"/>
      <c r="H149" s="29"/>
      <c r="I149" s="24"/>
      <c r="J149" s="25"/>
      <c r="K149" s="25"/>
      <c r="L149" s="25"/>
      <c r="M149" s="25"/>
      <c r="N149" s="25"/>
      <c r="O149" s="25"/>
      <c r="P149" s="26"/>
      <c r="Q149" s="26"/>
      <c r="R149" s="26"/>
      <c r="S149" s="27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25"/>
      <c r="AZ149" s="25"/>
      <c r="BA149" s="25"/>
      <c r="BB149" s="25"/>
      <c r="BC149" s="25"/>
      <c r="BD149" s="25"/>
      <c r="BE149" s="25"/>
      <c r="BF149" s="25"/>
      <c r="BG149" s="25"/>
      <c r="BH149" s="25"/>
      <c r="BI149" s="25"/>
      <c r="BJ149" s="25"/>
      <c r="BK149" s="25"/>
      <c r="BL149" s="25"/>
      <c r="BM149" s="25"/>
      <c r="BN149" s="25"/>
      <c r="BO149" s="26"/>
      <c r="BP149" s="26"/>
      <c r="BQ149" s="26"/>
      <c r="BR149" s="35"/>
      <c r="BS149" s="35"/>
      <c r="BT149" s="35"/>
      <c r="BU149" s="35"/>
      <c r="BV149" s="35"/>
      <c r="BW149" s="35"/>
      <c r="BX149" s="35"/>
      <c r="BY149" s="35"/>
      <c r="BZ149" s="35"/>
      <c r="CA149" s="35"/>
      <c r="CB149" s="35"/>
      <c r="CC149" s="35"/>
      <c r="CD149" s="35"/>
      <c r="CE149" s="35"/>
      <c r="CF149" s="35"/>
      <c r="CG149" s="35"/>
      <c r="CH149" s="35"/>
      <c r="CI149" s="35"/>
      <c r="CJ149" s="35"/>
      <c r="CK149" s="35"/>
      <c r="CL149" s="35"/>
      <c r="CM149" s="35"/>
      <c r="CN149" s="35"/>
      <c r="CO149" s="35"/>
      <c r="CP149" s="35"/>
      <c r="CQ149" s="35"/>
      <c r="CR149" s="35"/>
      <c r="CS149" s="35"/>
    </row>
    <row r="150" spans="1:97" s="41" customFormat="1" ht="34.5" customHeight="1" x14ac:dyDescent="0.25">
      <c r="A150" s="67" t="s">
        <v>193</v>
      </c>
      <c r="B150" s="20">
        <v>1</v>
      </c>
      <c r="C150" s="21">
        <v>42142533</v>
      </c>
      <c r="D150" s="21">
        <v>1176010302</v>
      </c>
      <c r="E150" s="20" t="s">
        <v>194</v>
      </c>
      <c r="F150" s="21" t="s">
        <v>18</v>
      </c>
      <c r="G150" s="47">
        <v>9234</v>
      </c>
      <c r="H150" s="45" t="s">
        <v>195</v>
      </c>
      <c r="I150" s="46">
        <v>2023</v>
      </c>
      <c r="J150" s="19">
        <v>26500</v>
      </c>
      <c r="K150" s="19">
        <v>0</v>
      </c>
      <c r="L150" s="19">
        <f>J150+K150</f>
        <v>26500</v>
      </c>
      <c r="M150" s="19"/>
      <c r="N150" s="19"/>
      <c r="O150" s="19"/>
      <c r="P150" s="22"/>
      <c r="Q150" s="22"/>
      <c r="R150" s="22"/>
      <c r="S150" s="18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9"/>
      <c r="BK150" s="19"/>
      <c r="BL150" s="19"/>
      <c r="BM150" s="19"/>
      <c r="BN150" s="19"/>
      <c r="BO150" s="22">
        <f t="shared" ref="BO150:BQ151" si="75">J150</f>
        <v>26500</v>
      </c>
      <c r="BP150" s="22">
        <f t="shared" si="75"/>
        <v>0</v>
      </c>
      <c r="BQ150" s="22">
        <f t="shared" si="75"/>
        <v>26500</v>
      </c>
      <c r="BR150" s="35"/>
      <c r="BS150" s="35"/>
      <c r="BT150" s="35"/>
      <c r="BU150" s="35"/>
      <c r="BV150" s="35"/>
      <c r="BW150" s="35"/>
      <c r="BX150" s="35"/>
      <c r="BY150" s="35"/>
      <c r="BZ150" s="35"/>
      <c r="CA150" s="35"/>
      <c r="CB150" s="35"/>
      <c r="CC150" s="35"/>
      <c r="CD150" s="35"/>
      <c r="CE150" s="35"/>
      <c r="CF150" s="35"/>
      <c r="CG150" s="35"/>
      <c r="CH150" s="35"/>
      <c r="CI150" s="35"/>
      <c r="CJ150" s="35"/>
      <c r="CK150" s="35"/>
      <c r="CL150" s="35"/>
      <c r="CM150" s="35"/>
      <c r="CN150" s="35"/>
      <c r="CO150" s="35"/>
      <c r="CP150" s="35"/>
      <c r="CQ150" s="35"/>
      <c r="CR150" s="35"/>
      <c r="CS150" s="35"/>
    </row>
    <row r="151" spans="1:97" s="41" customFormat="1" ht="34.5" customHeight="1" x14ac:dyDescent="0.25">
      <c r="A151" s="68"/>
      <c r="B151" s="20">
        <v>2</v>
      </c>
      <c r="C151" s="21">
        <v>42142533</v>
      </c>
      <c r="D151" s="21">
        <v>1176010303</v>
      </c>
      <c r="E151" s="20" t="s">
        <v>196</v>
      </c>
      <c r="F151" s="21" t="s">
        <v>18</v>
      </c>
      <c r="G151" s="47">
        <v>10040.075849268</v>
      </c>
      <c r="H151" s="45" t="s">
        <v>195</v>
      </c>
      <c r="I151" s="46">
        <v>2023</v>
      </c>
      <c r="J151" s="19">
        <v>23000</v>
      </c>
      <c r="K151" s="19">
        <v>0</v>
      </c>
      <c r="L151" s="19">
        <f>J151+K151</f>
        <v>23000</v>
      </c>
      <c r="M151" s="19"/>
      <c r="N151" s="19"/>
      <c r="O151" s="19"/>
      <c r="P151" s="22"/>
      <c r="Q151" s="22"/>
      <c r="R151" s="22"/>
      <c r="S151" s="18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  <c r="BL151" s="19"/>
      <c r="BM151" s="19"/>
      <c r="BN151" s="19"/>
      <c r="BO151" s="22">
        <f t="shared" si="75"/>
        <v>23000</v>
      </c>
      <c r="BP151" s="22">
        <f t="shared" si="75"/>
        <v>0</v>
      </c>
      <c r="BQ151" s="22">
        <f t="shared" si="75"/>
        <v>23000</v>
      </c>
      <c r="BR151" s="35"/>
      <c r="BS151" s="35"/>
      <c r="BT151" s="35"/>
      <c r="BU151" s="35"/>
      <c r="BV151" s="35"/>
      <c r="BW151" s="35"/>
      <c r="BX151" s="35"/>
      <c r="BY151" s="35"/>
      <c r="BZ151" s="35"/>
      <c r="CA151" s="35"/>
      <c r="CB151" s="35"/>
      <c r="CC151" s="35"/>
      <c r="CD151" s="35"/>
      <c r="CE151" s="35"/>
      <c r="CF151" s="35"/>
      <c r="CG151" s="35"/>
      <c r="CH151" s="35"/>
      <c r="CI151" s="35"/>
      <c r="CJ151" s="35"/>
      <c r="CK151" s="35"/>
      <c r="CL151" s="35"/>
      <c r="CM151" s="35"/>
      <c r="CN151" s="35"/>
      <c r="CO151" s="35"/>
      <c r="CP151" s="35"/>
      <c r="CQ151" s="35"/>
      <c r="CR151" s="35"/>
      <c r="CS151" s="35"/>
    </row>
    <row r="152" spans="1:97" s="43" customFormat="1" ht="34.5" customHeight="1" x14ac:dyDescent="0.25">
      <c r="A152" s="42"/>
      <c r="B152" s="1"/>
      <c r="C152" s="1"/>
      <c r="D152" s="2"/>
      <c r="E152" s="1"/>
      <c r="F152" s="2"/>
      <c r="G152" s="48"/>
      <c r="H152" s="29"/>
      <c r="I152" s="24"/>
      <c r="J152" s="25"/>
      <c r="K152" s="25"/>
      <c r="L152" s="25"/>
      <c r="M152" s="25"/>
      <c r="N152" s="25"/>
      <c r="O152" s="25"/>
      <c r="P152" s="26"/>
      <c r="Q152" s="26"/>
      <c r="R152" s="26"/>
      <c r="S152" s="27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  <c r="AY152" s="25"/>
      <c r="AZ152" s="25"/>
      <c r="BA152" s="25"/>
      <c r="BB152" s="25"/>
      <c r="BC152" s="25"/>
      <c r="BD152" s="25"/>
      <c r="BE152" s="25"/>
      <c r="BF152" s="25"/>
      <c r="BG152" s="25"/>
      <c r="BH152" s="25"/>
      <c r="BI152" s="25"/>
      <c r="BJ152" s="25"/>
      <c r="BK152" s="25"/>
      <c r="BL152" s="25"/>
      <c r="BM152" s="25"/>
      <c r="BN152" s="25"/>
      <c r="BO152" s="26"/>
      <c r="BP152" s="26"/>
      <c r="BQ152" s="26"/>
      <c r="BR152" s="35"/>
      <c r="BS152" s="35"/>
      <c r="BT152" s="35"/>
      <c r="BU152" s="35"/>
      <c r="BV152" s="35"/>
      <c r="BW152" s="35"/>
      <c r="BX152" s="35"/>
      <c r="BY152" s="35"/>
      <c r="BZ152" s="35"/>
      <c r="CA152" s="35"/>
      <c r="CB152" s="35"/>
      <c r="CC152" s="35"/>
      <c r="CD152" s="35"/>
      <c r="CE152" s="35"/>
      <c r="CF152" s="35"/>
      <c r="CG152" s="35"/>
      <c r="CH152" s="35"/>
      <c r="CI152" s="35"/>
      <c r="CJ152" s="35"/>
      <c r="CK152" s="35"/>
      <c r="CL152" s="35"/>
      <c r="CM152" s="35"/>
      <c r="CN152" s="35"/>
      <c r="CO152" s="35"/>
      <c r="CP152" s="35"/>
      <c r="CQ152" s="35"/>
      <c r="CR152" s="35"/>
      <c r="CS152" s="35"/>
    </row>
    <row r="153" spans="1:97" s="41" customFormat="1" ht="34.5" customHeight="1" x14ac:dyDescent="0.25">
      <c r="A153" s="67" t="s">
        <v>197</v>
      </c>
      <c r="B153" s="20">
        <v>1</v>
      </c>
      <c r="C153" s="21">
        <v>42142504</v>
      </c>
      <c r="D153" s="21">
        <v>1176010312</v>
      </c>
      <c r="E153" s="20" t="s">
        <v>198</v>
      </c>
      <c r="F153" s="21" t="s">
        <v>18</v>
      </c>
      <c r="G153" s="47">
        <v>167832.87146776801</v>
      </c>
      <c r="H153" s="45" t="s">
        <v>199</v>
      </c>
      <c r="I153" s="46">
        <v>2023</v>
      </c>
      <c r="J153" s="19">
        <v>176517</v>
      </c>
      <c r="K153" s="19">
        <f>J153*19/100</f>
        <v>33538.230000000003</v>
      </c>
      <c r="L153" s="19">
        <f>J153+K153</f>
        <v>210055.23</v>
      </c>
      <c r="M153" s="19"/>
      <c r="N153" s="19"/>
      <c r="O153" s="19"/>
      <c r="P153" s="22"/>
      <c r="Q153" s="22"/>
      <c r="R153" s="22"/>
      <c r="S153" s="18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19"/>
      <c r="BK153" s="19"/>
      <c r="BL153" s="19"/>
      <c r="BM153" s="19"/>
      <c r="BN153" s="19"/>
      <c r="BO153" s="22">
        <f t="shared" ref="BO153:BQ156" si="76">J153</f>
        <v>176517</v>
      </c>
      <c r="BP153" s="22">
        <f t="shared" si="76"/>
        <v>33538.230000000003</v>
      </c>
      <c r="BQ153" s="22">
        <f t="shared" si="76"/>
        <v>210055.23</v>
      </c>
      <c r="BR153" s="35"/>
      <c r="BS153" s="35"/>
      <c r="BT153" s="35"/>
      <c r="BU153" s="35"/>
      <c r="BV153" s="35"/>
      <c r="BW153" s="35"/>
      <c r="BX153" s="35"/>
      <c r="BY153" s="35"/>
      <c r="BZ153" s="35"/>
      <c r="CA153" s="35"/>
      <c r="CB153" s="35"/>
      <c r="CC153" s="35"/>
      <c r="CD153" s="35"/>
      <c r="CE153" s="35"/>
      <c r="CF153" s="35"/>
      <c r="CG153" s="35"/>
      <c r="CH153" s="35"/>
      <c r="CI153" s="35"/>
      <c r="CJ153" s="35"/>
      <c r="CK153" s="35"/>
      <c r="CL153" s="35"/>
      <c r="CM153" s="35"/>
      <c r="CN153" s="35"/>
      <c r="CO153" s="35"/>
      <c r="CP153" s="35"/>
      <c r="CQ153" s="35"/>
      <c r="CR153" s="35"/>
      <c r="CS153" s="35"/>
    </row>
    <row r="154" spans="1:97" s="41" customFormat="1" ht="34.5" customHeight="1" x14ac:dyDescent="0.25">
      <c r="A154" s="72"/>
      <c r="B154" s="20">
        <v>2</v>
      </c>
      <c r="C154" s="21">
        <v>42291504</v>
      </c>
      <c r="D154" s="21">
        <v>1176010315</v>
      </c>
      <c r="E154" s="20" t="s">
        <v>200</v>
      </c>
      <c r="F154" s="21" t="s">
        <v>18</v>
      </c>
      <c r="G154" s="47">
        <v>96120.527065920003</v>
      </c>
      <c r="H154" s="45" t="s">
        <v>199</v>
      </c>
      <c r="I154" s="46">
        <v>2023</v>
      </c>
      <c r="J154" s="19">
        <v>103220</v>
      </c>
      <c r="K154" s="19">
        <f t="shared" ref="K154:K156" si="77">J154*19/100</f>
        <v>19611.8</v>
      </c>
      <c r="L154" s="19">
        <f t="shared" ref="L154:L156" si="78">J154+K154</f>
        <v>122831.8</v>
      </c>
      <c r="M154" s="19"/>
      <c r="N154" s="19"/>
      <c r="O154" s="19"/>
      <c r="P154" s="22"/>
      <c r="Q154" s="22"/>
      <c r="R154" s="22"/>
      <c r="S154" s="18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19"/>
      <c r="BK154" s="19"/>
      <c r="BL154" s="19"/>
      <c r="BM154" s="19"/>
      <c r="BN154" s="19"/>
      <c r="BO154" s="22">
        <f t="shared" si="76"/>
        <v>103220</v>
      </c>
      <c r="BP154" s="22">
        <f t="shared" si="76"/>
        <v>19611.8</v>
      </c>
      <c r="BQ154" s="22">
        <f t="shared" si="76"/>
        <v>122831.8</v>
      </c>
      <c r="BR154" s="35"/>
      <c r="BS154" s="35"/>
      <c r="BT154" s="35"/>
      <c r="BU154" s="35"/>
      <c r="BV154" s="35"/>
      <c r="BW154" s="35"/>
      <c r="BX154" s="35"/>
      <c r="BY154" s="35"/>
      <c r="BZ154" s="35"/>
      <c r="CA154" s="35"/>
      <c r="CB154" s="35"/>
      <c r="CC154" s="35"/>
      <c r="CD154" s="35"/>
      <c r="CE154" s="35"/>
      <c r="CF154" s="35"/>
      <c r="CG154" s="35"/>
      <c r="CH154" s="35"/>
      <c r="CI154" s="35"/>
      <c r="CJ154" s="35"/>
      <c r="CK154" s="35"/>
      <c r="CL154" s="35"/>
      <c r="CM154" s="35"/>
      <c r="CN154" s="35"/>
      <c r="CO154" s="35"/>
      <c r="CP154" s="35"/>
      <c r="CQ154" s="35"/>
      <c r="CR154" s="35"/>
      <c r="CS154" s="35"/>
    </row>
    <row r="155" spans="1:97" s="41" customFormat="1" ht="34.5" customHeight="1" x14ac:dyDescent="0.25">
      <c r="A155" s="72"/>
      <c r="B155" s="20">
        <v>3</v>
      </c>
      <c r="C155" s="21">
        <v>42142504</v>
      </c>
      <c r="D155" s="21">
        <v>1176010321</v>
      </c>
      <c r="E155" s="20" t="s">
        <v>201</v>
      </c>
      <c r="F155" s="21" t="s">
        <v>18</v>
      </c>
      <c r="G155" s="47">
        <v>58174.211396700004</v>
      </c>
      <c r="H155" s="45" t="s">
        <v>199</v>
      </c>
      <c r="I155" s="46">
        <v>2023</v>
      </c>
      <c r="J155" s="19">
        <v>59145</v>
      </c>
      <c r="K155" s="19">
        <f t="shared" si="77"/>
        <v>11237.55</v>
      </c>
      <c r="L155" s="19">
        <f t="shared" si="78"/>
        <v>70382.55</v>
      </c>
      <c r="M155" s="19"/>
      <c r="N155" s="19"/>
      <c r="O155" s="19"/>
      <c r="P155" s="22"/>
      <c r="Q155" s="22"/>
      <c r="R155" s="22"/>
      <c r="S155" s="18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19"/>
      <c r="BK155" s="19"/>
      <c r="BL155" s="19"/>
      <c r="BM155" s="19"/>
      <c r="BN155" s="19"/>
      <c r="BO155" s="22">
        <f t="shared" si="76"/>
        <v>59145</v>
      </c>
      <c r="BP155" s="22">
        <f t="shared" si="76"/>
        <v>11237.55</v>
      </c>
      <c r="BQ155" s="22">
        <f t="shared" si="76"/>
        <v>70382.55</v>
      </c>
      <c r="BR155" s="35"/>
      <c r="BS155" s="35"/>
      <c r="BT155" s="35"/>
      <c r="BU155" s="35"/>
      <c r="BV155" s="35"/>
      <c r="BW155" s="35"/>
      <c r="BX155" s="35"/>
      <c r="BY155" s="35"/>
      <c r="BZ155" s="35"/>
      <c r="CA155" s="35"/>
      <c r="CB155" s="35"/>
      <c r="CC155" s="35"/>
      <c r="CD155" s="35"/>
      <c r="CE155" s="35"/>
      <c r="CF155" s="35"/>
      <c r="CG155" s="35"/>
      <c r="CH155" s="35"/>
      <c r="CI155" s="35"/>
      <c r="CJ155" s="35"/>
      <c r="CK155" s="35"/>
      <c r="CL155" s="35"/>
      <c r="CM155" s="35"/>
      <c r="CN155" s="35"/>
      <c r="CO155" s="35"/>
      <c r="CP155" s="35"/>
      <c r="CQ155" s="35"/>
      <c r="CR155" s="35"/>
      <c r="CS155" s="35"/>
    </row>
    <row r="156" spans="1:97" s="41" customFormat="1" ht="48" customHeight="1" x14ac:dyDescent="0.25">
      <c r="A156" s="70"/>
      <c r="B156" s="20">
        <v>4</v>
      </c>
      <c r="C156" s="21">
        <v>42142504</v>
      </c>
      <c r="D156" s="21">
        <v>1176010322</v>
      </c>
      <c r="E156" s="20" t="s">
        <v>202</v>
      </c>
      <c r="F156" s="21" t="s">
        <v>18</v>
      </c>
      <c r="G156" s="47">
        <v>162065.422573182</v>
      </c>
      <c r="H156" s="45" t="s">
        <v>199</v>
      </c>
      <c r="I156" s="46">
        <v>2023</v>
      </c>
      <c r="J156" s="19">
        <v>167848</v>
      </c>
      <c r="K156" s="19">
        <f t="shared" si="77"/>
        <v>31891.119999999999</v>
      </c>
      <c r="L156" s="19">
        <f t="shared" si="78"/>
        <v>199739.12</v>
      </c>
      <c r="M156" s="19"/>
      <c r="N156" s="19"/>
      <c r="O156" s="19"/>
      <c r="P156" s="22"/>
      <c r="Q156" s="22"/>
      <c r="R156" s="22"/>
      <c r="S156" s="18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19"/>
      <c r="BK156" s="19"/>
      <c r="BL156" s="19"/>
      <c r="BM156" s="19"/>
      <c r="BN156" s="19"/>
      <c r="BO156" s="22">
        <f t="shared" si="76"/>
        <v>167848</v>
      </c>
      <c r="BP156" s="22">
        <f t="shared" si="76"/>
        <v>31891.119999999999</v>
      </c>
      <c r="BQ156" s="22">
        <f t="shared" si="76"/>
        <v>199739.12</v>
      </c>
      <c r="BR156" s="35"/>
      <c r="BS156" s="35"/>
      <c r="BT156" s="35"/>
      <c r="BU156" s="35"/>
      <c r="BV156" s="35"/>
      <c r="BW156" s="35"/>
      <c r="BX156" s="35"/>
      <c r="BY156" s="35"/>
      <c r="BZ156" s="35"/>
      <c r="CA156" s="35"/>
      <c r="CB156" s="35"/>
      <c r="CC156" s="35"/>
      <c r="CD156" s="35"/>
      <c r="CE156" s="35"/>
      <c r="CF156" s="35"/>
      <c r="CG156" s="35"/>
      <c r="CH156" s="35"/>
      <c r="CI156" s="35"/>
      <c r="CJ156" s="35"/>
      <c r="CK156" s="35"/>
      <c r="CL156" s="35"/>
      <c r="CM156" s="35"/>
      <c r="CN156" s="35"/>
      <c r="CO156" s="35"/>
      <c r="CP156" s="35"/>
      <c r="CQ156" s="35"/>
      <c r="CR156" s="35"/>
      <c r="CS156" s="35"/>
    </row>
    <row r="157" spans="1:97" s="43" customFormat="1" ht="34.5" customHeight="1" x14ac:dyDescent="0.25">
      <c r="A157" s="42"/>
      <c r="B157" s="1"/>
      <c r="C157" s="1"/>
      <c r="D157" s="2"/>
      <c r="E157" s="1"/>
      <c r="F157" s="2"/>
      <c r="G157" s="48"/>
      <c r="H157" s="29"/>
      <c r="I157" s="24"/>
      <c r="J157" s="25"/>
      <c r="K157" s="25"/>
      <c r="L157" s="25"/>
      <c r="M157" s="25"/>
      <c r="N157" s="25"/>
      <c r="O157" s="25"/>
      <c r="P157" s="26"/>
      <c r="Q157" s="26"/>
      <c r="R157" s="26"/>
      <c r="S157" s="27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  <c r="AY157" s="25"/>
      <c r="AZ157" s="25"/>
      <c r="BA157" s="25"/>
      <c r="BB157" s="25"/>
      <c r="BC157" s="25"/>
      <c r="BD157" s="25"/>
      <c r="BE157" s="25"/>
      <c r="BF157" s="25"/>
      <c r="BG157" s="25"/>
      <c r="BH157" s="25"/>
      <c r="BI157" s="25"/>
      <c r="BJ157" s="25"/>
      <c r="BK157" s="25"/>
      <c r="BL157" s="25"/>
      <c r="BM157" s="25"/>
      <c r="BN157" s="25"/>
      <c r="BO157" s="26"/>
      <c r="BP157" s="26"/>
      <c r="BQ157" s="26"/>
      <c r="BR157" s="35"/>
      <c r="BS157" s="35"/>
      <c r="BT157" s="35"/>
      <c r="BU157" s="35"/>
      <c r="BV157" s="35"/>
      <c r="BW157" s="35"/>
      <c r="BX157" s="35"/>
      <c r="BY157" s="35"/>
      <c r="BZ157" s="35"/>
      <c r="CA157" s="35"/>
      <c r="CB157" s="35"/>
      <c r="CC157" s="35"/>
      <c r="CD157" s="35"/>
      <c r="CE157" s="35"/>
      <c r="CF157" s="35"/>
      <c r="CG157" s="35"/>
      <c r="CH157" s="35"/>
      <c r="CI157" s="35"/>
      <c r="CJ157" s="35"/>
      <c r="CK157" s="35"/>
      <c r="CL157" s="35"/>
      <c r="CM157" s="35"/>
      <c r="CN157" s="35"/>
      <c r="CO157" s="35"/>
      <c r="CP157" s="35"/>
      <c r="CQ157" s="35"/>
      <c r="CR157" s="35"/>
      <c r="CS157" s="35"/>
    </row>
    <row r="158" spans="1:97" s="41" customFormat="1" ht="49.5" customHeight="1" x14ac:dyDescent="0.25">
      <c r="A158" s="33" t="s">
        <v>203</v>
      </c>
      <c r="B158" s="20">
        <v>1</v>
      </c>
      <c r="C158" s="20">
        <v>60101310</v>
      </c>
      <c r="D158" s="21" t="str">
        <f>"1176090082"</f>
        <v>1176090082</v>
      </c>
      <c r="E158" s="20" t="str">
        <f>"MANILLA PARA IDENTIFICACION DE PACIENTES RIESGO DE CAIDAS"</f>
        <v>MANILLA PARA IDENTIFICACION DE PACIENTES RIESGO DE CAIDAS</v>
      </c>
      <c r="F158" s="34" t="s">
        <v>18</v>
      </c>
      <c r="G158" s="44">
        <v>270</v>
      </c>
      <c r="H158" s="45"/>
      <c r="I158" s="46"/>
      <c r="J158" s="19"/>
      <c r="K158" s="19"/>
      <c r="L158" s="19"/>
      <c r="M158" s="19"/>
      <c r="N158" s="19"/>
      <c r="O158" s="19">
        <f>G158*13.12/100+G158</f>
        <v>305.42399999999998</v>
      </c>
      <c r="P158" s="22"/>
      <c r="Q158" s="22"/>
      <c r="R158" s="22"/>
      <c r="S158" s="18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19"/>
      <c r="BK158" s="19"/>
      <c r="BL158" s="19"/>
      <c r="BM158" s="19"/>
      <c r="BN158" s="19"/>
      <c r="BO158" s="22">
        <f>BQ158</f>
        <v>305.42399999999998</v>
      </c>
      <c r="BP158" s="22">
        <f t="shared" ref="BP158:BQ158" si="79">N158</f>
        <v>0</v>
      </c>
      <c r="BQ158" s="22">
        <f t="shared" si="79"/>
        <v>305.42399999999998</v>
      </c>
      <c r="BR158" s="35"/>
      <c r="BS158" s="35"/>
      <c r="BT158" s="35"/>
      <c r="BU158" s="35"/>
      <c r="BV158" s="35"/>
      <c r="BW158" s="35"/>
      <c r="BX158" s="35"/>
      <c r="BY158" s="35"/>
      <c r="BZ158" s="35"/>
      <c r="CA158" s="35"/>
      <c r="CB158" s="35"/>
      <c r="CC158" s="35"/>
      <c r="CD158" s="35"/>
      <c r="CE158" s="35"/>
      <c r="CF158" s="35"/>
      <c r="CG158" s="35"/>
      <c r="CH158" s="35"/>
      <c r="CI158" s="35"/>
      <c r="CJ158" s="35"/>
      <c r="CK158" s="35"/>
      <c r="CL158" s="35"/>
      <c r="CM158" s="35"/>
      <c r="CN158" s="35"/>
      <c r="CO158" s="35"/>
      <c r="CP158" s="35"/>
      <c r="CQ158" s="35"/>
      <c r="CR158" s="35"/>
      <c r="CS158" s="35"/>
    </row>
    <row r="159" spans="1:97" s="43" customFormat="1" ht="34.5" customHeight="1" x14ac:dyDescent="0.25">
      <c r="A159" s="42"/>
      <c r="B159" s="1"/>
      <c r="C159" s="1"/>
      <c r="D159" s="2"/>
      <c r="E159" s="1"/>
      <c r="F159" s="2"/>
      <c r="G159" s="48"/>
      <c r="H159" s="29"/>
      <c r="I159" s="24"/>
      <c r="J159" s="25"/>
      <c r="K159" s="25"/>
      <c r="L159" s="25"/>
      <c r="M159" s="25"/>
      <c r="N159" s="25"/>
      <c r="O159" s="25"/>
      <c r="P159" s="26"/>
      <c r="Q159" s="26"/>
      <c r="R159" s="26"/>
      <c r="S159" s="27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25"/>
      <c r="AZ159" s="25"/>
      <c r="BA159" s="25"/>
      <c r="BB159" s="25"/>
      <c r="BC159" s="25"/>
      <c r="BD159" s="25"/>
      <c r="BE159" s="25"/>
      <c r="BF159" s="25"/>
      <c r="BG159" s="25"/>
      <c r="BH159" s="25"/>
      <c r="BI159" s="25"/>
      <c r="BJ159" s="25"/>
      <c r="BK159" s="25"/>
      <c r="BL159" s="25"/>
      <c r="BM159" s="25"/>
      <c r="BN159" s="25"/>
      <c r="BO159" s="26"/>
      <c r="BP159" s="26"/>
      <c r="BQ159" s="26"/>
      <c r="BR159" s="35"/>
      <c r="BS159" s="35"/>
      <c r="BT159" s="35"/>
      <c r="BU159" s="35"/>
      <c r="BV159" s="35"/>
      <c r="BW159" s="35"/>
      <c r="BX159" s="35"/>
      <c r="BY159" s="35"/>
      <c r="BZ159" s="35"/>
      <c r="CA159" s="35"/>
      <c r="CB159" s="35"/>
      <c r="CC159" s="35"/>
      <c r="CD159" s="35"/>
      <c r="CE159" s="35"/>
      <c r="CF159" s="35"/>
      <c r="CG159" s="35"/>
      <c r="CH159" s="35"/>
      <c r="CI159" s="35"/>
      <c r="CJ159" s="35"/>
      <c r="CK159" s="35"/>
      <c r="CL159" s="35"/>
      <c r="CM159" s="35"/>
      <c r="CN159" s="35"/>
      <c r="CO159" s="35"/>
      <c r="CP159" s="35"/>
      <c r="CQ159" s="35"/>
      <c r="CR159" s="35"/>
      <c r="CS159" s="35"/>
    </row>
    <row r="160" spans="1:97" s="41" customFormat="1" ht="34.5" customHeight="1" x14ac:dyDescent="0.25">
      <c r="A160" s="33" t="s">
        <v>204</v>
      </c>
      <c r="B160" s="20">
        <v>1</v>
      </c>
      <c r="C160" s="20">
        <v>60101310</v>
      </c>
      <c r="D160" s="21" t="str">
        <f>"1176090279"</f>
        <v>1176090279</v>
      </c>
      <c r="E160" s="20" t="str">
        <f>"MANILLA PARA IDENTIFICACION DE PACIENTES ALERGIAS"</f>
        <v>MANILLA PARA IDENTIFICACION DE PACIENTES ALERGIAS</v>
      </c>
      <c r="F160" s="34" t="s">
        <v>18</v>
      </c>
      <c r="G160" s="44">
        <v>270</v>
      </c>
      <c r="H160" s="45"/>
      <c r="I160" s="46"/>
      <c r="J160" s="19"/>
      <c r="K160" s="19"/>
      <c r="L160" s="19"/>
      <c r="M160" s="19"/>
      <c r="N160" s="19"/>
      <c r="O160" s="19">
        <f>G160*13.12/100+G160</f>
        <v>305.42399999999998</v>
      </c>
      <c r="P160" s="22"/>
      <c r="Q160" s="22"/>
      <c r="R160" s="22"/>
      <c r="S160" s="18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19"/>
      <c r="BK160" s="19"/>
      <c r="BL160" s="19"/>
      <c r="BM160" s="19"/>
      <c r="BN160" s="19"/>
      <c r="BO160" s="22">
        <f>BQ160</f>
        <v>305.42399999999998</v>
      </c>
      <c r="BP160" s="22">
        <f t="shared" ref="BP160:BQ160" si="80">N160</f>
        <v>0</v>
      </c>
      <c r="BQ160" s="22">
        <f t="shared" si="80"/>
        <v>305.42399999999998</v>
      </c>
      <c r="BR160" s="35"/>
      <c r="BS160" s="35"/>
      <c r="BT160" s="35"/>
      <c r="BU160" s="35"/>
      <c r="BV160" s="35"/>
      <c r="BW160" s="35"/>
      <c r="BX160" s="35"/>
      <c r="BY160" s="35"/>
      <c r="BZ160" s="35"/>
      <c r="CA160" s="35"/>
      <c r="CB160" s="35"/>
      <c r="CC160" s="35"/>
      <c r="CD160" s="35"/>
      <c r="CE160" s="35"/>
      <c r="CF160" s="35"/>
      <c r="CG160" s="35"/>
      <c r="CH160" s="35"/>
      <c r="CI160" s="35"/>
      <c r="CJ160" s="35"/>
      <c r="CK160" s="35"/>
      <c r="CL160" s="35"/>
      <c r="CM160" s="35"/>
      <c r="CN160" s="35"/>
      <c r="CO160" s="35"/>
      <c r="CP160" s="35"/>
      <c r="CQ160" s="35"/>
      <c r="CR160" s="35"/>
      <c r="CS160" s="35"/>
    </row>
    <row r="161" spans="1:97" s="43" customFormat="1" ht="34.5" customHeight="1" x14ac:dyDescent="0.25">
      <c r="A161" s="42"/>
      <c r="B161" s="1"/>
      <c r="C161" s="1"/>
      <c r="D161" s="2"/>
      <c r="E161" s="1"/>
      <c r="F161" s="2"/>
      <c r="G161" s="48"/>
      <c r="H161" s="29"/>
      <c r="I161" s="24"/>
      <c r="J161" s="25"/>
      <c r="K161" s="25"/>
      <c r="L161" s="25"/>
      <c r="M161" s="25"/>
      <c r="N161" s="25"/>
      <c r="O161" s="25"/>
      <c r="P161" s="26"/>
      <c r="Q161" s="26"/>
      <c r="R161" s="26"/>
      <c r="S161" s="27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  <c r="AY161" s="25"/>
      <c r="AZ161" s="25"/>
      <c r="BA161" s="25"/>
      <c r="BB161" s="25"/>
      <c r="BC161" s="25"/>
      <c r="BD161" s="25"/>
      <c r="BE161" s="25"/>
      <c r="BF161" s="25"/>
      <c r="BG161" s="25"/>
      <c r="BH161" s="25"/>
      <c r="BI161" s="25"/>
      <c r="BJ161" s="25"/>
      <c r="BK161" s="25"/>
      <c r="BL161" s="25"/>
      <c r="BM161" s="25"/>
      <c r="BN161" s="25"/>
      <c r="BO161" s="26"/>
      <c r="BP161" s="26"/>
      <c r="BQ161" s="26"/>
      <c r="BR161" s="35"/>
      <c r="BS161" s="35"/>
      <c r="BT161" s="35"/>
      <c r="BU161" s="35"/>
      <c r="BV161" s="35"/>
      <c r="BW161" s="35"/>
      <c r="BX161" s="35"/>
      <c r="BY161" s="35"/>
      <c r="BZ161" s="35"/>
      <c r="CA161" s="35"/>
      <c r="CB161" s="35"/>
      <c r="CC161" s="35"/>
      <c r="CD161" s="35"/>
      <c r="CE161" s="35"/>
      <c r="CF161" s="35"/>
      <c r="CG161" s="35"/>
      <c r="CH161" s="35"/>
      <c r="CI161" s="35"/>
      <c r="CJ161" s="35"/>
      <c r="CK161" s="35"/>
      <c r="CL161" s="35"/>
      <c r="CM161" s="35"/>
      <c r="CN161" s="35"/>
      <c r="CO161" s="35"/>
      <c r="CP161" s="35"/>
      <c r="CQ161" s="35"/>
      <c r="CR161" s="35"/>
      <c r="CS161" s="35"/>
    </row>
    <row r="162" spans="1:97" s="41" customFormat="1" ht="34.5" customHeight="1" x14ac:dyDescent="0.25">
      <c r="A162" s="67" t="s">
        <v>205</v>
      </c>
      <c r="B162" s="20">
        <v>1</v>
      </c>
      <c r="C162" s="20">
        <v>42222200</v>
      </c>
      <c r="D162" s="21">
        <v>1176010520</v>
      </c>
      <c r="E162" s="20" t="s">
        <v>206</v>
      </c>
      <c r="F162" s="21" t="s">
        <v>18</v>
      </c>
      <c r="G162" s="47">
        <v>876.17</v>
      </c>
      <c r="H162" s="45" t="s">
        <v>207</v>
      </c>
      <c r="I162" s="46"/>
      <c r="J162" s="19"/>
      <c r="K162" s="19"/>
      <c r="L162" s="19"/>
      <c r="M162" s="19"/>
      <c r="N162" s="19"/>
      <c r="O162" s="19">
        <f>G162*13.12/100+G162</f>
        <v>991.12350399999991</v>
      </c>
      <c r="P162" s="22"/>
      <c r="Q162" s="22"/>
      <c r="R162" s="22"/>
      <c r="S162" s="18"/>
      <c r="T162" s="19"/>
      <c r="U162" s="19"/>
      <c r="V162" s="19">
        <v>1224</v>
      </c>
      <c r="W162" s="19">
        <v>0</v>
      </c>
      <c r="X162" s="19">
        <f>V162+W162</f>
        <v>1224</v>
      </c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>
        <v>1500</v>
      </c>
      <c r="AR162" s="19">
        <v>0</v>
      </c>
      <c r="AS162" s="19">
        <f>AQ162+AR162</f>
        <v>1500</v>
      </c>
      <c r="AT162" s="19"/>
      <c r="AU162" s="19"/>
      <c r="AV162" s="19"/>
      <c r="AW162" s="19"/>
      <c r="AX162" s="19"/>
      <c r="AY162" s="19"/>
      <c r="AZ162" s="19">
        <v>7900</v>
      </c>
      <c r="BA162" s="19">
        <v>0</v>
      </c>
      <c r="BB162" s="19">
        <f>AZ162+BA162</f>
        <v>7900</v>
      </c>
      <c r="BC162" s="19"/>
      <c r="BD162" s="19"/>
      <c r="BE162" s="19"/>
      <c r="BF162" s="19"/>
      <c r="BG162" s="19"/>
      <c r="BH162" s="19"/>
      <c r="BI162" s="19"/>
      <c r="BJ162" s="19"/>
      <c r="BK162" s="19"/>
      <c r="BL162" s="19"/>
      <c r="BM162" s="19"/>
      <c r="BN162" s="19"/>
      <c r="BO162" s="22">
        <f>V162</f>
        <v>1224</v>
      </c>
      <c r="BP162" s="22">
        <f t="shared" ref="BP162:BQ163" si="81">N162</f>
        <v>0</v>
      </c>
      <c r="BQ162" s="22">
        <f>BO162</f>
        <v>1224</v>
      </c>
      <c r="BR162" s="35"/>
      <c r="BS162" s="35"/>
      <c r="BT162" s="35"/>
      <c r="BU162" s="35"/>
      <c r="BV162" s="35"/>
      <c r="BW162" s="35"/>
      <c r="BX162" s="35"/>
      <c r="BY162" s="35"/>
      <c r="BZ162" s="35"/>
      <c r="CA162" s="35"/>
      <c r="CB162" s="35"/>
      <c r="CC162" s="35"/>
      <c r="CD162" s="35"/>
      <c r="CE162" s="35"/>
      <c r="CF162" s="35"/>
      <c r="CG162" s="35"/>
      <c r="CH162" s="35"/>
      <c r="CI162" s="35"/>
      <c r="CJ162" s="35"/>
      <c r="CK162" s="35"/>
      <c r="CL162" s="35"/>
      <c r="CM162" s="35"/>
      <c r="CN162" s="35"/>
      <c r="CO162" s="35"/>
      <c r="CP162" s="35"/>
      <c r="CQ162" s="35"/>
      <c r="CR162" s="35"/>
      <c r="CS162" s="35"/>
    </row>
    <row r="163" spans="1:97" s="41" customFormat="1" ht="34.5" customHeight="1" x14ac:dyDescent="0.25">
      <c r="A163" s="68"/>
      <c r="B163" s="20">
        <v>2</v>
      </c>
      <c r="C163" s="20">
        <v>42222200</v>
      </c>
      <c r="D163" s="21">
        <v>1176010525</v>
      </c>
      <c r="E163" s="20" t="s">
        <v>208</v>
      </c>
      <c r="F163" s="21" t="s">
        <v>18</v>
      </c>
      <c r="G163" s="47">
        <v>4324</v>
      </c>
      <c r="H163" s="45" t="s">
        <v>104</v>
      </c>
      <c r="I163" s="46" t="s">
        <v>20</v>
      </c>
      <c r="J163" s="19">
        <v>3000</v>
      </c>
      <c r="K163" s="19">
        <v>0</v>
      </c>
      <c r="L163" s="19">
        <f>J163+K163</f>
        <v>3000</v>
      </c>
      <c r="M163" s="19">
        <f>J163*13.12/100+J163</f>
        <v>3393.6</v>
      </c>
      <c r="N163" s="19">
        <v>0</v>
      </c>
      <c r="O163" s="19">
        <f>M163+N163</f>
        <v>3393.6</v>
      </c>
      <c r="P163" s="22"/>
      <c r="Q163" s="22"/>
      <c r="R163" s="22"/>
      <c r="S163" s="18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>
        <v>4000</v>
      </c>
      <c r="AR163" s="19">
        <v>0</v>
      </c>
      <c r="AS163" s="19">
        <f>AQ163+AR163</f>
        <v>4000</v>
      </c>
      <c r="AT163" s="19"/>
      <c r="AU163" s="19"/>
      <c r="AV163" s="19"/>
      <c r="AW163" s="19"/>
      <c r="AX163" s="19"/>
      <c r="AY163" s="19"/>
      <c r="AZ163" s="19">
        <v>2650</v>
      </c>
      <c r="BA163" s="19">
        <v>0</v>
      </c>
      <c r="BB163" s="19">
        <f>AZ163+BA163</f>
        <v>2650</v>
      </c>
      <c r="BC163" s="19"/>
      <c r="BD163" s="19"/>
      <c r="BE163" s="19"/>
      <c r="BF163" s="19"/>
      <c r="BG163" s="19"/>
      <c r="BH163" s="19"/>
      <c r="BI163" s="19"/>
      <c r="BJ163" s="19"/>
      <c r="BK163" s="19"/>
      <c r="BL163" s="19"/>
      <c r="BM163" s="19"/>
      <c r="BN163" s="19"/>
      <c r="BO163" s="22">
        <f t="shared" ref="BO163" si="82">M163</f>
        <v>3393.6</v>
      </c>
      <c r="BP163" s="22">
        <f t="shared" si="81"/>
        <v>0</v>
      </c>
      <c r="BQ163" s="22">
        <f t="shared" si="81"/>
        <v>3393.6</v>
      </c>
      <c r="BR163" s="35"/>
      <c r="BS163" s="35"/>
      <c r="BT163" s="35"/>
      <c r="BU163" s="35"/>
      <c r="BV163" s="35"/>
      <c r="BW163" s="35"/>
      <c r="BX163" s="35"/>
      <c r="BY163" s="35"/>
      <c r="BZ163" s="35"/>
      <c r="CA163" s="35"/>
      <c r="CB163" s="35"/>
      <c r="CC163" s="35"/>
      <c r="CD163" s="35"/>
      <c r="CE163" s="35"/>
      <c r="CF163" s="35"/>
      <c r="CG163" s="35"/>
      <c r="CH163" s="35"/>
      <c r="CI163" s="35"/>
      <c r="CJ163" s="35"/>
      <c r="CK163" s="35"/>
      <c r="CL163" s="35"/>
      <c r="CM163" s="35"/>
      <c r="CN163" s="35"/>
      <c r="CO163" s="35"/>
      <c r="CP163" s="35"/>
      <c r="CQ163" s="35"/>
      <c r="CR163" s="35"/>
      <c r="CS163" s="35"/>
    </row>
    <row r="164" spans="1:97" s="43" customFormat="1" ht="34.5" customHeight="1" x14ac:dyDescent="0.25">
      <c r="A164" s="42"/>
      <c r="B164" s="1"/>
      <c r="C164" s="1"/>
      <c r="D164" s="2"/>
      <c r="E164" s="1"/>
      <c r="F164" s="2"/>
      <c r="G164" s="48"/>
      <c r="H164" s="29"/>
      <c r="I164" s="24"/>
      <c r="J164" s="25"/>
      <c r="K164" s="25"/>
      <c r="L164" s="25"/>
      <c r="M164" s="25"/>
      <c r="N164" s="25"/>
      <c r="O164" s="25"/>
      <c r="P164" s="26"/>
      <c r="Q164" s="26"/>
      <c r="R164" s="26"/>
      <c r="S164" s="27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  <c r="AY164" s="25"/>
      <c r="AZ164" s="25"/>
      <c r="BA164" s="25"/>
      <c r="BB164" s="25"/>
      <c r="BC164" s="25"/>
      <c r="BD164" s="25"/>
      <c r="BE164" s="25"/>
      <c r="BF164" s="25"/>
      <c r="BG164" s="25"/>
      <c r="BH164" s="25"/>
      <c r="BI164" s="25"/>
      <c r="BJ164" s="25"/>
      <c r="BK164" s="25"/>
      <c r="BL164" s="25"/>
      <c r="BM164" s="25"/>
      <c r="BN164" s="25"/>
      <c r="BO164" s="26"/>
      <c r="BP164" s="26"/>
      <c r="BQ164" s="26"/>
      <c r="BR164" s="35"/>
      <c r="BS164" s="35"/>
      <c r="BT164" s="35"/>
      <c r="BU164" s="35"/>
      <c r="BV164" s="35"/>
      <c r="BW164" s="35"/>
      <c r="BX164" s="35"/>
      <c r="BY164" s="35"/>
      <c r="BZ164" s="35"/>
      <c r="CA164" s="35"/>
      <c r="CB164" s="35"/>
      <c r="CC164" s="35"/>
      <c r="CD164" s="35"/>
      <c r="CE164" s="35"/>
      <c r="CF164" s="35"/>
      <c r="CG164" s="35"/>
      <c r="CH164" s="35"/>
      <c r="CI164" s="35"/>
      <c r="CJ164" s="35"/>
      <c r="CK164" s="35"/>
      <c r="CL164" s="35"/>
      <c r="CM164" s="35"/>
      <c r="CN164" s="35"/>
      <c r="CO164" s="35"/>
      <c r="CP164" s="35"/>
      <c r="CQ164" s="35"/>
      <c r="CR164" s="35"/>
      <c r="CS164" s="35"/>
    </row>
    <row r="165" spans="1:97" s="41" customFormat="1" ht="34.5" customHeight="1" x14ac:dyDescent="0.25">
      <c r="A165" s="67" t="s">
        <v>209</v>
      </c>
      <c r="B165" s="20">
        <v>1</v>
      </c>
      <c r="C165" s="21">
        <v>42272219</v>
      </c>
      <c r="D165" s="21">
        <v>1176090053</v>
      </c>
      <c r="E165" s="20" t="s">
        <v>210</v>
      </c>
      <c r="F165" s="21" t="s">
        <v>18</v>
      </c>
      <c r="G165" s="47">
        <v>4290.0086051459994</v>
      </c>
      <c r="H165" s="45" t="s">
        <v>211</v>
      </c>
      <c r="I165" s="46">
        <v>2023</v>
      </c>
      <c r="J165" s="19">
        <v>4400</v>
      </c>
      <c r="K165" s="19">
        <f>J165*19/100</f>
        <v>836</v>
      </c>
      <c r="L165" s="19">
        <f>J165+K165</f>
        <v>5236</v>
      </c>
      <c r="M165" s="19"/>
      <c r="N165" s="19"/>
      <c r="O165" s="19"/>
      <c r="P165" s="22">
        <v>3700</v>
      </c>
      <c r="Q165" s="22">
        <f>P165*19/100</f>
        <v>703</v>
      </c>
      <c r="R165" s="22">
        <f>P165+Q165</f>
        <v>4403</v>
      </c>
      <c r="S165" s="18"/>
      <c r="T165" s="19"/>
      <c r="U165" s="19"/>
      <c r="V165" s="19">
        <v>6200</v>
      </c>
      <c r="W165" s="19">
        <f>V165*19/100</f>
        <v>1178</v>
      </c>
      <c r="X165" s="19">
        <f>V165+W165</f>
        <v>7378</v>
      </c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>
        <v>5200</v>
      </c>
      <c r="BA165" s="19">
        <f>AZ165*19/100</f>
        <v>988</v>
      </c>
      <c r="BB165" s="19">
        <f>AZ165+BA165</f>
        <v>6188</v>
      </c>
      <c r="BC165" s="19"/>
      <c r="BD165" s="19"/>
      <c r="BE165" s="19"/>
      <c r="BF165" s="19"/>
      <c r="BG165" s="19"/>
      <c r="BH165" s="19"/>
      <c r="BI165" s="19">
        <v>12500</v>
      </c>
      <c r="BJ165" s="19">
        <f>BI165*19/100</f>
        <v>2375</v>
      </c>
      <c r="BK165" s="19">
        <f>BI165+BJ165</f>
        <v>14875</v>
      </c>
      <c r="BL165" s="19"/>
      <c r="BM165" s="19"/>
      <c r="BN165" s="19"/>
      <c r="BO165" s="22">
        <f t="shared" ref="BO165:BQ166" si="83">J165</f>
        <v>4400</v>
      </c>
      <c r="BP165" s="22">
        <f t="shared" si="83"/>
        <v>836</v>
      </c>
      <c r="BQ165" s="22">
        <f t="shared" si="83"/>
        <v>5236</v>
      </c>
      <c r="BR165" s="35"/>
      <c r="BS165" s="35"/>
      <c r="BT165" s="35"/>
      <c r="BU165" s="35"/>
      <c r="BV165" s="35"/>
      <c r="BW165" s="35"/>
      <c r="BX165" s="35"/>
      <c r="BY165" s="35"/>
      <c r="BZ165" s="35"/>
      <c r="CA165" s="35"/>
      <c r="CB165" s="35"/>
      <c r="CC165" s="35"/>
      <c r="CD165" s="35"/>
      <c r="CE165" s="35"/>
      <c r="CF165" s="35"/>
      <c r="CG165" s="35"/>
      <c r="CH165" s="35"/>
      <c r="CI165" s="35"/>
      <c r="CJ165" s="35"/>
      <c r="CK165" s="35"/>
      <c r="CL165" s="35"/>
      <c r="CM165" s="35"/>
      <c r="CN165" s="35"/>
      <c r="CO165" s="35"/>
      <c r="CP165" s="35"/>
      <c r="CQ165" s="35"/>
      <c r="CR165" s="35"/>
      <c r="CS165" s="35"/>
    </row>
    <row r="166" spans="1:97" s="41" customFormat="1" ht="34.5" customHeight="1" x14ac:dyDescent="0.25">
      <c r="A166" s="68"/>
      <c r="B166" s="20">
        <v>2</v>
      </c>
      <c r="C166" s="20">
        <v>42271709</v>
      </c>
      <c r="D166" s="21">
        <v>1179090065</v>
      </c>
      <c r="E166" s="20" t="s">
        <v>212</v>
      </c>
      <c r="F166" s="21" t="s">
        <v>18</v>
      </c>
      <c r="G166" s="47">
        <v>183816.38542257002</v>
      </c>
      <c r="H166" s="45" t="s">
        <v>213</v>
      </c>
      <c r="I166" s="46">
        <v>2023</v>
      </c>
      <c r="J166" s="19">
        <v>199757</v>
      </c>
      <c r="K166" s="19">
        <f>J166*19/100</f>
        <v>37953.83</v>
      </c>
      <c r="L166" s="19">
        <f>J166+K166</f>
        <v>237710.83000000002</v>
      </c>
      <c r="M166" s="19"/>
      <c r="N166" s="19"/>
      <c r="O166" s="19"/>
      <c r="P166" s="22"/>
      <c r="Q166" s="22"/>
      <c r="R166" s="22"/>
      <c r="S166" s="18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19"/>
      <c r="BK166" s="19"/>
      <c r="BL166" s="19"/>
      <c r="BM166" s="19"/>
      <c r="BN166" s="19"/>
      <c r="BO166" s="22">
        <f t="shared" si="83"/>
        <v>199757</v>
      </c>
      <c r="BP166" s="22">
        <f t="shared" si="83"/>
        <v>37953.83</v>
      </c>
      <c r="BQ166" s="22">
        <f t="shared" si="83"/>
        <v>237710.83000000002</v>
      </c>
      <c r="BR166" s="35"/>
      <c r="BS166" s="35"/>
      <c r="BT166" s="35"/>
      <c r="BU166" s="35"/>
      <c r="BV166" s="35"/>
      <c r="BW166" s="35"/>
      <c r="BX166" s="35"/>
      <c r="BY166" s="35"/>
      <c r="BZ166" s="35"/>
      <c r="CA166" s="35"/>
      <c r="CB166" s="35"/>
      <c r="CC166" s="35"/>
      <c r="CD166" s="35"/>
      <c r="CE166" s="35"/>
      <c r="CF166" s="35"/>
      <c r="CG166" s="35"/>
      <c r="CH166" s="35"/>
      <c r="CI166" s="35"/>
      <c r="CJ166" s="35"/>
      <c r="CK166" s="35"/>
      <c r="CL166" s="35"/>
      <c r="CM166" s="35"/>
      <c r="CN166" s="35"/>
      <c r="CO166" s="35"/>
      <c r="CP166" s="35"/>
      <c r="CQ166" s="35"/>
      <c r="CR166" s="35"/>
      <c r="CS166" s="35"/>
    </row>
    <row r="167" spans="1:97" s="43" customFormat="1" ht="34.5" customHeight="1" x14ac:dyDescent="0.25">
      <c r="A167" s="42"/>
      <c r="B167" s="1"/>
      <c r="C167" s="1"/>
      <c r="D167" s="2"/>
      <c r="E167" s="1"/>
      <c r="F167" s="2"/>
      <c r="G167" s="48"/>
      <c r="H167" s="29"/>
      <c r="I167" s="24"/>
      <c r="J167" s="25"/>
      <c r="K167" s="25"/>
      <c r="L167" s="25"/>
      <c r="M167" s="25"/>
      <c r="N167" s="25"/>
      <c r="O167" s="25"/>
      <c r="P167" s="26"/>
      <c r="Q167" s="26"/>
      <c r="R167" s="26"/>
      <c r="S167" s="27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  <c r="AY167" s="25"/>
      <c r="AZ167" s="25"/>
      <c r="BA167" s="25"/>
      <c r="BB167" s="25"/>
      <c r="BC167" s="25"/>
      <c r="BD167" s="25"/>
      <c r="BE167" s="25"/>
      <c r="BF167" s="25"/>
      <c r="BG167" s="25"/>
      <c r="BH167" s="25"/>
      <c r="BI167" s="25"/>
      <c r="BJ167" s="25"/>
      <c r="BK167" s="25"/>
      <c r="BL167" s="25"/>
      <c r="BM167" s="25"/>
      <c r="BN167" s="25"/>
      <c r="BO167" s="26"/>
      <c r="BP167" s="26"/>
      <c r="BQ167" s="26"/>
      <c r="BR167" s="35"/>
      <c r="BS167" s="35"/>
      <c r="BT167" s="35"/>
      <c r="BU167" s="35"/>
      <c r="BV167" s="35"/>
      <c r="BW167" s="35"/>
      <c r="BX167" s="35"/>
      <c r="BY167" s="35"/>
      <c r="BZ167" s="35"/>
      <c r="CA167" s="35"/>
      <c r="CB167" s="35"/>
      <c r="CC167" s="35"/>
      <c r="CD167" s="35"/>
      <c r="CE167" s="35"/>
      <c r="CF167" s="35"/>
      <c r="CG167" s="35"/>
      <c r="CH167" s="35"/>
      <c r="CI167" s="35"/>
      <c r="CJ167" s="35"/>
      <c r="CK167" s="35"/>
      <c r="CL167" s="35"/>
      <c r="CM167" s="35"/>
      <c r="CN167" s="35"/>
      <c r="CO167" s="35"/>
      <c r="CP167" s="35"/>
      <c r="CQ167" s="35"/>
      <c r="CR167" s="35"/>
      <c r="CS167" s="35"/>
    </row>
    <row r="168" spans="1:97" s="41" customFormat="1" ht="34.5" customHeight="1" x14ac:dyDescent="0.25">
      <c r="A168" s="32" t="s">
        <v>214</v>
      </c>
      <c r="B168" s="20">
        <v>1</v>
      </c>
      <c r="C168" s="20">
        <v>53102306</v>
      </c>
      <c r="D168" s="20">
        <v>1176090505</v>
      </c>
      <c r="E168" s="20" t="s">
        <v>215</v>
      </c>
      <c r="F168" s="21" t="s">
        <v>18</v>
      </c>
      <c r="G168" s="47">
        <v>2016</v>
      </c>
      <c r="H168" s="45" t="s">
        <v>25</v>
      </c>
      <c r="I168" s="46">
        <v>2023</v>
      </c>
      <c r="J168" s="19">
        <v>2600</v>
      </c>
      <c r="K168" s="19">
        <f>J168*19/100</f>
        <v>494</v>
      </c>
      <c r="L168" s="19">
        <f>J168+K168</f>
        <v>3094</v>
      </c>
      <c r="M168" s="19"/>
      <c r="N168" s="19"/>
      <c r="O168" s="19"/>
      <c r="P168" s="22"/>
      <c r="Q168" s="22"/>
      <c r="R168" s="22"/>
      <c r="S168" s="18"/>
      <c r="T168" s="19"/>
      <c r="U168" s="19"/>
      <c r="V168" s="19">
        <v>92040</v>
      </c>
      <c r="W168" s="19">
        <f>V168*19/100</f>
        <v>17487.599999999999</v>
      </c>
      <c r="X168" s="19">
        <f>V168+W168</f>
        <v>109527.6</v>
      </c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9"/>
      <c r="BK168" s="19"/>
      <c r="BL168" s="19"/>
      <c r="BM168" s="19"/>
      <c r="BN168" s="19"/>
      <c r="BO168" s="22">
        <f>J168</f>
        <v>2600</v>
      </c>
      <c r="BP168" s="22">
        <f>K168</f>
        <v>494</v>
      </c>
      <c r="BQ168" s="22">
        <f>L168</f>
        <v>3094</v>
      </c>
      <c r="BR168" s="35"/>
      <c r="BS168" s="35"/>
      <c r="BT168" s="35"/>
      <c r="BU168" s="35"/>
      <c r="BV168" s="35"/>
      <c r="BW168" s="35"/>
      <c r="BX168" s="35"/>
      <c r="BY168" s="35"/>
      <c r="BZ168" s="35"/>
      <c r="CA168" s="35"/>
      <c r="CB168" s="35"/>
      <c r="CC168" s="35"/>
      <c r="CD168" s="35"/>
      <c r="CE168" s="35"/>
      <c r="CF168" s="35"/>
      <c r="CG168" s="35"/>
      <c r="CH168" s="35"/>
      <c r="CI168" s="35"/>
      <c r="CJ168" s="35"/>
      <c r="CK168" s="35"/>
      <c r="CL168" s="35"/>
      <c r="CM168" s="35"/>
      <c r="CN168" s="35"/>
      <c r="CO168" s="35"/>
      <c r="CP168" s="35"/>
      <c r="CQ168" s="35"/>
      <c r="CR168" s="35"/>
      <c r="CS168" s="35"/>
    </row>
    <row r="169" spans="1:97" s="43" customFormat="1" ht="34.5" customHeight="1" x14ac:dyDescent="0.25">
      <c r="A169" s="42"/>
      <c r="B169" s="1"/>
      <c r="C169" s="1"/>
      <c r="D169" s="2"/>
      <c r="E169" s="1"/>
      <c r="F169" s="2"/>
      <c r="G169" s="48"/>
      <c r="H169" s="29"/>
      <c r="I169" s="24"/>
      <c r="J169" s="25"/>
      <c r="K169" s="25"/>
      <c r="L169" s="25"/>
      <c r="M169" s="25"/>
      <c r="N169" s="25"/>
      <c r="O169" s="25"/>
      <c r="P169" s="26"/>
      <c r="Q169" s="26"/>
      <c r="R169" s="26"/>
      <c r="S169" s="27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25"/>
      <c r="AZ169" s="25"/>
      <c r="BA169" s="25"/>
      <c r="BB169" s="25"/>
      <c r="BC169" s="25"/>
      <c r="BD169" s="25"/>
      <c r="BE169" s="25"/>
      <c r="BF169" s="25"/>
      <c r="BG169" s="25"/>
      <c r="BH169" s="25"/>
      <c r="BI169" s="25"/>
      <c r="BJ169" s="25"/>
      <c r="BK169" s="25"/>
      <c r="BL169" s="25"/>
      <c r="BM169" s="25"/>
      <c r="BN169" s="25"/>
      <c r="BO169" s="26"/>
      <c r="BP169" s="26"/>
      <c r="BQ169" s="26"/>
      <c r="BR169" s="35"/>
      <c r="BS169" s="35"/>
      <c r="BT169" s="35"/>
      <c r="BU169" s="35"/>
      <c r="BV169" s="35"/>
      <c r="BW169" s="35"/>
      <c r="BX169" s="35"/>
      <c r="BY169" s="35"/>
      <c r="BZ169" s="35"/>
      <c r="CA169" s="35"/>
      <c r="CB169" s="35"/>
      <c r="CC169" s="35"/>
      <c r="CD169" s="35"/>
      <c r="CE169" s="35"/>
      <c r="CF169" s="35"/>
      <c r="CG169" s="35"/>
      <c r="CH169" s="35"/>
      <c r="CI169" s="35"/>
      <c r="CJ169" s="35"/>
      <c r="CK169" s="35"/>
      <c r="CL169" s="35"/>
      <c r="CM169" s="35"/>
      <c r="CN169" s="35"/>
      <c r="CO169" s="35"/>
      <c r="CP169" s="35"/>
      <c r="CQ169" s="35"/>
      <c r="CR169" s="35"/>
      <c r="CS169" s="35"/>
    </row>
    <row r="170" spans="1:97" s="41" customFormat="1" ht="34.5" customHeight="1" x14ac:dyDescent="0.25">
      <c r="A170" s="67" t="s">
        <v>216</v>
      </c>
      <c r="B170" s="20">
        <v>1</v>
      </c>
      <c r="C170" s="21">
        <v>42181716</v>
      </c>
      <c r="D170" s="21">
        <v>1176090020</v>
      </c>
      <c r="E170" s="20" t="s">
        <v>217</v>
      </c>
      <c r="F170" s="21" t="s">
        <v>18</v>
      </c>
      <c r="G170" s="47">
        <v>28000</v>
      </c>
      <c r="H170" s="45" t="s">
        <v>97</v>
      </c>
      <c r="I170" s="46" t="s">
        <v>20</v>
      </c>
      <c r="J170" s="19">
        <v>24992</v>
      </c>
      <c r="K170" s="19">
        <f>J170*19/100</f>
        <v>4748.4799999999996</v>
      </c>
      <c r="L170" s="19">
        <f>J170+K170</f>
        <v>29740.48</v>
      </c>
      <c r="M170" s="19">
        <f t="shared" ref="M170:M171" si="84">J170*13.12/100+J170</f>
        <v>28270.950400000002</v>
      </c>
      <c r="N170" s="19">
        <f>M170*19/100</f>
        <v>5371.4805760000008</v>
      </c>
      <c r="O170" s="19">
        <f t="shared" ref="O170:O171" si="85">M170+N170</f>
        <v>33642.430976000003</v>
      </c>
      <c r="P170" s="22"/>
      <c r="Q170" s="22"/>
      <c r="R170" s="22"/>
      <c r="S170" s="18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9"/>
      <c r="BK170" s="19"/>
      <c r="BL170" s="19"/>
      <c r="BM170" s="19"/>
      <c r="BN170" s="19"/>
      <c r="BO170" s="22">
        <f t="shared" ref="BO170:BQ171" si="86">M170</f>
        <v>28270.950400000002</v>
      </c>
      <c r="BP170" s="22">
        <f t="shared" si="86"/>
        <v>5371.4805760000008</v>
      </c>
      <c r="BQ170" s="22">
        <f t="shared" si="86"/>
        <v>33642.430976000003</v>
      </c>
      <c r="BR170" s="35"/>
      <c r="BS170" s="35"/>
      <c r="BT170" s="35"/>
      <c r="BU170" s="35"/>
      <c r="BV170" s="35"/>
      <c r="BW170" s="35"/>
      <c r="BX170" s="35"/>
      <c r="BY170" s="35"/>
      <c r="BZ170" s="35"/>
      <c r="CA170" s="35"/>
      <c r="CB170" s="35"/>
      <c r="CC170" s="35"/>
      <c r="CD170" s="35"/>
      <c r="CE170" s="35"/>
      <c r="CF170" s="35"/>
      <c r="CG170" s="35"/>
      <c r="CH170" s="35"/>
      <c r="CI170" s="35"/>
      <c r="CJ170" s="35"/>
      <c r="CK170" s="35"/>
      <c r="CL170" s="35"/>
      <c r="CM170" s="35"/>
      <c r="CN170" s="35"/>
      <c r="CO170" s="35"/>
      <c r="CP170" s="35"/>
      <c r="CQ170" s="35"/>
      <c r="CR170" s="35"/>
      <c r="CS170" s="35"/>
    </row>
    <row r="171" spans="1:97" s="41" customFormat="1" ht="34.5" customHeight="1" x14ac:dyDescent="0.25">
      <c r="A171" s="68"/>
      <c r="B171" s="20">
        <v>2</v>
      </c>
      <c r="C171" s="21">
        <v>42181716</v>
      </c>
      <c r="D171" s="21">
        <v>1176090064</v>
      </c>
      <c r="E171" s="20" t="s">
        <v>218</v>
      </c>
      <c r="F171" s="21" t="s">
        <v>18</v>
      </c>
      <c r="G171" s="47">
        <v>11338.267868298</v>
      </c>
      <c r="H171" s="45" t="s">
        <v>97</v>
      </c>
      <c r="I171" s="46" t="s">
        <v>20</v>
      </c>
      <c r="J171" s="19">
        <v>12064</v>
      </c>
      <c r="K171" s="19">
        <f>J171*19/100</f>
        <v>2292.16</v>
      </c>
      <c r="L171" s="19">
        <f>J171+K171</f>
        <v>14356.16</v>
      </c>
      <c r="M171" s="19">
        <f t="shared" si="84"/>
        <v>13646.7968</v>
      </c>
      <c r="N171" s="19">
        <f>M171*19/100</f>
        <v>2592.891392</v>
      </c>
      <c r="O171" s="19">
        <f t="shared" si="85"/>
        <v>16239.688192</v>
      </c>
      <c r="P171" s="22"/>
      <c r="Q171" s="22"/>
      <c r="R171" s="22"/>
      <c r="S171" s="18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22">
        <f t="shared" si="86"/>
        <v>13646.7968</v>
      </c>
      <c r="BP171" s="22">
        <f t="shared" si="86"/>
        <v>2592.891392</v>
      </c>
      <c r="BQ171" s="22">
        <f t="shared" si="86"/>
        <v>16239.688192</v>
      </c>
      <c r="BR171" s="35"/>
      <c r="BS171" s="35"/>
      <c r="BT171" s="35"/>
      <c r="BU171" s="35"/>
      <c r="BV171" s="35"/>
      <c r="BW171" s="35"/>
      <c r="BX171" s="35"/>
      <c r="BY171" s="35"/>
      <c r="BZ171" s="35"/>
      <c r="CA171" s="35"/>
      <c r="CB171" s="35"/>
      <c r="CC171" s="35"/>
      <c r="CD171" s="35"/>
      <c r="CE171" s="35"/>
      <c r="CF171" s="35"/>
      <c r="CG171" s="35"/>
      <c r="CH171" s="35"/>
      <c r="CI171" s="35"/>
      <c r="CJ171" s="35"/>
      <c r="CK171" s="35"/>
      <c r="CL171" s="35"/>
      <c r="CM171" s="35"/>
      <c r="CN171" s="35"/>
      <c r="CO171" s="35"/>
      <c r="CP171" s="35"/>
      <c r="CQ171" s="35"/>
      <c r="CR171" s="35"/>
      <c r="CS171" s="35"/>
    </row>
    <row r="172" spans="1:97" s="43" customFormat="1" ht="34.5" customHeight="1" x14ac:dyDescent="0.25">
      <c r="A172" s="42"/>
      <c r="B172" s="1"/>
      <c r="C172" s="1"/>
      <c r="D172" s="2"/>
      <c r="E172" s="1"/>
      <c r="F172" s="2"/>
      <c r="G172" s="48"/>
      <c r="H172" s="29"/>
      <c r="I172" s="24"/>
      <c r="J172" s="25"/>
      <c r="K172" s="25"/>
      <c r="L172" s="25"/>
      <c r="M172" s="25"/>
      <c r="N172" s="25"/>
      <c r="O172" s="25"/>
      <c r="P172" s="26"/>
      <c r="Q172" s="26"/>
      <c r="R172" s="26"/>
      <c r="S172" s="27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  <c r="AY172" s="25"/>
      <c r="AZ172" s="25"/>
      <c r="BA172" s="25"/>
      <c r="BB172" s="25"/>
      <c r="BC172" s="25"/>
      <c r="BD172" s="25"/>
      <c r="BE172" s="25"/>
      <c r="BF172" s="25"/>
      <c r="BG172" s="25"/>
      <c r="BH172" s="25"/>
      <c r="BI172" s="25"/>
      <c r="BJ172" s="25"/>
      <c r="BK172" s="25"/>
      <c r="BL172" s="25"/>
      <c r="BM172" s="25"/>
      <c r="BN172" s="25"/>
      <c r="BO172" s="26"/>
      <c r="BP172" s="26"/>
      <c r="BQ172" s="26"/>
      <c r="BR172" s="35"/>
      <c r="BS172" s="35"/>
      <c r="BT172" s="35"/>
      <c r="BU172" s="35"/>
      <c r="BV172" s="35"/>
      <c r="BW172" s="35"/>
      <c r="BX172" s="35"/>
      <c r="BY172" s="35"/>
      <c r="BZ172" s="35"/>
      <c r="CA172" s="35"/>
      <c r="CB172" s="35"/>
      <c r="CC172" s="35"/>
      <c r="CD172" s="35"/>
      <c r="CE172" s="35"/>
      <c r="CF172" s="35"/>
      <c r="CG172" s="35"/>
      <c r="CH172" s="35"/>
      <c r="CI172" s="35"/>
      <c r="CJ172" s="35"/>
      <c r="CK172" s="35"/>
      <c r="CL172" s="35"/>
      <c r="CM172" s="35"/>
      <c r="CN172" s="35"/>
      <c r="CO172" s="35"/>
      <c r="CP172" s="35"/>
      <c r="CQ172" s="35"/>
      <c r="CR172" s="35"/>
      <c r="CS172" s="35"/>
    </row>
    <row r="173" spans="1:97" s="41" customFormat="1" ht="52.5" customHeight="1" x14ac:dyDescent="0.25">
      <c r="A173" s="67" t="s">
        <v>219</v>
      </c>
      <c r="B173" s="20">
        <v>1</v>
      </c>
      <c r="C173" s="20">
        <v>42203502</v>
      </c>
      <c r="D173" s="21">
        <v>1179010046</v>
      </c>
      <c r="E173" s="20" t="s">
        <v>220</v>
      </c>
      <c r="F173" s="21" t="s">
        <v>18</v>
      </c>
      <c r="G173" s="47">
        <v>113090.449684554</v>
      </c>
      <c r="H173" s="45" t="s">
        <v>221</v>
      </c>
      <c r="I173" s="46">
        <v>2023</v>
      </c>
      <c r="J173" s="19">
        <v>163866</v>
      </c>
      <c r="K173" s="19">
        <f>J173*19/100</f>
        <v>31134.54</v>
      </c>
      <c r="L173" s="19">
        <f>J173+K173</f>
        <v>195000.54</v>
      </c>
      <c r="M173" s="19"/>
      <c r="N173" s="19"/>
      <c r="O173" s="19"/>
      <c r="P173" s="22"/>
      <c r="Q173" s="22"/>
      <c r="R173" s="22"/>
      <c r="S173" s="18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9"/>
      <c r="BK173" s="19"/>
      <c r="BL173" s="19"/>
      <c r="BM173" s="19"/>
      <c r="BN173" s="19"/>
      <c r="BO173" s="22">
        <f t="shared" ref="BO173:BQ176" si="87">J173</f>
        <v>163866</v>
      </c>
      <c r="BP173" s="22">
        <f t="shared" si="87"/>
        <v>31134.54</v>
      </c>
      <c r="BQ173" s="22">
        <f t="shared" si="87"/>
        <v>195000.54</v>
      </c>
      <c r="BR173" s="35"/>
      <c r="BS173" s="35"/>
      <c r="BT173" s="35"/>
      <c r="BU173" s="35"/>
      <c r="BV173" s="35"/>
      <c r="BW173" s="35"/>
      <c r="BX173" s="35"/>
      <c r="BY173" s="35"/>
      <c r="BZ173" s="35"/>
      <c r="CA173" s="35"/>
      <c r="CB173" s="35"/>
      <c r="CC173" s="35"/>
      <c r="CD173" s="35"/>
      <c r="CE173" s="35"/>
      <c r="CF173" s="35"/>
      <c r="CG173" s="35"/>
      <c r="CH173" s="35"/>
      <c r="CI173" s="35"/>
      <c r="CJ173" s="35"/>
      <c r="CK173" s="35"/>
      <c r="CL173" s="35"/>
      <c r="CM173" s="35"/>
      <c r="CN173" s="35"/>
      <c r="CO173" s="35"/>
      <c r="CP173" s="35"/>
      <c r="CQ173" s="35"/>
      <c r="CR173" s="35"/>
      <c r="CS173" s="35"/>
    </row>
    <row r="174" spans="1:97" s="41" customFormat="1" ht="34.5" customHeight="1" x14ac:dyDescent="0.25">
      <c r="A174" s="69"/>
      <c r="B174" s="20">
        <v>2</v>
      </c>
      <c r="C174" s="20">
        <v>42141802</v>
      </c>
      <c r="D174" s="21">
        <v>1179010050</v>
      </c>
      <c r="E174" s="20" t="s">
        <v>222</v>
      </c>
      <c r="F174" s="21" t="s">
        <v>18</v>
      </c>
      <c r="G174" s="47">
        <v>134577.42871752</v>
      </c>
      <c r="H174" s="45" t="s">
        <v>221</v>
      </c>
      <c r="I174" s="46">
        <v>2023</v>
      </c>
      <c r="J174" s="19">
        <v>163866</v>
      </c>
      <c r="K174" s="19">
        <f>J174*19/100</f>
        <v>31134.54</v>
      </c>
      <c r="L174" s="19">
        <f>J174+K174</f>
        <v>195000.54</v>
      </c>
      <c r="M174" s="19"/>
      <c r="N174" s="19"/>
      <c r="O174" s="19"/>
      <c r="P174" s="22"/>
      <c r="Q174" s="22"/>
      <c r="R174" s="22"/>
      <c r="S174" s="18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>
        <v>390650</v>
      </c>
      <c r="AX174" s="19">
        <f>AW174*19/100</f>
        <v>74223.5</v>
      </c>
      <c r="AY174" s="19">
        <f>AW174+AX174</f>
        <v>464873.5</v>
      </c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9"/>
      <c r="BK174" s="19"/>
      <c r="BL174" s="19"/>
      <c r="BM174" s="19"/>
      <c r="BN174" s="19"/>
      <c r="BO174" s="22">
        <f t="shared" si="87"/>
        <v>163866</v>
      </c>
      <c r="BP174" s="22">
        <f t="shared" si="87"/>
        <v>31134.54</v>
      </c>
      <c r="BQ174" s="22">
        <f t="shared" si="87"/>
        <v>195000.54</v>
      </c>
      <c r="BR174" s="35"/>
      <c r="BS174" s="35"/>
      <c r="BT174" s="35"/>
      <c r="BU174" s="35"/>
      <c r="BV174" s="35"/>
      <c r="BW174" s="35"/>
      <c r="BX174" s="35"/>
      <c r="BY174" s="35"/>
      <c r="BZ174" s="35"/>
      <c r="CA174" s="35"/>
      <c r="CB174" s="35"/>
      <c r="CC174" s="35"/>
      <c r="CD174" s="35"/>
      <c r="CE174" s="35"/>
      <c r="CF174" s="35"/>
      <c r="CG174" s="35"/>
      <c r="CH174" s="35"/>
      <c r="CI174" s="35"/>
      <c r="CJ174" s="35"/>
      <c r="CK174" s="35"/>
      <c r="CL174" s="35"/>
      <c r="CM174" s="35"/>
      <c r="CN174" s="35"/>
      <c r="CO174" s="35"/>
      <c r="CP174" s="35"/>
      <c r="CQ174" s="35"/>
      <c r="CR174" s="35"/>
      <c r="CS174" s="35"/>
    </row>
    <row r="175" spans="1:97" s="41" customFormat="1" ht="34.5" customHeight="1" x14ac:dyDescent="0.25">
      <c r="A175" s="69"/>
      <c r="B175" s="20">
        <v>3</v>
      </c>
      <c r="C175" s="20">
        <v>42141802</v>
      </c>
      <c r="D175" s="21">
        <v>1179010052</v>
      </c>
      <c r="E175" s="20" t="s">
        <v>223</v>
      </c>
      <c r="F175" s="21" t="s">
        <v>18</v>
      </c>
      <c r="G175" s="47">
        <v>140000</v>
      </c>
      <c r="H175" s="45" t="s">
        <v>221</v>
      </c>
      <c r="I175" s="46">
        <v>2023</v>
      </c>
      <c r="J175" s="19">
        <v>163866</v>
      </c>
      <c r="K175" s="19">
        <f>J175*19/100</f>
        <v>31134.54</v>
      </c>
      <c r="L175" s="19">
        <f>J175+K175</f>
        <v>195000.54</v>
      </c>
      <c r="M175" s="19"/>
      <c r="N175" s="19"/>
      <c r="O175" s="19"/>
      <c r="P175" s="22"/>
      <c r="Q175" s="22"/>
      <c r="R175" s="22"/>
      <c r="S175" s="18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  <c r="BL175" s="19"/>
      <c r="BM175" s="19"/>
      <c r="BN175" s="19"/>
      <c r="BO175" s="22">
        <f t="shared" si="87"/>
        <v>163866</v>
      </c>
      <c r="BP175" s="22">
        <f t="shared" si="87"/>
        <v>31134.54</v>
      </c>
      <c r="BQ175" s="22">
        <f t="shared" si="87"/>
        <v>195000.54</v>
      </c>
      <c r="BR175" s="35"/>
      <c r="BS175" s="35"/>
      <c r="BT175" s="35"/>
      <c r="BU175" s="35"/>
      <c r="BV175" s="35"/>
      <c r="BW175" s="35"/>
      <c r="BX175" s="35"/>
      <c r="BY175" s="35"/>
      <c r="BZ175" s="35"/>
      <c r="CA175" s="35"/>
      <c r="CB175" s="35"/>
      <c r="CC175" s="35"/>
      <c r="CD175" s="35"/>
      <c r="CE175" s="35"/>
      <c r="CF175" s="35"/>
      <c r="CG175" s="35"/>
      <c r="CH175" s="35"/>
      <c r="CI175" s="35"/>
      <c r="CJ175" s="35"/>
      <c r="CK175" s="35"/>
      <c r="CL175" s="35"/>
      <c r="CM175" s="35"/>
      <c r="CN175" s="35"/>
      <c r="CO175" s="35"/>
      <c r="CP175" s="35"/>
      <c r="CQ175" s="35"/>
      <c r="CR175" s="35"/>
      <c r="CS175" s="35"/>
    </row>
    <row r="176" spans="1:97" s="41" customFormat="1" ht="34.5" customHeight="1" x14ac:dyDescent="0.25">
      <c r="A176" s="68"/>
      <c r="B176" s="20">
        <v>4</v>
      </c>
      <c r="C176" s="20">
        <v>42141802</v>
      </c>
      <c r="D176" s="21">
        <v>1179010053</v>
      </c>
      <c r="E176" s="20" t="s">
        <v>224</v>
      </c>
      <c r="F176" s="21" t="s">
        <v>18</v>
      </c>
      <c r="G176" s="47">
        <v>140000</v>
      </c>
      <c r="H176" s="45" t="s">
        <v>221</v>
      </c>
      <c r="I176" s="46">
        <v>2023</v>
      </c>
      <c r="J176" s="19">
        <v>154622</v>
      </c>
      <c r="K176" s="19">
        <f>J176*19/100</f>
        <v>29378.18</v>
      </c>
      <c r="L176" s="19">
        <f>J176+K176</f>
        <v>184000.18</v>
      </c>
      <c r="M176" s="19"/>
      <c r="N176" s="19"/>
      <c r="O176" s="19"/>
      <c r="P176" s="22"/>
      <c r="Q176" s="22"/>
      <c r="R176" s="22"/>
      <c r="S176" s="18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>
        <v>737750</v>
      </c>
      <c r="AX176" s="19">
        <f t="shared" ref="AX176" si="88">AW176*19/100</f>
        <v>140172.5</v>
      </c>
      <c r="AY176" s="19">
        <f t="shared" ref="AY176" si="89">AW176+AX176</f>
        <v>877922.5</v>
      </c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9"/>
      <c r="BK176" s="19"/>
      <c r="BL176" s="19"/>
      <c r="BM176" s="19"/>
      <c r="BN176" s="19"/>
      <c r="BO176" s="22">
        <f t="shared" si="87"/>
        <v>154622</v>
      </c>
      <c r="BP176" s="22">
        <f t="shared" si="87"/>
        <v>29378.18</v>
      </c>
      <c r="BQ176" s="22">
        <f t="shared" si="87"/>
        <v>184000.18</v>
      </c>
      <c r="BR176" s="35"/>
      <c r="BS176" s="35"/>
      <c r="BT176" s="35"/>
      <c r="BU176" s="35"/>
      <c r="BV176" s="35"/>
      <c r="BW176" s="35"/>
      <c r="BX176" s="35"/>
      <c r="BY176" s="35"/>
      <c r="BZ176" s="35"/>
      <c r="CA176" s="35"/>
      <c r="CB176" s="35"/>
      <c r="CC176" s="35"/>
      <c r="CD176" s="35"/>
      <c r="CE176" s="35"/>
      <c r="CF176" s="35"/>
      <c r="CG176" s="35"/>
      <c r="CH176" s="35"/>
      <c r="CI176" s="35"/>
      <c r="CJ176" s="35"/>
      <c r="CK176" s="35"/>
      <c r="CL176" s="35"/>
      <c r="CM176" s="35"/>
      <c r="CN176" s="35"/>
      <c r="CO176" s="35"/>
      <c r="CP176" s="35"/>
      <c r="CQ176" s="35"/>
      <c r="CR176" s="35"/>
      <c r="CS176" s="35"/>
    </row>
    <row r="177" spans="1:97" s="43" customFormat="1" ht="34.5" customHeight="1" x14ac:dyDescent="0.25">
      <c r="A177" s="42"/>
      <c r="B177" s="1"/>
      <c r="C177" s="1"/>
      <c r="D177" s="2"/>
      <c r="E177" s="1"/>
      <c r="F177" s="2"/>
      <c r="G177" s="48"/>
      <c r="H177" s="29"/>
      <c r="I177" s="24"/>
      <c r="J177" s="25"/>
      <c r="K177" s="25"/>
      <c r="L177" s="25"/>
      <c r="M177" s="25"/>
      <c r="N177" s="25"/>
      <c r="O177" s="25"/>
      <c r="P177" s="26"/>
      <c r="Q177" s="26"/>
      <c r="R177" s="26"/>
      <c r="S177" s="27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  <c r="AY177" s="25"/>
      <c r="AZ177" s="25"/>
      <c r="BA177" s="25"/>
      <c r="BB177" s="25"/>
      <c r="BC177" s="25"/>
      <c r="BD177" s="25"/>
      <c r="BE177" s="25"/>
      <c r="BF177" s="25"/>
      <c r="BG177" s="25"/>
      <c r="BH177" s="25"/>
      <c r="BI177" s="25"/>
      <c r="BJ177" s="25"/>
      <c r="BK177" s="25"/>
      <c r="BL177" s="25"/>
      <c r="BM177" s="25"/>
      <c r="BN177" s="25"/>
      <c r="BO177" s="26"/>
      <c r="BP177" s="26"/>
      <c r="BQ177" s="26"/>
      <c r="BR177" s="35"/>
      <c r="BS177" s="35"/>
      <c r="BT177" s="35"/>
      <c r="BU177" s="35"/>
      <c r="BV177" s="35"/>
      <c r="BW177" s="35"/>
      <c r="BX177" s="35"/>
      <c r="BY177" s="35"/>
      <c r="BZ177" s="35"/>
      <c r="CA177" s="35"/>
      <c r="CB177" s="35"/>
      <c r="CC177" s="35"/>
      <c r="CD177" s="35"/>
      <c r="CE177" s="35"/>
      <c r="CF177" s="35"/>
      <c r="CG177" s="35"/>
      <c r="CH177" s="35"/>
      <c r="CI177" s="35"/>
      <c r="CJ177" s="35"/>
      <c r="CK177" s="35"/>
      <c r="CL177" s="35"/>
      <c r="CM177" s="35"/>
      <c r="CN177" s="35"/>
      <c r="CO177" s="35"/>
      <c r="CP177" s="35"/>
      <c r="CQ177" s="35"/>
      <c r="CR177" s="35"/>
      <c r="CS177" s="35"/>
    </row>
    <row r="178" spans="1:97" s="41" customFormat="1" ht="34.5" customHeight="1" x14ac:dyDescent="0.25">
      <c r="A178" s="32" t="s">
        <v>225</v>
      </c>
      <c r="B178" s="20">
        <v>1</v>
      </c>
      <c r="C178" s="20">
        <v>53131622</v>
      </c>
      <c r="D178" s="21">
        <v>1176090450</v>
      </c>
      <c r="E178" s="20" t="s">
        <v>226</v>
      </c>
      <c r="F178" s="21" t="s">
        <v>18</v>
      </c>
      <c r="G178" s="47">
        <v>144.484969482</v>
      </c>
      <c r="H178" s="45" t="s">
        <v>104</v>
      </c>
      <c r="I178" s="46" t="s">
        <v>20</v>
      </c>
      <c r="J178" s="19">
        <v>255</v>
      </c>
      <c r="K178" s="19">
        <v>0</v>
      </c>
      <c r="L178" s="19">
        <f>J178+K178</f>
        <v>255</v>
      </c>
      <c r="M178" s="19">
        <f>J178*13.12/100+J178</f>
        <v>288.45600000000002</v>
      </c>
      <c r="N178" s="19">
        <v>0</v>
      </c>
      <c r="O178" s="19">
        <f>M178+N178</f>
        <v>288.45600000000002</v>
      </c>
      <c r="P178" s="22"/>
      <c r="Q178" s="22"/>
      <c r="R178" s="22"/>
      <c r="S178" s="18"/>
      <c r="T178" s="19"/>
      <c r="U178" s="19"/>
      <c r="V178" s="19">
        <v>324</v>
      </c>
      <c r="W178" s="19">
        <v>0</v>
      </c>
      <c r="X178" s="19">
        <f>V178+W178</f>
        <v>324</v>
      </c>
      <c r="Y178" s="19"/>
      <c r="Z178" s="19"/>
      <c r="AA178" s="19"/>
      <c r="AB178" s="19">
        <v>275</v>
      </c>
      <c r="AC178" s="19">
        <v>0</v>
      </c>
      <c r="AD178" s="19">
        <f>AB178+AC178</f>
        <v>275</v>
      </c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>
        <v>300</v>
      </c>
      <c r="AR178" s="19">
        <v>0</v>
      </c>
      <c r="AS178" s="19">
        <f>AQ178</f>
        <v>300</v>
      </c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9"/>
      <c r="BK178" s="19"/>
      <c r="BL178" s="19"/>
      <c r="BM178" s="19"/>
      <c r="BN178" s="19"/>
      <c r="BO178" s="22">
        <f t="shared" ref="BO178:BQ178" si="90">M178</f>
        <v>288.45600000000002</v>
      </c>
      <c r="BP178" s="22">
        <f t="shared" si="90"/>
        <v>0</v>
      </c>
      <c r="BQ178" s="22">
        <f t="shared" si="90"/>
        <v>288.45600000000002</v>
      </c>
      <c r="BR178" s="35"/>
      <c r="BS178" s="35"/>
      <c r="BT178" s="35"/>
      <c r="BU178" s="35"/>
      <c r="BV178" s="35"/>
      <c r="BW178" s="35"/>
      <c r="BX178" s="35"/>
      <c r="BY178" s="35"/>
      <c r="BZ178" s="35"/>
      <c r="CA178" s="35"/>
      <c r="CB178" s="35"/>
      <c r="CC178" s="35"/>
      <c r="CD178" s="35"/>
      <c r="CE178" s="35"/>
      <c r="CF178" s="35"/>
      <c r="CG178" s="35"/>
      <c r="CH178" s="35"/>
      <c r="CI178" s="35"/>
      <c r="CJ178" s="35"/>
      <c r="CK178" s="35"/>
      <c r="CL178" s="35"/>
      <c r="CM178" s="35"/>
      <c r="CN178" s="35"/>
      <c r="CO178" s="35"/>
      <c r="CP178" s="35"/>
      <c r="CQ178" s="35"/>
      <c r="CR178" s="35"/>
      <c r="CS178" s="35"/>
    </row>
    <row r="179" spans="1:97" s="43" customFormat="1" ht="34.5" customHeight="1" x14ac:dyDescent="0.25">
      <c r="A179" s="42"/>
      <c r="B179" s="1"/>
      <c r="C179" s="1"/>
      <c r="D179" s="2"/>
      <c r="E179" s="1"/>
      <c r="F179" s="2"/>
      <c r="G179" s="48"/>
      <c r="H179" s="29"/>
      <c r="I179" s="24"/>
      <c r="J179" s="25"/>
      <c r="K179" s="25"/>
      <c r="L179" s="25"/>
      <c r="M179" s="25"/>
      <c r="N179" s="25"/>
      <c r="O179" s="25"/>
      <c r="P179" s="26"/>
      <c r="Q179" s="26"/>
      <c r="R179" s="26"/>
      <c r="S179" s="27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  <c r="AY179" s="25"/>
      <c r="AZ179" s="25"/>
      <c r="BA179" s="25"/>
      <c r="BB179" s="25"/>
      <c r="BC179" s="25"/>
      <c r="BD179" s="25"/>
      <c r="BE179" s="25"/>
      <c r="BF179" s="25"/>
      <c r="BG179" s="25"/>
      <c r="BH179" s="25"/>
      <c r="BI179" s="25"/>
      <c r="BJ179" s="25"/>
      <c r="BK179" s="25"/>
      <c r="BL179" s="25"/>
      <c r="BM179" s="25"/>
      <c r="BN179" s="25"/>
      <c r="BO179" s="26"/>
      <c r="BP179" s="26"/>
      <c r="BQ179" s="26"/>
      <c r="BR179" s="35"/>
      <c r="BS179" s="35"/>
      <c r="BT179" s="35"/>
      <c r="BU179" s="35"/>
      <c r="BV179" s="35"/>
      <c r="BW179" s="35"/>
      <c r="BX179" s="35"/>
      <c r="BY179" s="35"/>
      <c r="BZ179" s="35"/>
      <c r="CA179" s="35"/>
      <c r="CB179" s="35"/>
      <c r="CC179" s="35"/>
      <c r="CD179" s="35"/>
      <c r="CE179" s="35"/>
      <c r="CF179" s="35"/>
      <c r="CG179" s="35"/>
      <c r="CH179" s="35"/>
      <c r="CI179" s="35"/>
      <c r="CJ179" s="35"/>
      <c r="CK179" s="35"/>
      <c r="CL179" s="35"/>
      <c r="CM179" s="35"/>
      <c r="CN179" s="35"/>
      <c r="CO179" s="35"/>
      <c r="CP179" s="35"/>
      <c r="CQ179" s="35"/>
      <c r="CR179" s="35"/>
      <c r="CS179" s="35"/>
    </row>
    <row r="180" spans="1:97" s="41" customFormat="1" ht="34.5" customHeight="1" x14ac:dyDescent="0.25">
      <c r="A180" s="67" t="s">
        <v>227</v>
      </c>
      <c r="B180" s="20">
        <v>1</v>
      </c>
      <c r="C180" s="20">
        <v>42312400</v>
      </c>
      <c r="D180" s="20">
        <v>1176020081</v>
      </c>
      <c r="E180" s="20" t="s">
        <v>228</v>
      </c>
      <c r="F180" s="21" t="s">
        <v>18</v>
      </c>
      <c r="G180" s="47">
        <v>2393.37</v>
      </c>
      <c r="H180" s="45" t="s">
        <v>56</v>
      </c>
      <c r="I180" s="46" t="s">
        <v>20</v>
      </c>
      <c r="J180" s="19">
        <v>2061</v>
      </c>
      <c r="K180" s="19">
        <f>J180*19/100</f>
        <v>391.59</v>
      </c>
      <c r="L180" s="19">
        <f>J180+K180</f>
        <v>2452.59</v>
      </c>
      <c r="M180" s="19">
        <f t="shared" ref="M180:M181" si="91">J180*13.12/100+J180</f>
        <v>2331.4031999999997</v>
      </c>
      <c r="N180" s="19">
        <f>M180*19/100</f>
        <v>442.96660799999995</v>
      </c>
      <c r="O180" s="19">
        <f t="shared" ref="O180" si="92">M180+N180</f>
        <v>2774.3698079999995</v>
      </c>
      <c r="P180" s="22"/>
      <c r="Q180" s="22"/>
      <c r="R180" s="22"/>
      <c r="S180" s="18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>
        <v>2000</v>
      </c>
      <c r="AO180" s="19">
        <f>AN180*19/100</f>
        <v>380</v>
      </c>
      <c r="AP180" s="19">
        <f>AN180+AO180</f>
        <v>2380</v>
      </c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22">
        <f t="shared" ref="BO180:BQ181" si="93">M180</f>
        <v>2331.4031999999997</v>
      </c>
      <c r="BP180" s="22">
        <f t="shared" si="93"/>
        <v>442.96660799999995</v>
      </c>
      <c r="BQ180" s="22">
        <f t="shared" si="93"/>
        <v>2774.3698079999995</v>
      </c>
      <c r="BR180" s="35"/>
      <c r="BS180" s="35"/>
      <c r="BT180" s="35"/>
      <c r="BU180" s="35"/>
      <c r="BV180" s="35"/>
      <c r="BW180" s="35"/>
      <c r="BX180" s="35"/>
      <c r="BY180" s="35"/>
      <c r="BZ180" s="35"/>
      <c r="CA180" s="35"/>
      <c r="CB180" s="35"/>
      <c r="CC180" s="35"/>
      <c r="CD180" s="35"/>
      <c r="CE180" s="35"/>
      <c r="CF180" s="35"/>
      <c r="CG180" s="35"/>
      <c r="CH180" s="35"/>
      <c r="CI180" s="35"/>
      <c r="CJ180" s="35"/>
      <c r="CK180" s="35"/>
      <c r="CL180" s="35"/>
      <c r="CM180" s="35"/>
      <c r="CN180" s="35"/>
      <c r="CO180" s="35"/>
      <c r="CP180" s="35"/>
      <c r="CQ180" s="35"/>
      <c r="CR180" s="35"/>
      <c r="CS180" s="35"/>
    </row>
    <row r="181" spans="1:97" s="41" customFormat="1" ht="34.5" customHeight="1" x14ac:dyDescent="0.25">
      <c r="A181" s="70"/>
      <c r="B181" s="20">
        <v>2</v>
      </c>
      <c r="C181" s="21">
        <v>42312400</v>
      </c>
      <c r="D181" s="21" t="str">
        <f>"1176030060"</f>
        <v>1176030060</v>
      </c>
      <c r="E181" s="20" t="s">
        <v>229</v>
      </c>
      <c r="F181" s="21" t="s">
        <v>18</v>
      </c>
      <c r="G181" s="47">
        <v>2650.7</v>
      </c>
      <c r="H181" s="45" t="s">
        <v>56</v>
      </c>
      <c r="I181" s="46" t="s">
        <v>20</v>
      </c>
      <c r="J181" s="19">
        <v>2350</v>
      </c>
      <c r="K181" s="19">
        <f>J181*19/100</f>
        <v>446.5</v>
      </c>
      <c r="L181" s="19">
        <f>J181+K181</f>
        <v>2796.5</v>
      </c>
      <c r="M181" s="19">
        <f t="shared" si="91"/>
        <v>2658.3199999999997</v>
      </c>
      <c r="N181" s="19">
        <f>M181*19/100</f>
        <v>505.08079999999995</v>
      </c>
      <c r="O181" s="19">
        <f>M181+N181</f>
        <v>3163.4007999999994</v>
      </c>
      <c r="P181" s="22"/>
      <c r="Q181" s="22"/>
      <c r="R181" s="22"/>
      <c r="S181" s="18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19"/>
      <c r="BO181" s="22">
        <f t="shared" si="93"/>
        <v>2658.3199999999997</v>
      </c>
      <c r="BP181" s="22">
        <f t="shared" si="93"/>
        <v>505.08079999999995</v>
      </c>
      <c r="BQ181" s="22">
        <f t="shared" si="93"/>
        <v>3163.4007999999994</v>
      </c>
      <c r="BR181" s="35"/>
      <c r="BS181" s="35"/>
      <c r="BT181" s="35"/>
      <c r="BU181" s="35"/>
      <c r="BV181" s="35"/>
      <c r="BW181" s="35"/>
      <c r="BX181" s="35"/>
      <c r="BY181" s="35"/>
      <c r="BZ181" s="35"/>
      <c r="CA181" s="35"/>
      <c r="CB181" s="35"/>
      <c r="CC181" s="35"/>
      <c r="CD181" s="35"/>
      <c r="CE181" s="35"/>
      <c r="CF181" s="35"/>
      <c r="CG181" s="35"/>
      <c r="CH181" s="35"/>
      <c r="CI181" s="35"/>
      <c r="CJ181" s="35"/>
      <c r="CK181" s="35"/>
      <c r="CL181" s="35"/>
      <c r="CM181" s="35"/>
      <c r="CN181" s="35"/>
      <c r="CO181" s="35"/>
      <c r="CP181" s="35"/>
      <c r="CQ181" s="35"/>
      <c r="CR181" s="35"/>
      <c r="CS181" s="35"/>
    </row>
    <row r="182" spans="1:97" s="43" customFormat="1" ht="34.5" customHeight="1" x14ac:dyDescent="0.25">
      <c r="A182" s="42"/>
      <c r="B182" s="1"/>
      <c r="C182" s="1"/>
      <c r="D182" s="2"/>
      <c r="E182" s="1"/>
      <c r="F182" s="2"/>
      <c r="G182" s="48"/>
      <c r="H182" s="29"/>
      <c r="I182" s="24"/>
      <c r="J182" s="25"/>
      <c r="K182" s="25"/>
      <c r="L182" s="25"/>
      <c r="M182" s="25"/>
      <c r="N182" s="25"/>
      <c r="O182" s="25"/>
      <c r="P182" s="26"/>
      <c r="Q182" s="26"/>
      <c r="R182" s="26"/>
      <c r="S182" s="27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  <c r="AY182" s="25"/>
      <c r="AZ182" s="25"/>
      <c r="BA182" s="25"/>
      <c r="BB182" s="25"/>
      <c r="BC182" s="25"/>
      <c r="BD182" s="25"/>
      <c r="BE182" s="25"/>
      <c r="BF182" s="25"/>
      <c r="BG182" s="25"/>
      <c r="BH182" s="25"/>
      <c r="BI182" s="25"/>
      <c r="BJ182" s="25"/>
      <c r="BK182" s="25"/>
      <c r="BL182" s="25"/>
      <c r="BM182" s="25"/>
      <c r="BN182" s="25"/>
      <c r="BO182" s="26"/>
      <c r="BP182" s="26"/>
      <c r="BQ182" s="26"/>
      <c r="BR182" s="35"/>
      <c r="BS182" s="35"/>
      <c r="BT182" s="35"/>
      <c r="BU182" s="35"/>
      <c r="BV182" s="35"/>
      <c r="BW182" s="35"/>
      <c r="BX182" s="35"/>
      <c r="BY182" s="35"/>
      <c r="BZ182" s="35"/>
      <c r="CA182" s="35"/>
      <c r="CB182" s="35"/>
      <c r="CC182" s="35"/>
      <c r="CD182" s="35"/>
      <c r="CE182" s="35"/>
      <c r="CF182" s="35"/>
      <c r="CG182" s="35"/>
      <c r="CH182" s="35"/>
      <c r="CI182" s="35"/>
      <c r="CJ182" s="35"/>
      <c r="CK182" s="35"/>
      <c r="CL182" s="35"/>
      <c r="CM182" s="35"/>
      <c r="CN182" s="35"/>
      <c r="CO182" s="35"/>
      <c r="CP182" s="35"/>
      <c r="CQ182" s="35"/>
      <c r="CR182" s="35"/>
      <c r="CS182" s="35"/>
    </row>
    <row r="183" spans="1:97" s="41" customFormat="1" ht="34.5" customHeight="1" x14ac:dyDescent="0.25">
      <c r="A183" s="67" t="s">
        <v>230</v>
      </c>
      <c r="B183" s="20">
        <v>1</v>
      </c>
      <c r="C183" s="20">
        <v>42180000</v>
      </c>
      <c r="D183" s="21">
        <v>1196491009</v>
      </c>
      <c r="E183" s="20" t="s">
        <v>231</v>
      </c>
      <c r="F183" s="20" t="s">
        <v>93</v>
      </c>
      <c r="G183" s="47">
        <v>256000</v>
      </c>
      <c r="H183" s="45" t="s">
        <v>232</v>
      </c>
      <c r="I183" s="46">
        <v>2023</v>
      </c>
      <c r="J183" s="19">
        <v>223100</v>
      </c>
      <c r="K183" s="19">
        <f>J183*19/100</f>
        <v>42389</v>
      </c>
      <c r="L183" s="19">
        <f>J183+K183</f>
        <v>265489</v>
      </c>
      <c r="M183" s="19"/>
      <c r="N183" s="19"/>
      <c r="O183" s="19"/>
      <c r="P183" s="22"/>
      <c r="Q183" s="22"/>
      <c r="R183" s="22"/>
      <c r="S183" s="18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22">
        <f t="shared" ref="BO183:BQ184" si="94">J183</f>
        <v>223100</v>
      </c>
      <c r="BP183" s="22">
        <f t="shared" si="94"/>
        <v>42389</v>
      </c>
      <c r="BQ183" s="22">
        <f t="shared" si="94"/>
        <v>265489</v>
      </c>
      <c r="BR183" s="35"/>
      <c r="BS183" s="35"/>
      <c r="BT183" s="35"/>
      <c r="BU183" s="35"/>
      <c r="BV183" s="35"/>
      <c r="BW183" s="35"/>
      <c r="BX183" s="35"/>
      <c r="BY183" s="35"/>
      <c r="BZ183" s="35"/>
      <c r="CA183" s="35"/>
      <c r="CB183" s="35"/>
      <c r="CC183" s="35"/>
      <c r="CD183" s="35"/>
      <c r="CE183" s="35"/>
      <c r="CF183" s="35"/>
      <c r="CG183" s="35"/>
      <c r="CH183" s="35"/>
      <c r="CI183" s="35"/>
      <c r="CJ183" s="35"/>
      <c r="CK183" s="35"/>
      <c r="CL183" s="35"/>
      <c r="CM183" s="35"/>
      <c r="CN183" s="35"/>
      <c r="CO183" s="35"/>
      <c r="CP183" s="35"/>
      <c r="CQ183" s="35"/>
      <c r="CR183" s="35"/>
      <c r="CS183" s="35"/>
    </row>
    <row r="184" spans="1:97" s="41" customFormat="1" ht="34.5" customHeight="1" x14ac:dyDescent="0.25">
      <c r="A184" s="68"/>
      <c r="B184" s="20">
        <v>2</v>
      </c>
      <c r="C184" s="20">
        <v>42180000</v>
      </c>
      <c r="D184" s="21" t="str">
        <f>"1176090035"</f>
        <v>1176090035</v>
      </c>
      <c r="E184" s="20" t="str">
        <f>"SENSORES PARA DISPOSITIVO FREESTYLE"</f>
        <v>SENSORES PARA DISPOSITIVO FREESTYLE</v>
      </c>
      <c r="F184" s="20" t="s">
        <v>18</v>
      </c>
      <c r="G184" s="47">
        <v>236000</v>
      </c>
      <c r="H184" s="45" t="s">
        <v>232</v>
      </c>
      <c r="I184" s="46">
        <v>2023</v>
      </c>
      <c r="J184" s="19">
        <v>223100</v>
      </c>
      <c r="K184" s="19">
        <f>J184*19/100</f>
        <v>42389</v>
      </c>
      <c r="L184" s="19">
        <f>J184+K184</f>
        <v>265489</v>
      </c>
      <c r="M184" s="19"/>
      <c r="N184" s="19"/>
      <c r="O184" s="19"/>
      <c r="P184" s="22"/>
      <c r="Q184" s="22"/>
      <c r="R184" s="22"/>
      <c r="S184" s="18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19"/>
      <c r="BK184" s="19"/>
      <c r="BL184" s="19"/>
      <c r="BM184" s="19"/>
      <c r="BN184" s="19"/>
      <c r="BO184" s="22">
        <f t="shared" si="94"/>
        <v>223100</v>
      </c>
      <c r="BP184" s="22">
        <f t="shared" si="94"/>
        <v>42389</v>
      </c>
      <c r="BQ184" s="22">
        <f t="shared" si="94"/>
        <v>265489</v>
      </c>
      <c r="BR184" s="35"/>
      <c r="BS184" s="35"/>
      <c r="BT184" s="35"/>
      <c r="BU184" s="35"/>
      <c r="BV184" s="35"/>
      <c r="BW184" s="35"/>
      <c r="BX184" s="35"/>
      <c r="BY184" s="35"/>
      <c r="BZ184" s="35"/>
      <c r="CA184" s="35"/>
      <c r="CB184" s="35"/>
      <c r="CC184" s="35"/>
      <c r="CD184" s="35"/>
      <c r="CE184" s="35"/>
      <c r="CF184" s="35"/>
      <c r="CG184" s="35"/>
      <c r="CH184" s="35"/>
      <c r="CI184" s="35"/>
      <c r="CJ184" s="35"/>
      <c r="CK184" s="35"/>
      <c r="CL184" s="35"/>
      <c r="CM184" s="35"/>
      <c r="CN184" s="35"/>
      <c r="CO184" s="35"/>
      <c r="CP184" s="35"/>
      <c r="CQ184" s="35"/>
      <c r="CR184" s="35"/>
      <c r="CS184" s="35"/>
    </row>
    <row r="185" spans="1:97" s="43" customFormat="1" ht="34.5" customHeight="1" x14ac:dyDescent="0.25">
      <c r="A185" s="42"/>
      <c r="B185" s="1"/>
      <c r="C185" s="1"/>
      <c r="D185" s="2"/>
      <c r="E185" s="1"/>
      <c r="F185" s="2"/>
      <c r="G185" s="48"/>
      <c r="H185" s="29"/>
      <c r="I185" s="24"/>
      <c r="J185" s="25"/>
      <c r="K185" s="25"/>
      <c r="L185" s="25"/>
      <c r="M185" s="25"/>
      <c r="N185" s="25"/>
      <c r="O185" s="25"/>
      <c r="P185" s="26"/>
      <c r="Q185" s="26"/>
      <c r="R185" s="26"/>
      <c r="S185" s="27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  <c r="AY185" s="25"/>
      <c r="AZ185" s="25"/>
      <c r="BA185" s="25"/>
      <c r="BB185" s="25"/>
      <c r="BC185" s="25"/>
      <c r="BD185" s="25"/>
      <c r="BE185" s="25"/>
      <c r="BF185" s="25"/>
      <c r="BG185" s="25"/>
      <c r="BH185" s="25"/>
      <c r="BI185" s="25"/>
      <c r="BJ185" s="25"/>
      <c r="BK185" s="25"/>
      <c r="BL185" s="25"/>
      <c r="BM185" s="25"/>
      <c r="BN185" s="25"/>
      <c r="BO185" s="26"/>
      <c r="BP185" s="26"/>
      <c r="BQ185" s="26"/>
      <c r="BR185" s="35"/>
      <c r="BS185" s="35"/>
      <c r="BT185" s="35"/>
      <c r="BU185" s="35"/>
      <c r="BV185" s="35"/>
      <c r="BW185" s="35"/>
      <c r="BX185" s="35"/>
      <c r="BY185" s="35"/>
      <c r="BZ185" s="35"/>
      <c r="CA185" s="35"/>
      <c r="CB185" s="35"/>
      <c r="CC185" s="35"/>
      <c r="CD185" s="35"/>
      <c r="CE185" s="35"/>
      <c r="CF185" s="35"/>
      <c r="CG185" s="35"/>
      <c r="CH185" s="35"/>
      <c r="CI185" s="35"/>
      <c r="CJ185" s="35"/>
      <c r="CK185" s="35"/>
      <c r="CL185" s="35"/>
      <c r="CM185" s="35"/>
      <c r="CN185" s="35"/>
      <c r="CO185" s="35"/>
      <c r="CP185" s="35"/>
      <c r="CQ185" s="35"/>
      <c r="CR185" s="35"/>
      <c r="CS185" s="35"/>
    </row>
    <row r="186" spans="1:97" s="41" customFormat="1" ht="34.5" customHeight="1" x14ac:dyDescent="0.25">
      <c r="A186" s="67" t="s">
        <v>233</v>
      </c>
      <c r="B186" s="20">
        <v>1</v>
      </c>
      <c r="C186" s="20">
        <v>42272011</v>
      </c>
      <c r="D186" s="21">
        <v>1176090063</v>
      </c>
      <c r="E186" s="20" t="s">
        <v>234</v>
      </c>
      <c r="F186" s="21" t="s">
        <v>18</v>
      </c>
      <c r="G186" s="47">
        <v>41402.01</v>
      </c>
      <c r="H186" s="45" t="s">
        <v>235</v>
      </c>
      <c r="I186" s="46">
        <v>2023</v>
      </c>
      <c r="J186" s="19">
        <v>67419</v>
      </c>
      <c r="K186" s="19">
        <v>0</v>
      </c>
      <c r="L186" s="19">
        <f>J186+K186</f>
        <v>67419</v>
      </c>
      <c r="M186" s="19"/>
      <c r="N186" s="19"/>
      <c r="O186" s="19"/>
      <c r="P186" s="22"/>
      <c r="Q186" s="22"/>
      <c r="R186" s="22"/>
      <c r="S186" s="18"/>
      <c r="T186" s="19"/>
      <c r="U186" s="19"/>
      <c r="V186" s="19">
        <v>47651</v>
      </c>
      <c r="W186" s="19">
        <v>0</v>
      </c>
      <c r="X186" s="19">
        <f>V186+W186</f>
        <v>47651</v>
      </c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>
        <v>86527</v>
      </c>
      <c r="BG186" s="19">
        <v>0</v>
      </c>
      <c r="BH186" s="19">
        <f>BF186+BG186</f>
        <v>86527</v>
      </c>
      <c r="BI186" s="19">
        <v>115000</v>
      </c>
      <c r="BJ186" s="19">
        <v>0</v>
      </c>
      <c r="BK186" s="19">
        <f>BI186+BJ186</f>
        <v>115000</v>
      </c>
      <c r="BL186" s="19"/>
      <c r="BM186" s="19"/>
      <c r="BN186" s="19"/>
      <c r="BO186" s="22">
        <f t="shared" ref="BO186:BQ189" si="95">J186</f>
        <v>67419</v>
      </c>
      <c r="BP186" s="22">
        <f t="shared" si="95"/>
        <v>0</v>
      </c>
      <c r="BQ186" s="22">
        <f t="shared" si="95"/>
        <v>67419</v>
      </c>
      <c r="BR186" s="35"/>
      <c r="BS186" s="35"/>
      <c r="BT186" s="35"/>
      <c r="BU186" s="35"/>
      <c r="BV186" s="35"/>
      <c r="BW186" s="35"/>
      <c r="BX186" s="35"/>
      <c r="BY186" s="35"/>
      <c r="BZ186" s="35"/>
      <c r="CA186" s="35"/>
      <c r="CB186" s="35"/>
      <c r="CC186" s="35"/>
      <c r="CD186" s="35"/>
      <c r="CE186" s="35"/>
      <c r="CF186" s="35"/>
      <c r="CG186" s="35"/>
      <c r="CH186" s="35"/>
      <c r="CI186" s="35"/>
      <c r="CJ186" s="35"/>
      <c r="CK186" s="35"/>
      <c r="CL186" s="35"/>
      <c r="CM186" s="35"/>
      <c r="CN186" s="35"/>
      <c r="CO186" s="35"/>
      <c r="CP186" s="35"/>
      <c r="CQ186" s="35"/>
      <c r="CR186" s="35"/>
      <c r="CS186" s="35"/>
    </row>
    <row r="187" spans="1:97" s="41" customFormat="1" ht="34.5" customHeight="1" x14ac:dyDescent="0.25">
      <c r="A187" s="69"/>
      <c r="B187" s="20">
        <v>2</v>
      </c>
      <c r="C187" s="20">
        <v>42272011</v>
      </c>
      <c r="D187" s="21">
        <v>1179010029</v>
      </c>
      <c r="E187" s="20" t="s">
        <v>236</v>
      </c>
      <c r="F187" s="21" t="s">
        <v>18</v>
      </c>
      <c r="G187" s="47">
        <v>36145.14</v>
      </c>
      <c r="H187" s="45" t="s">
        <v>235</v>
      </c>
      <c r="I187" s="46">
        <v>2023</v>
      </c>
      <c r="J187" s="19">
        <v>55436</v>
      </c>
      <c r="K187" s="19">
        <v>0</v>
      </c>
      <c r="L187" s="19">
        <f>J187+K187</f>
        <v>55436</v>
      </c>
      <c r="M187" s="19"/>
      <c r="N187" s="19"/>
      <c r="O187" s="19"/>
      <c r="P187" s="22"/>
      <c r="Q187" s="22"/>
      <c r="R187" s="22"/>
      <c r="S187" s="18"/>
      <c r="T187" s="19"/>
      <c r="U187" s="19"/>
      <c r="V187" s="19">
        <v>47651</v>
      </c>
      <c r="W187" s="19">
        <v>0</v>
      </c>
      <c r="X187" s="19">
        <f>V187+W187</f>
        <v>47651</v>
      </c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>
        <v>93101</v>
      </c>
      <c r="BG187" s="19">
        <v>0</v>
      </c>
      <c r="BH187" s="19">
        <f>BF187+BG187</f>
        <v>93101</v>
      </c>
      <c r="BI187" s="19">
        <v>115000</v>
      </c>
      <c r="BJ187" s="19">
        <v>0</v>
      </c>
      <c r="BK187" s="19">
        <f>BI187+BJ187</f>
        <v>115000</v>
      </c>
      <c r="BL187" s="19"/>
      <c r="BM187" s="19"/>
      <c r="BN187" s="19"/>
      <c r="BO187" s="22">
        <f t="shared" si="95"/>
        <v>55436</v>
      </c>
      <c r="BP187" s="22">
        <f t="shared" si="95"/>
        <v>0</v>
      </c>
      <c r="BQ187" s="22">
        <f t="shared" si="95"/>
        <v>55436</v>
      </c>
      <c r="BR187" s="35"/>
      <c r="BS187" s="35"/>
      <c r="BT187" s="35"/>
      <c r="BU187" s="35"/>
      <c r="BV187" s="35"/>
      <c r="BW187" s="35"/>
      <c r="BX187" s="35"/>
      <c r="BY187" s="35"/>
      <c r="BZ187" s="35"/>
      <c r="CA187" s="35"/>
      <c r="CB187" s="35"/>
      <c r="CC187" s="35"/>
      <c r="CD187" s="35"/>
      <c r="CE187" s="35"/>
      <c r="CF187" s="35"/>
      <c r="CG187" s="35"/>
      <c r="CH187" s="35"/>
      <c r="CI187" s="35"/>
      <c r="CJ187" s="35"/>
      <c r="CK187" s="35"/>
      <c r="CL187" s="35"/>
      <c r="CM187" s="35"/>
      <c r="CN187" s="35"/>
      <c r="CO187" s="35"/>
      <c r="CP187" s="35"/>
      <c r="CQ187" s="35"/>
      <c r="CR187" s="35"/>
      <c r="CS187" s="35"/>
    </row>
    <row r="188" spans="1:97" s="41" customFormat="1" ht="34.5" customHeight="1" x14ac:dyDescent="0.25">
      <c r="A188" s="69"/>
      <c r="B188" s="20">
        <v>3</v>
      </c>
      <c r="C188" s="20">
        <v>42272011</v>
      </c>
      <c r="D188" s="21">
        <v>1179010036</v>
      </c>
      <c r="E188" s="20" t="s">
        <v>237</v>
      </c>
      <c r="F188" s="21" t="s">
        <v>18</v>
      </c>
      <c r="G188" s="47">
        <v>36727.43</v>
      </c>
      <c r="H188" s="45" t="s">
        <v>235</v>
      </c>
      <c r="I188" s="46">
        <v>2023</v>
      </c>
      <c r="J188" s="19">
        <v>54545</v>
      </c>
      <c r="K188" s="19">
        <v>0</v>
      </c>
      <c r="L188" s="19">
        <f>J188+K188</f>
        <v>54545</v>
      </c>
      <c r="M188" s="19"/>
      <c r="N188" s="19"/>
      <c r="O188" s="19"/>
      <c r="P188" s="22"/>
      <c r="Q188" s="22"/>
      <c r="R188" s="22"/>
      <c r="S188" s="18"/>
      <c r="T188" s="19"/>
      <c r="U188" s="19"/>
      <c r="V188" s="19">
        <v>47651</v>
      </c>
      <c r="W188" s="19">
        <v>0</v>
      </c>
      <c r="X188" s="19">
        <f>V188+W188</f>
        <v>47651</v>
      </c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>
        <v>100950</v>
      </c>
      <c r="BG188" s="19">
        <v>0</v>
      </c>
      <c r="BH188" s="19">
        <f>BF188+BG188</f>
        <v>100950</v>
      </c>
      <c r="BI188" s="19">
        <v>115000</v>
      </c>
      <c r="BJ188" s="19">
        <v>0</v>
      </c>
      <c r="BK188" s="19">
        <f>BI188+BJ188</f>
        <v>115000</v>
      </c>
      <c r="BL188" s="19"/>
      <c r="BM188" s="19"/>
      <c r="BN188" s="19"/>
      <c r="BO188" s="22">
        <f t="shared" si="95"/>
        <v>54545</v>
      </c>
      <c r="BP188" s="22">
        <f t="shared" si="95"/>
        <v>0</v>
      </c>
      <c r="BQ188" s="22">
        <f t="shared" si="95"/>
        <v>54545</v>
      </c>
      <c r="BR188" s="35"/>
      <c r="BS188" s="35"/>
      <c r="BT188" s="35"/>
      <c r="BU188" s="35"/>
      <c r="BV188" s="35"/>
      <c r="BW188" s="35"/>
      <c r="BX188" s="35"/>
      <c r="BY188" s="35"/>
      <c r="BZ188" s="35"/>
      <c r="CA188" s="35"/>
      <c r="CB188" s="35"/>
      <c r="CC188" s="35"/>
      <c r="CD188" s="35"/>
      <c r="CE188" s="35"/>
      <c r="CF188" s="35"/>
      <c r="CG188" s="35"/>
      <c r="CH188" s="35"/>
      <c r="CI188" s="35"/>
      <c r="CJ188" s="35"/>
      <c r="CK188" s="35"/>
      <c r="CL188" s="35"/>
      <c r="CM188" s="35"/>
      <c r="CN188" s="35"/>
      <c r="CO188" s="35"/>
      <c r="CP188" s="35"/>
      <c r="CQ188" s="35"/>
      <c r="CR188" s="35"/>
      <c r="CS188" s="35"/>
    </row>
    <row r="189" spans="1:97" s="41" customFormat="1" ht="34.5" customHeight="1" x14ac:dyDescent="0.25">
      <c r="A189" s="68"/>
      <c r="B189" s="20">
        <v>4</v>
      </c>
      <c r="C189" s="20">
        <v>42272011</v>
      </c>
      <c r="D189" s="21">
        <v>1179010038</v>
      </c>
      <c r="E189" s="20" t="s">
        <v>238</v>
      </c>
      <c r="F189" s="21" t="s">
        <v>18</v>
      </c>
      <c r="G189" s="47">
        <v>31237.22</v>
      </c>
      <c r="H189" s="45" t="s">
        <v>235</v>
      </c>
      <c r="I189" s="46">
        <v>2023</v>
      </c>
      <c r="J189" s="19">
        <v>47226</v>
      </c>
      <c r="K189" s="19">
        <v>0</v>
      </c>
      <c r="L189" s="19">
        <f>J189+K189</f>
        <v>47226</v>
      </c>
      <c r="M189" s="19"/>
      <c r="N189" s="19"/>
      <c r="O189" s="19"/>
      <c r="P189" s="22"/>
      <c r="Q189" s="22"/>
      <c r="R189" s="22"/>
      <c r="S189" s="18"/>
      <c r="T189" s="19"/>
      <c r="U189" s="19"/>
      <c r="V189" s="19">
        <v>47651</v>
      </c>
      <c r="W189" s="19">
        <v>0</v>
      </c>
      <c r="X189" s="19">
        <f>V189+W189</f>
        <v>47651</v>
      </c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>
        <v>113035</v>
      </c>
      <c r="BG189" s="19">
        <v>0</v>
      </c>
      <c r="BH189" s="19">
        <v>133035</v>
      </c>
      <c r="BI189" s="19">
        <v>115000</v>
      </c>
      <c r="BJ189" s="19">
        <v>0</v>
      </c>
      <c r="BK189" s="19">
        <f>BI189+BJ189</f>
        <v>115000</v>
      </c>
      <c r="BL189" s="19"/>
      <c r="BM189" s="19"/>
      <c r="BN189" s="19"/>
      <c r="BO189" s="22">
        <f t="shared" si="95"/>
        <v>47226</v>
      </c>
      <c r="BP189" s="22">
        <f t="shared" si="95"/>
        <v>0</v>
      </c>
      <c r="BQ189" s="22">
        <f t="shared" si="95"/>
        <v>47226</v>
      </c>
      <c r="BR189" s="35"/>
      <c r="BS189" s="35"/>
      <c r="BT189" s="35"/>
      <c r="BU189" s="35"/>
      <c r="BV189" s="35"/>
      <c r="BW189" s="35"/>
      <c r="BX189" s="35"/>
      <c r="BY189" s="35"/>
      <c r="BZ189" s="35"/>
      <c r="CA189" s="35"/>
      <c r="CB189" s="35"/>
      <c r="CC189" s="35"/>
      <c r="CD189" s="35"/>
      <c r="CE189" s="35"/>
      <c r="CF189" s="35"/>
      <c r="CG189" s="35"/>
      <c r="CH189" s="35"/>
      <c r="CI189" s="35"/>
      <c r="CJ189" s="35"/>
      <c r="CK189" s="35"/>
      <c r="CL189" s="35"/>
      <c r="CM189" s="35"/>
      <c r="CN189" s="35"/>
      <c r="CO189" s="35"/>
      <c r="CP189" s="35"/>
      <c r="CQ189" s="35"/>
      <c r="CR189" s="35"/>
      <c r="CS189" s="35"/>
    </row>
    <row r="190" spans="1:97" s="43" customFormat="1" ht="34.5" customHeight="1" x14ac:dyDescent="0.25">
      <c r="A190" s="42"/>
      <c r="B190" s="1"/>
      <c r="C190" s="1"/>
      <c r="D190" s="2"/>
      <c r="E190" s="1"/>
      <c r="F190" s="2"/>
      <c r="G190" s="48"/>
      <c r="H190" s="29"/>
      <c r="I190" s="24"/>
      <c r="J190" s="25"/>
      <c r="K190" s="25"/>
      <c r="L190" s="25"/>
      <c r="M190" s="25"/>
      <c r="N190" s="25"/>
      <c r="O190" s="25"/>
      <c r="P190" s="26"/>
      <c r="Q190" s="26"/>
      <c r="R190" s="26"/>
      <c r="S190" s="27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  <c r="AY190" s="25"/>
      <c r="AZ190" s="25"/>
      <c r="BA190" s="25"/>
      <c r="BB190" s="25"/>
      <c r="BC190" s="25"/>
      <c r="BD190" s="25"/>
      <c r="BE190" s="25"/>
      <c r="BF190" s="25"/>
      <c r="BG190" s="25"/>
      <c r="BH190" s="25"/>
      <c r="BI190" s="25"/>
      <c r="BJ190" s="25"/>
      <c r="BK190" s="25"/>
      <c r="BL190" s="25"/>
      <c r="BM190" s="25"/>
      <c r="BN190" s="25"/>
      <c r="BO190" s="26"/>
      <c r="BP190" s="26"/>
      <c r="BQ190" s="26"/>
      <c r="BR190" s="35"/>
      <c r="BS190" s="35"/>
      <c r="BT190" s="35"/>
      <c r="BU190" s="35"/>
      <c r="BV190" s="35"/>
      <c r="BW190" s="35"/>
      <c r="BX190" s="35"/>
      <c r="BY190" s="35"/>
      <c r="BZ190" s="35"/>
      <c r="CA190" s="35"/>
      <c r="CB190" s="35"/>
      <c r="CC190" s="35"/>
      <c r="CD190" s="35"/>
      <c r="CE190" s="35"/>
      <c r="CF190" s="35"/>
      <c r="CG190" s="35"/>
      <c r="CH190" s="35"/>
      <c r="CI190" s="35"/>
      <c r="CJ190" s="35"/>
      <c r="CK190" s="35"/>
      <c r="CL190" s="35"/>
      <c r="CM190" s="35"/>
      <c r="CN190" s="35"/>
      <c r="CO190" s="35"/>
      <c r="CP190" s="35"/>
      <c r="CQ190" s="35"/>
      <c r="CR190" s="35"/>
      <c r="CS190" s="35"/>
    </row>
    <row r="191" spans="1:97" s="41" customFormat="1" ht="51" customHeight="1" x14ac:dyDescent="0.25">
      <c r="A191" s="32" t="s">
        <v>239</v>
      </c>
      <c r="B191" s="20">
        <v>1</v>
      </c>
      <c r="C191" s="21">
        <v>42281800</v>
      </c>
      <c r="D191" s="21">
        <v>1176090013</v>
      </c>
      <c r="E191" s="20" t="s">
        <v>240</v>
      </c>
      <c r="F191" s="21" t="s">
        <v>18</v>
      </c>
      <c r="G191" s="47">
        <v>7262.27</v>
      </c>
      <c r="H191" s="45" t="s">
        <v>38</v>
      </c>
      <c r="I191" s="46" t="s">
        <v>126</v>
      </c>
      <c r="J191" s="19">
        <v>7093</v>
      </c>
      <c r="K191" s="19">
        <v>0</v>
      </c>
      <c r="L191" s="19">
        <f>J191+K191</f>
        <v>7093</v>
      </c>
      <c r="M191" s="19"/>
      <c r="N191" s="19"/>
      <c r="O191" s="19"/>
      <c r="P191" s="22"/>
      <c r="Q191" s="22"/>
      <c r="R191" s="22"/>
      <c r="S191" s="18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19"/>
      <c r="BO191" s="22">
        <f>J191</f>
        <v>7093</v>
      </c>
      <c r="BP191" s="22">
        <f>K191</f>
        <v>0</v>
      </c>
      <c r="BQ191" s="22">
        <f>L191</f>
        <v>7093</v>
      </c>
      <c r="BR191" s="35"/>
      <c r="BS191" s="35"/>
      <c r="BT191" s="35"/>
      <c r="BU191" s="35"/>
      <c r="BV191" s="35"/>
      <c r="BW191" s="35"/>
      <c r="BX191" s="35"/>
      <c r="BY191" s="35"/>
      <c r="BZ191" s="35"/>
      <c r="CA191" s="35"/>
      <c r="CB191" s="35"/>
      <c r="CC191" s="35"/>
      <c r="CD191" s="35"/>
      <c r="CE191" s="35"/>
      <c r="CF191" s="35"/>
      <c r="CG191" s="35"/>
      <c r="CH191" s="35"/>
      <c r="CI191" s="35"/>
      <c r="CJ191" s="35"/>
      <c r="CK191" s="35"/>
      <c r="CL191" s="35"/>
      <c r="CM191" s="35"/>
      <c r="CN191" s="35"/>
      <c r="CO191" s="35"/>
      <c r="CP191" s="35"/>
      <c r="CQ191" s="35"/>
      <c r="CR191" s="35"/>
      <c r="CS191" s="35"/>
    </row>
    <row r="192" spans="1:97" s="43" customFormat="1" ht="34.5" customHeight="1" x14ac:dyDescent="0.25">
      <c r="A192" s="42"/>
      <c r="B192" s="1"/>
      <c r="C192" s="1"/>
      <c r="D192" s="2"/>
      <c r="E192" s="1"/>
      <c r="F192" s="2"/>
      <c r="G192" s="48"/>
      <c r="H192" s="29"/>
      <c r="I192" s="24"/>
      <c r="J192" s="25"/>
      <c r="K192" s="25"/>
      <c r="L192" s="25"/>
      <c r="M192" s="25"/>
      <c r="N192" s="25"/>
      <c r="O192" s="25"/>
      <c r="P192" s="26"/>
      <c r="Q192" s="26"/>
      <c r="R192" s="26"/>
      <c r="S192" s="27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  <c r="AY192" s="25"/>
      <c r="AZ192" s="25"/>
      <c r="BA192" s="25"/>
      <c r="BB192" s="25"/>
      <c r="BC192" s="25"/>
      <c r="BD192" s="25"/>
      <c r="BE192" s="25"/>
      <c r="BF192" s="25"/>
      <c r="BG192" s="25"/>
      <c r="BH192" s="25"/>
      <c r="BI192" s="25"/>
      <c r="BJ192" s="25"/>
      <c r="BK192" s="25"/>
      <c r="BL192" s="25"/>
      <c r="BM192" s="25"/>
      <c r="BN192" s="25"/>
      <c r="BO192" s="26"/>
      <c r="BP192" s="26"/>
      <c r="BQ192" s="26"/>
      <c r="BR192" s="35"/>
      <c r="BS192" s="35"/>
      <c r="BT192" s="35"/>
      <c r="BU192" s="35"/>
      <c r="BV192" s="35"/>
      <c r="BW192" s="35"/>
      <c r="BX192" s="35"/>
      <c r="BY192" s="35"/>
      <c r="BZ192" s="35"/>
      <c r="CA192" s="35"/>
      <c r="CB192" s="35"/>
      <c r="CC192" s="35"/>
      <c r="CD192" s="35"/>
      <c r="CE192" s="35"/>
      <c r="CF192" s="35"/>
      <c r="CG192" s="35"/>
      <c r="CH192" s="35"/>
      <c r="CI192" s="35"/>
      <c r="CJ192" s="35"/>
      <c r="CK192" s="35"/>
      <c r="CL192" s="35"/>
      <c r="CM192" s="35"/>
      <c r="CN192" s="35"/>
      <c r="CO192" s="35"/>
      <c r="CP192" s="35"/>
      <c r="CQ192" s="35"/>
      <c r="CR192" s="35"/>
      <c r="CS192" s="35"/>
    </row>
    <row r="193" spans="1:97" s="41" customFormat="1" ht="51.75" customHeight="1" x14ac:dyDescent="0.25">
      <c r="A193" s="32" t="s">
        <v>241</v>
      </c>
      <c r="B193" s="20">
        <v>1</v>
      </c>
      <c r="C193" s="20">
        <v>42281604</v>
      </c>
      <c r="D193" s="21">
        <v>1176030070</v>
      </c>
      <c r="E193" s="20" t="s">
        <v>242</v>
      </c>
      <c r="F193" s="21" t="s">
        <v>18</v>
      </c>
      <c r="G193" s="47">
        <v>43454.12616</v>
      </c>
      <c r="H193" s="45" t="s">
        <v>243</v>
      </c>
      <c r="I193" s="46" t="s">
        <v>20</v>
      </c>
      <c r="J193" s="19">
        <v>34000</v>
      </c>
      <c r="K193" s="19">
        <v>0</v>
      </c>
      <c r="L193" s="19">
        <f>J193+K193</f>
        <v>34000</v>
      </c>
      <c r="M193" s="19">
        <f>J193*13.12/100+J193</f>
        <v>38460.800000000003</v>
      </c>
      <c r="N193" s="19">
        <v>0</v>
      </c>
      <c r="O193" s="19">
        <f>M193+N193</f>
        <v>38460.800000000003</v>
      </c>
      <c r="P193" s="22"/>
      <c r="Q193" s="22"/>
      <c r="R193" s="22"/>
      <c r="S193" s="18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>
        <v>63000</v>
      </c>
      <c r="BA193" s="19">
        <v>0</v>
      </c>
      <c r="BB193" s="19">
        <f>AZ193+BA193</f>
        <v>63000</v>
      </c>
      <c r="BC193" s="19">
        <v>50000</v>
      </c>
      <c r="BD193" s="19">
        <v>0</v>
      </c>
      <c r="BE193" s="19">
        <f>BC193+BD193</f>
        <v>50000</v>
      </c>
      <c r="BF193" s="19"/>
      <c r="BG193" s="19"/>
      <c r="BH193" s="19"/>
      <c r="BI193" s="19"/>
      <c r="BJ193" s="19"/>
      <c r="BK193" s="19"/>
      <c r="BL193" s="19">
        <v>38000</v>
      </c>
      <c r="BM193" s="19">
        <v>0</v>
      </c>
      <c r="BN193" s="19">
        <f>BL193+BM193</f>
        <v>38000</v>
      </c>
      <c r="BO193" s="22">
        <f t="shared" ref="BO193:BQ193" si="96">M193</f>
        <v>38460.800000000003</v>
      </c>
      <c r="BP193" s="22">
        <f t="shared" si="96"/>
        <v>0</v>
      </c>
      <c r="BQ193" s="22">
        <f t="shared" si="96"/>
        <v>38460.800000000003</v>
      </c>
      <c r="BR193" s="35"/>
      <c r="BS193" s="35"/>
      <c r="BT193" s="35"/>
      <c r="BU193" s="35"/>
      <c r="BV193" s="35"/>
      <c r="BW193" s="35"/>
      <c r="BX193" s="35"/>
      <c r="BY193" s="35"/>
      <c r="BZ193" s="35"/>
      <c r="CA193" s="35"/>
      <c r="CB193" s="35"/>
      <c r="CC193" s="35"/>
      <c r="CD193" s="35"/>
      <c r="CE193" s="35"/>
      <c r="CF193" s="35"/>
      <c r="CG193" s="35"/>
      <c r="CH193" s="35"/>
      <c r="CI193" s="35"/>
      <c r="CJ193" s="35"/>
      <c r="CK193" s="35"/>
      <c r="CL193" s="35"/>
      <c r="CM193" s="35"/>
      <c r="CN193" s="35"/>
      <c r="CO193" s="35"/>
      <c r="CP193" s="35"/>
      <c r="CQ193" s="35"/>
      <c r="CR193" s="35"/>
      <c r="CS193" s="35"/>
    </row>
    <row r="194" spans="1:97" s="43" customFormat="1" ht="34.5" customHeight="1" x14ac:dyDescent="0.25">
      <c r="A194" s="42"/>
      <c r="B194" s="1"/>
      <c r="C194" s="1"/>
      <c r="D194" s="2"/>
      <c r="E194" s="1"/>
      <c r="F194" s="2"/>
      <c r="G194" s="48"/>
      <c r="H194" s="29"/>
      <c r="I194" s="24"/>
      <c r="J194" s="25"/>
      <c r="K194" s="25"/>
      <c r="L194" s="25"/>
      <c r="M194" s="25"/>
      <c r="N194" s="25"/>
      <c r="O194" s="25"/>
      <c r="P194" s="26"/>
      <c r="Q194" s="26"/>
      <c r="R194" s="26"/>
      <c r="S194" s="27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  <c r="AY194" s="25"/>
      <c r="AZ194" s="25"/>
      <c r="BA194" s="25"/>
      <c r="BB194" s="25"/>
      <c r="BC194" s="25"/>
      <c r="BD194" s="25"/>
      <c r="BE194" s="25"/>
      <c r="BF194" s="25"/>
      <c r="BG194" s="25"/>
      <c r="BH194" s="25"/>
      <c r="BI194" s="25"/>
      <c r="BJ194" s="25"/>
      <c r="BK194" s="25"/>
      <c r="BL194" s="25"/>
      <c r="BM194" s="25"/>
      <c r="BN194" s="25"/>
      <c r="BO194" s="26"/>
      <c r="BP194" s="26"/>
      <c r="BQ194" s="26"/>
      <c r="BR194" s="35"/>
      <c r="BS194" s="35"/>
      <c r="BT194" s="35"/>
      <c r="BU194" s="35"/>
      <c r="BV194" s="35"/>
      <c r="BW194" s="35"/>
      <c r="BX194" s="35"/>
      <c r="BY194" s="35"/>
      <c r="BZ194" s="35"/>
      <c r="CA194" s="35"/>
      <c r="CB194" s="35"/>
      <c r="CC194" s="35"/>
      <c r="CD194" s="35"/>
      <c r="CE194" s="35"/>
      <c r="CF194" s="35"/>
      <c r="CG194" s="35"/>
      <c r="CH194" s="35"/>
      <c r="CI194" s="35"/>
      <c r="CJ194" s="35"/>
      <c r="CK194" s="35"/>
      <c r="CL194" s="35"/>
      <c r="CM194" s="35"/>
      <c r="CN194" s="35"/>
      <c r="CO194" s="35"/>
      <c r="CP194" s="35"/>
      <c r="CQ194" s="35"/>
      <c r="CR194" s="35"/>
      <c r="CS194" s="35"/>
    </row>
    <row r="195" spans="1:97" s="41" customFormat="1" ht="34.5" customHeight="1" x14ac:dyDescent="0.25">
      <c r="A195" s="15" t="s">
        <v>244</v>
      </c>
      <c r="B195" s="20">
        <v>1</v>
      </c>
      <c r="C195" s="21">
        <v>42295422</v>
      </c>
      <c r="D195" s="21">
        <v>1176090790</v>
      </c>
      <c r="E195" s="20" t="s">
        <v>245</v>
      </c>
      <c r="F195" s="21" t="s">
        <v>246</v>
      </c>
      <c r="G195" s="47">
        <v>105164.42</v>
      </c>
      <c r="H195" s="45" t="s">
        <v>38</v>
      </c>
      <c r="I195" s="46" t="s">
        <v>39</v>
      </c>
      <c r="J195" s="19">
        <v>106686.38</v>
      </c>
      <c r="K195" s="19">
        <v>0</v>
      </c>
      <c r="L195" s="19">
        <f>J195+K195</f>
        <v>106686.38</v>
      </c>
      <c r="M195" s="19"/>
      <c r="N195" s="19"/>
      <c r="O195" s="19"/>
      <c r="P195" s="22"/>
      <c r="Q195" s="22"/>
      <c r="R195" s="22"/>
      <c r="S195" s="18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>
        <v>112000</v>
      </c>
      <c r="AO195" s="19">
        <f>AN195*19/100</f>
        <v>21280</v>
      </c>
      <c r="AP195" s="19">
        <f>AN195+AO195</f>
        <v>133280</v>
      </c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19"/>
      <c r="BK195" s="19"/>
      <c r="BL195" s="19"/>
      <c r="BM195" s="19"/>
      <c r="BN195" s="19"/>
      <c r="BO195" s="22">
        <f>J195</f>
        <v>106686.38</v>
      </c>
      <c r="BP195" s="22">
        <f>K195</f>
        <v>0</v>
      </c>
      <c r="BQ195" s="22">
        <f>L195</f>
        <v>106686.38</v>
      </c>
      <c r="BR195" s="35"/>
      <c r="BS195" s="35"/>
      <c r="BT195" s="35"/>
      <c r="BU195" s="35"/>
      <c r="BV195" s="35"/>
      <c r="BW195" s="35"/>
      <c r="BX195" s="35"/>
      <c r="BY195" s="35"/>
      <c r="BZ195" s="35"/>
      <c r="CA195" s="35"/>
      <c r="CB195" s="35"/>
      <c r="CC195" s="35"/>
      <c r="CD195" s="35"/>
      <c r="CE195" s="35"/>
      <c r="CF195" s="35"/>
      <c r="CG195" s="35"/>
      <c r="CH195" s="35"/>
      <c r="CI195" s="35"/>
      <c r="CJ195" s="35"/>
      <c r="CK195" s="35"/>
      <c r="CL195" s="35"/>
      <c r="CM195" s="35"/>
      <c r="CN195" s="35"/>
      <c r="CO195" s="35"/>
      <c r="CP195" s="35"/>
      <c r="CQ195" s="35"/>
      <c r="CR195" s="35"/>
      <c r="CS195" s="35"/>
    </row>
    <row r="196" spans="1:97" s="43" customFormat="1" ht="34.5" customHeight="1" x14ac:dyDescent="0.25">
      <c r="A196" s="42"/>
      <c r="B196" s="1"/>
      <c r="C196" s="1"/>
      <c r="D196" s="2"/>
      <c r="E196" s="1"/>
      <c r="F196" s="2"/>
      <c r="G196" s="48"/>
      <c r="H196" s="29"/>
      <c r="I196" s="24"/>
      <c r="J196" s="25"/>
      <c r="K196" s="25"/>
      <c r="L196" s="25"/>
      <c r="M196" s="25"/>
      <c r="N196" s="25"/>
      <c r="O196" s="25"/>
      <c r="P196" s="26"/>
      <c r="Q196" s="26"/>
      <c r="R196" s="26"/>
      <c r="S196" s="27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  <c r="AY196" s="25"/>
      <c r="AZ196" s="25"/>
      <c r="BA196" s="25"/>
      <c r="BB196" s="25"/>
      <c r="BC196" s="25"/>
      <c r="BD196" s="25"/>
      <c r="BE196" s="25"/>
      <c r="BF196" s="25"/>
      <c r="BG196" s="25"/>
      <c r="BH196" s="25"/>
      <c r="BI196" s="25"/>
      <c r="BJ196" s="25"/>
      <c r="BK196" s="25"/>
      <c r="BL196" s="25"/>
      <c r="BM196" s="25"/>
      <c r="BN196" s="25"/>
      <c r="BO196" s="26"/>
      <c r="BP196" s="26"/>
      <c r="BQ196" s="26"/>
      <c r="BR196" s="35"/>
      <c r="BS196" s="35"/>
      <c r="BT196" s="35"/>
      <c r="BU196" s="35"/>
      <c r="BV196" s="35"/>
      <c r="BW196" s="35"/>
      <c r="BX196" s="35"/>
      <c r="BY196" s="35"/>
      <c r="BZ196" s="35"/>
      <c r="CA196" s="35"/>
      <c r="CB196" s="35"/>
      <c r="CC196" s="35"/>
      <c r="CD196" s="35"/>
      <c r="CE196" s="35"/>
      <c r="CF196" s="35"/>
      <c r="CG196" s="35"/>
      <c r="CH196" s="35"/>
      <c r="CI196" s="35"/>
      <c r="CJ196" s="35"/>
      <c r="CK196" s="35"/>
      <c r="CL196" s="35"/>
      <c r="CM196" s="35"/>
      <c r="CN196" s="35"/>
      <c r="CO196" s="35"/>
      <c r="CP196" s="35"/>
      <c r="CQ196" s="35"/>
      <c r="CR196" s="35"/>
      <c r="CS196" s="35"/>
    </row>
    <row r="197" spans="1:97" s="41" customFormat="1" ht="34.5" customHeight="1" x14ac:dyDescent="0.25">
      <c r="A197" s="67" t="s">
        <v>247</v>
      </c>
      <c r="B197" s="20">
        <v>1</v>
      </c>
      <c r="C197" s="20">
        <v>42000000</v>
      </c>
      <c r="D197" s="21">
        <v>1176030021</v>
      </c>
      <c r="E197" s="20" t="s">
        <v>248</v>
      </c>
      <c r="F197" s="21" t="s">
        <v>249</v>
      </c>
      <c r="G197" s="47">
        <v>2862</v>
      </c>
      <c r="H197" s="45" t="s">
        <v>250</v>
      </c>
      <c r="I197" s="46" t="s">
        <v>20</v>
      </c>
      <c r="J197" s="19">
        <v>3261</v>
      </c>
      <c r="K197" s="19">
        <v>0</v>
      </c>
      <c r="L197" s="19">
        <f>J197+K197</f>
        <v>3261</v>
      </c>
      <c r="M197" s="19">
        <f t="shared" ref="M197:M198" si="97">J197*13.12/100+J197</f>
        <v>3688.8432000000003</v>
      </c>
      <c r="N197" s="19">
        <v>0</v>
      </c>
      <c r="O197" s="19">
        <f t="shared" ref="O197:O198" si="98">M197+N197</f>
        <v>3688.8432000000003</v>
      </c>
      <c r="P197" s="22"/>
      <c r="Q197" s="22"/>
      <c r="R197" s="22"/>
      <c r="S197" s="18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19"/>
      <c r="BK197" s="19"/>
      <c r="BL197" s="19"/>
      <c r="BM197" s="19"/>
      <c r="BN197" s="19"/>
      <c r="BO197" s="22">
        <f t="shared" ref="BO197:BQ207" si="99">M197</f>
        <v>3688.8432000000003</v>
      </c>
      <c r="BP197" s="22">
        <f t="shared" si="99"/>
        <v>0</v>
      </c>
      <c r="BQ197" s="22">
        <f t="shared" si="99"/>
        <v>3688.8432000000003</v>
      </c>
      <c r="BR197" s="35"/>
      <c r="BS197" s="35"/>
      <c r="BT197" s="35"/>
      <c r="BU197" s="35"/>
      <c r="BV197" s="35"/>
      <c r="BW197" s="35"/>
      <c r="BX197" s="35"/>
      <c r="BY197" s="35"/>
      <c r="BZ197" s="35"/>
      <c r="CA197" s="35"/>
      <c r="CB197" s="35"/>
      <c r="CC197" s="35"/>
      <c r="CD197" s="35"/>
      <c r="CE197" s="35"/>
      <c r="CF197" s="35"/>
      <c r="CG197" s="35"/>
      <c r="CH197" s="35"/>
      <c r="CI197" s="35"/>
      <c r="CJ197" s="35"/>
      <c r="CK197" s="35"/>
      <c r="CL197" s="35"/>
      <c r="CM197" s="35"/>
      <c r="CN197" s="35"/>
      <c r="CO197" s="35"/>
      <c r="CP197" s="35"/>
      <c r="CQ197" s="35"/>
      <c r="CR197" s="35"/>
      <c r="CS197" s="35"/>
    </row>
    <row r="198" spans="1:97" s="41" customFormat="1" ht="34.5" customHeight="1" x14ac:dyDescent="0.25">
      <c r="A198" s="72"/>
      <c r="B198" s="20">
        <v>2</v>
      </c>
      <c r="C198" s="20">
        <v>42000000</v>
      </c>
      <c r="D198" s="21">
        <v>1176030022</v>
      </c>
      <c r="E198" s="20" t="s">
        <v>251</v>
      </c>
      <c r="F198" s="21" t="s">
        <v>252</v>
      </c>
      <c r="G198" s="47">
        <v>2522</v>
      </c>
      <c r="H198" s="45" t="s">
        <v>250</v>
      </c>
      <c r="I198" s="46" t="s">
        <v>20</v>
      </c>
      <c r="J198" s="19">
        <v>2829</v>
      </c>
      <c r="K198" s="19">
        <v>0</v>
      </c>
      <c r="L198" s="19">
        <f>J198+K198</f>
        <v>2829</v>
      </c>
      <c r="M198" s="19">
        <f t="shared" si="97"/>
        <v>3200.1648</v>
      </c>
      <c r="N198" s="19">
        <v>0</v>
      </c>
      <c r="O198" s="19">
        <f t="shared" si="98"/>
        <v>3200.1648</v>
      </c>
      <c r="P198" s="22"/>
      <c r="Q198" s="22"/>
      <c r="R198" s="22"/>
      <c r="S198" s="18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19"/>
      <c r="BK198" s="19"/>
      <c r="BL198" s="19"/>
      <c r="BM198" s="19"/>
      <c r="BN198" s="19"/>
      <c r="BO198" s="22">
        <f t="shared" si="99"/>
        <v>3200.1648</v>
      </c>
      <c r="BP198" s="22">
        <f t="shared" si="99"/>
        <v>0</v>
      </c>
      <c r="BQ198" s="22">
        <f t="shared" si="99"/>
        <v>3200.1648</v>
      </c>
      <c r="BR198" s="35"/>
      <c r="BS198" s="35"/>
      <c r="BT198" s="35"/>
      <c r="BU198" s="35"/>
      <c r="BV198" s="35"/>
      <c r="BW198" s="35"/>
      <c r="BX198" s="35"/>
      <c r="BY198" s="35"/>
      <c r="BZ198" s="35"/>
      <c r="CA198" s="35"/>
      <c r="CB198" s="35"/>
      <c r="CC198" s="35"/>
      <c r="CD198" s="35"/>
      <c r="CE198" s="35"/>
      <c r="CF198" s="35"/>
      <c r="CG198" s="35"/>
      <c r="CH198" s="35"/>
      <c r="CI198" s="35"/>
      <c r="CJ198" s="35"/>
      <c r="CK198" s="35"/>
      <c r="CL198" s="35"/>
      <c r="CM198" s="35"/>
      <c r="CN198" s="35"/>
      <c r="CO198" s="35"/>
      <c r="CP198" s="35"/>
      <c r="CQ198" s="35"/>
      <c r="CR198" s="35"/>
      <c r="CS198" s="35"/>
    </row>
    <row r="199" spans="1:97" s="41" customFormat="1" ht="34.5" customHeight="1" x14ac:dyDescent="0.25">
      <c r="A199" s="72"/>
      <c r="B199" s="20">
        <v>3</v>
      </c>
      <c r="C199" s="20">
        <v>42000000</v>
      </c>
      <c r="D199" s="21">
        <v>1176030040</v>
      </c>
      <c r="E199" s="20" t="s">
        <v>253</v>
      </c>
      <c r="F199" s="21" t="s">
        <v>252</v>
      </c>
      <c r="G199" s="47">
        <v>2212</v>
      </c>
      <c r="H199" s="45"/>
      <c r="I199" s="46"/>
      <c r="J199" s="19"/>
      <c r="K199" s="19"/>
      <c r="L199" s="19"/>
      <c r="M199" s="19"/>
      <c r="N199" s="19"/>
      <c r="O199" s="19">
        <f>G199*13.12/100+G199</f>
        <v>2502.2143999999998</v>
      </c>
      <c r="P199" s="22"/>
      <c r="Q199" s="22"/>
      <c r="R199" s="22"/>
      <c r="S199" s="18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19"/>
      <c r="BK199" s="19"/>
      <c r="BL199" s="19"/>
      <c r="BM199" s="19"/>
      <c r="BN199" s="19"/>
      <c r="BO199" s="22">
        <f>BQ199</f>
        <v>2502.2143999999998</v>
      </c>
      <c r="BP199" s="22">
        <f t="shared" si="99"/>
        <v>0</v>
      </c>
      <c r="BQ199" s="22">
        <f t="shared" si="99"/>
        <v>2502.2143999999998</v>
      </c>
      <c r="BR199" s="35"/>
      <c r="BS199" s="35"/>
      <c r="BT199" s="35"/>
      <c r="BU199" s="35"/>
      <c r="BV199" s="35"/>
      <c r="BW199" s="35"/>
      <c r="BX199" s="35"/>
      <c r="BY199" s="35"/>
      <c r="BZ199" s="35"/>
      <c r="CA199" s="35"/>
      <c r="CB199" s="35"/>
      <c r="CC199" s="35"/>
      <c r="CD199" s="35"/>
      <c r="CE199" s="35"/>
      <c r="CF199" s="35"/>
      <c r="CG199" s="35"/>
      <c r="CH199" s="35"/>
      <c r="CI199" s="35"/>
      <c r="CJ199" s="35"/>
      <c r="CK199" s="35"/>
      <c r="CL199" s="35"/>
      <c r="CM199" s="35"/>
      <c r="CN199" s="35"/>
      <c r="CO199" s="35"/>
      <c r="CP199" s="35"/>
      <c r="CQ199" s="35"/>
      <c r="CR199" s="35"/>
      <c r="CS199" s="35"/>
    </row>
    <row r="200" spans="1:97" s="41" customFormat="1" ht="34.5" customHeight="1" x14ac:dyDescent="0.25">
      <c r="A200" s="72"/>
      <c r="B200" s="20">
        <v>4</v>
      </c>
      <c r="C200" s="20">
        <v>42000000</v>
      </c>
      <c r="D200" s="21">
        <v>1176030041</v>
      </c>
      <c r="E200" s="20" t="s">
        <v>254</v>
      </c>
      <c r="F200" s="21" t="s">
        <v>249</v>
      </c>
      <c r="G200" s="47">
        <v>2634</v>
      </c>
      <c r="H200" s="45"/>
      <c r="I200" s="46"/>
      <c r="J200" s="19"/>
      <c r="K200" s="19"/>
      <c r="L200" s="19"/>
      <c r="M200" s="19"/>
      <c r="N200" s="19"/>
      <c r="O200" s="19">
        <f t="shared" ref="O200:O201" si="100">G200*13.12/100+G200</f>
        <v>2979.5807999999997</v>
      </c>
      <c r="P200" s="22"/>
      <c r="Q200" s="22"/>
      <c r="R200" s="22"/>
      <c r="S200" s="18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9"/>
      <c r="BK200" s="19"/>
      <c r="BL200" s="19"/>
      <c r="BM200" s="19"/>
      <c r="BN200" s="19"/>
      <c r="BO200" s="22">
        <f>BQ200</f>
        <v>2979.5807999999997</v>
      </c>
      <c r="BP200" s="22">
        <f t="shared" si="99"/>
        <v>0</v>
      </c>
      <c r="BQ200" s="22">
        <f t="shared" si="99"/>
        <v>2979.5807999999997</v>
      </c>
      <c r="BR200" s="35"/>
      <c r="BS200" s="35"/>
      <c r="BT200" s="35"/>
      <c r="BU200" s="35"/>
      <c r="BV200" s="35"/>
      <c r="BW200" s="35"/>
      <c r="BX200" s="35"/>
      <c r="BY200" s="35"/>
      <c r="BZ200" s="35"/>
      <c r="CA200" s="35"/>
      <c r="CB200" s="35"/>
      <c r="CC200" s="35"/>
      <c r="CD200" s="35"/>
      <c r="CE200" s="35"/>
      <c r="CF200" s="35"/>
      <c r="CG200" s="35"/>
      <c r="CH200" s="35"/>
      <c r="CI200" s="35"/>
      <c r="CJ200" s="35"/>
      <c r="CK200" s="35"/>
      <c r="CL200" s="35"/>
      <c r="CM200" s="35"/>
      <c r="CN200" s="35"/>
      <c r="CO200" s="35"/>
      <c r="CP200" s="35"/>
      <c r="CQ200" s="35"/>
      <c r="CR200" s="35"/>
      <c r="CS200" s="35"/>
    </row>
    <row r="201" spans="1:97" s="41" customFormat="1" ht="34.5" customHeight="1" x14ac:dyDescent="0.25">
      <c r="A201" s="72"/>
      <c r="B201" s="20">
        <v>5</v>
      </c>
      <c r="C201" s="20">
        <v>42295422</v>
      </c>
      <c r="D201" s="21">
        <v>1176030062</v>
      </c>
      <c r="E201" s="20" t="s">
        <v>255</v>
      </c>
      <c r="F201" s="21" t="s">
        <v>256</v>
      </c>
      <c r="G201" s="47">
        <v>25251.19</v>
      </c>
      <c r="H201" s="45"/>
      <c r="I201" s="46"/>
      <c r="J201" s="19"/>
      <c r="K201" s="19"/>
      <c r="L201" s="19"/>
      <c r="M201" s="19"/>
      <c r="N201" s="19"/>
      <c r="O201" s="19">
        <f t="shared" si="100"/>
        <v>28564.146127999997</v>
      </c>
      <c r="P201" s="22"/>
      <c r="Q201" s="22"/>
      <c r="R201" s="22"/>
      <c r="S201" s="18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  <c r="AM201" s="19"/>
      <c r="AN201" s="19"/>
      <c r="AO201" s="19"/>
      <c r="AP201" s="19"/>
      <c r="AQ201" s="19"/>
      <c r="AR201" s="19"/>
      <c r="AS201" s="19"/>
      <c r="AT201" s="19"/>
      <c r="AU201" s="19"/>
      <c r="AV201" s="19"/>
      <c r="AW201" s="19"/>
      <c r="AX201" s="19"/>
      <c r="AY201" s="19"/>
      <c r="AZ201" s="19"/>
      <c r="BA201" s="19"/>
      <c r="BB201" s="19"/>
      <c r="BC201" s="19"/>
      <c r="BD201" s="19"/>
      <c r="BE201" s="19"/>
      <c r="BF201" s="19"/>
      <c r="BG201" s="19"/>
      <c r="BH201" s="19"/>
      <c r="BI201" s="19"/>
      <c r="BJ201" s="19"/>
      <c r="BK201" s="19"/>
      <c r="BL201" s="19"/>
      <c r="BM201" s="19"/>
      <c r="BN201" s="19"/>
      <c r="BO201" s="22">
        <f>BQ201</f>
        <v>28564.146127999997</v>
      </c>
      <c r="BP201" s="22">
        <f t="shared" si="99"/>
        <v>0</v>
      </c>
      <c r="BQ201" s="22">
        <f t="shared" si="99"/>
        <v>28564.146127999997</v>
      </c>
      <c r="BR201" s="35"/>
      <c r="BS201" s="35"/>
      <c r="BT201" s="35"/>
      <c r="BU201" s="35"/>
      <c r="BV201" s="35"/>
      <c r="BW201" s="35"/>
      <c r="BX201" s="35"/>
      <c r="BY201" s="35"/>
      <c r="BZ201" s="35"/>
      <c r="CA201" s="35"/>
      <c r="CB201" s="35"/>
      <c r="CC201" s="35"/>
      <c r="CD201" s="35"/>
      <c r="CE201" s="35"/>
      <c r="CF201" s="35"/>
      <c r="CG201" s="35"/>
      <c r="CH201" s="35"/>
      <c r="CI201" s="35"/>
      <c r="CJ201" s="35"/>
      <c r="CK201" s="35"/>
      <c r="CL201" s="35"/>
      <c r="CM201" s="35"/>
      <c r="CN201" s="35"/>
      <c r="CO201" s="35"/>
      <c r="CP201" s="35"/>
      <c r="CQ201" s="35"/>
      <c r="CR201" s="35"/>
      <c r="CS201" s="35"/>
    </row>
    <row r="202" spans="1:97" s="41" customFormat="1" ht="34.5" customHeight="1" x14ac:dyDescent="0.25">
      <c r="A202" s="72"/>
      <c r="B202" s="20">
        <v>6</v>
      </c>
      <c r="C202" s="20">
        <v>42295422</v>
      </c>
      <c r="D202" s="21">
        <v>1176030064</v>
      </c>
      <c r="E202" s="20" t="s">
        <v>257</v>
      </c>
      <c r="F202" s="21" t="s">
        <v>249</v>
      </c>
      <c r="G202" s="47">
        <v>3686</v>
      </c>
      <c r="H202" s="45" t="s">
        <v>250</v>
      </c>
      <c r="I202" s="46" t="s">
        <v>20</v>
      </c>
      <c r="J202" s="19">
        <v>3760</v>
      </c>
      <c r="K202" s="19">
        <v>0</v>
      </c>
      <c r="L202" s="19">
        <f t="shared" ref="L202:L207" si="101">J202+K202</f>
        <v>3760</v>
      </c>
      <c r="M202" s="19">
        <f t="shared" ref="M202:M207" si="102">J202*13.12/100+J202</f>
        <v>4253.3119999999999</v>
      </c>
      <c r="N202" s="19">
        <v>0</v>
      </c>
      <c r="O202" s="19">
        <f t="shared" ref="O202:O207" si="103">M202+N202</f>
        <v>4253.3119999999999</v>
      </c>
      <c r="P202" s="22"/>
      <c r="Q202" s="22"/>
      <c r="R202" s="22"/>
      <c r="S202" s="18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  <c r="AM202" s="19"/>
      <c r="AN202" s="19"/>
      <c r="AO202" s="19"/>
      <c r="AP202" s="19"/>
      <c r="AQ202" s="19"/>
      <c r="AR202" s="19"/>
      <c r="AS202" s="19"/>
      <c r="AT202" s="19"/>
      <c r="AU202" s="19"/>
      <c r="AV202" s="19"/>
      <c r="AW202" s="19"/>
      <c r="AX202" s="19"/>
      <c r="AY202" s="19"/>
      <c r="AZ202" s="19"/>
      <c r="BA202" s="19"/>
      <c r="BB202" s="19"/>
      <c r="BC202" s="19"/>
      <c r="BD202" s="19"/>
      <c r="BE202" s="19"/>
      <c r="BF202" s="19"/>
      <c r="BG202" s="19"/>
      <c r="BH202" s="19"/>
      <c r="BI202" s="19"/>
      <c r="BJ202" s="19"/>
      <c r="BK202" s="19"/>
      <c r="BL202" s="19"/>
      <c r="BM202" s="19"/>
      <c r="BN202" s="19"/>
      <c r="BO202" s="22">
        <f t="shared" si="99"/>
        <v>4253.3119999999999</v>
      </c>
      <c r="BP202" s="22">
        <f t="shared" si="99"/>
        <v>0</v>
      </c>
      <c r="BQ202" s="22">
        <f t="shared" si="99"/>
        <v>4253.3119999999999</v>
      </c>
      <c r="BR202" s="35"/>
      <c r="BS202" s="35"/>
      <c r="BT202" s="35"/>
      <c r="BU202" s="35"/>
      <c r="BV202" s="35"/>
      <c r="BW202" s="35"/>
      <c r="BX202" s="35"/>
      <c r="BY202" s="35"/>
      <c r="BZ202" s="35"/>
      <c r="CA202" s="35"/>
      <c r="CB202" s="35"/>
      <c r="CC202" s="35"/>
      <c r="CD202" s="35"/>
      <c r="CE202" s="35"/>
      <c r="CF202" s="35"/>
      <c r="CG202" s="35"/>
      <c r="CH202" s="35"/>
      <c r="CI202" s="35"/>
      <c r="CJ202" s="35"/>
      <c r="CK202" s="35"/>
      <c r="CL202" s="35"/>
      <c r="CM202" s="35"/>
      <c r="CN202" s="35"/>
      <c r="CO202" s="35"/>
      <c r="CP202" s="35"/>
      <c r="CQ202" s="35"/>
      <c r="CR202" s="35"/>
      <c r="CS202" s="35"/>
    </row>
    <row r="203" spans="1:97" s="41" customFormat="1" ht="34.5" customHeight="1" x14ac:dyDescent="0.25">
      <c r="A203" s="72"/>
      <c r="B203" s="20">
        <v>7</v>
      </c>
      <c r="C203" s="20">
        <v>42295422</v>
      </c>
      <c r="D203" s="21">
        <v>1176030065</v>
      </c>
      <c r="E203" s="20" t="s">
        <v>258</v>
      </c>
      <c r="F203" s="21" t="s">
        <v>259</v>
      </c>
      <c r="G203" s="47">
        <v>26054.12</v>
      </c>
      <c r="H203" s="45" t="s">
        <v>250</v>
      </c>
      <c r="I203" s="46" t="s">
        <v>20</v>
      </c>
      <c r="J203" s="19">
        <v>28622</v>
      </c>
      <c r="K203" s="19">
        <v>0</v>
      </c>
      <c r="L203" s="19">
        <f t="shared" si="101"/>
        <v>28622</v>
      </c>
      <c r="M203" s="19">
        <f t="shared" si="102"/>
        <v>32377.206399999999</v>
      </c>
      <c r="N203" s="19">
        <v>0</v>
      </c>
      <c r="O203" s="19">
        <f t="shared" si="103"/>
        <v>32377.206399999999</v>
      </c>
      <c r="P203" s="22"/>
      <c r="Q203" s="22"/>
      <c r="R203" s="22"/>
      <c r="S203" s="18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  <c r="AM203" s="19"/>
      <c r="AN203" s="19"/>
      <c r="AO203" s="19"/>
      <c r="AP203" s="19"/>
      <c r="AQ203" s="19"/>
      <c r="AR203" s="19"/>
      <c r="AS203" s="19"/>
      <c r="AT203" s="19"/>
      <c r="AU203" s="19"/>
      <c r="AV203" s="19"/>
      <c r="AW203" s="19"/>
      <c r="AX203" s="19"/>
      <c r="AY203" s="19"/>
      <c r="AZ203" s="19"/>
      <c r="BA203" s="19"/>
      <c r="BB203" s="19"/>
      <c r="BC203" s="19"/>
      <c r="BD203" s="19"/>
      <c r="BE203" s="19"/>
      <c r="BF203" s="19"/>
      <c r="BG203" s="19"/>
      <c r="BH203" s="19"/>
      <c r="BI203" s="19"/>
      <c r="BJ203" s="19"/>
      <c r="BK203" s="19"/>
      <c r="BL203" s="19"/>
      <c r="BM203" s="19"/>
      <c r="BN203" s="19"/>
      <c r="BO203" s="22">
        <f t="shared" si="99"/>
        <v>32377.206399999999</v>
      </c>
      <c r="BP203" s="22">
        <f t="shared" si="99"/>
        <v>0</v>
      </c>
      <c r="BQ203" s="22">
        <f t="shared" si="99"/>
        <v>32377.206399999999</v>
      </c>
      <c r="BR203" s="35"/>
      <c r="BS203" s="35"/>
      <c r="BT203" s="35"/>
      <c r="BU203" s="35"/>
      <c r="BV203" s="35"/>
      <c r="BW203" s="35"/>
      <c r="BX203" s="35"/>
      <c r="BY203" s="35"/>
      <c r="BZ203" s="35"/>
      <c r="CA203" s="35"/>
      <c r="CB203" s="35"/>
      <c r="CC203" s="35"/>
      <c r="CD203" s="35"/>
      <c r="CE203" s="35"/>
      <c r="CF203" s="35"/>
      <c r="CG203" s="35"/>
      <c r="CH203" s="35"/>
      <c r="CI203" s="35"/>
      <c r="CJ203" s="35"/>
      <c r="CK203" s="35"/>
      <c r="CL203" s="35"/>
      <c r="CM203" s="35"/>
      <c r="CN203" s="35"/>
      <c r="CO203" s="35"/>
      <c r="CP203" s="35"/>
      <c r="CQ203" s="35"/>
      <c r="CR203" s="35"/>
      <c r="CS203" s="35"/>
    </row>
    <row r="204" spans="1:97" s="41" customFormat="1" ht="34.5" customHeight="1" x14ac:dyDescent="0.25">
      <c r="A204" s="72"/>
      <c r="B204" s="20">
        <v>8</v>
      </c>
      <c r="C204" s="20">
        <v>42295422</v>
      </c>
      <c r="D204" s="20">
        <v>1176090022</v>
      </c>
      <c r="E204" s="20" t="s">
        <v>260</v>
      </c>
      <c r="F204" s="20" t="s">
        <v>261</v>
      </c>
      <c r="G204" s="47">
        <v>20913.13</v>
      </c>
      <c r="H204" s="45" t="s">
        <v>250</v>
      </c>
      <c r="I204" s="46" t="s">
        <v>20</v>
      </c>
      <c r="J204" s="19">
        <v>22300</v>
      </c>
      <c r="K204" s="19">
        <v>0</v>
      </c>
      <c r="L204" s="19">
        <f t="shared" si="101"/>
        <v>22300</v>
      </c>
      <c r="M204" s="19">
        <f t="shared" si="102"/>
        <v>25225.760000000002</v>
      </c>
      <c r="N204" s="19">
        <v>0</v>
      </c>
      <c r="O204" s="19">
        <f t="shared" si="103"/>
        <v>25225.760000000002</v>
      </c>
      <c r="P204" s="22"/>
      <c r="Q204" s="22"/>
      <c r="R204" s="22"/>
      <c r="S204" s="18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  <c r="AM204" s="19"/>
      <c r="AN204" s="19"/>
      <c r="AO204" s="19"/>
      <c r="AP204" s="19"/>
      <c r="AQ204" s="19"/>
      <c r="AR204" s="19"/>
      <c r="AS204" s="19"/>
      <c r="AT204" s="19"/>
      <c r="AU204" s="19"/>
      <c r="AV204" s="19"/>
      <c r="AW204" s="19"/>
      <c r="AX204" s="19"/>
      <c r="AY204" s="19"/>
      <c r="AZ204" s="19"/>
      <c r="BA204" s="19"/>
      <c r="BB204" s="19"/>
      <c r="BC204" s="19"/>
      <c r="BD204" s="19"/>
      <c r="BE204" s="19"/>
      <c r="BF204" s="19"/>
      <c r="BG204" s="19"/>
      <c r="BH204" s="19"/>
      <c r="BI204" s="19"/>
      <c r="BJ204" s="19"/>
      <c r="BK204" s="19"/>
      <c r="BL204" s="19"/>
      <c r="BM204" s="19"/>
      <c r="BN204" s="19"/>
      <c r="BO204" s="22">
        <f t="shared" si="99"/>
        <v>25225.760000000002</v>
      </c>
      <c r="BP204" s="22">
        <f t="shared" si="99"/>
        <v>0</v>
      </c>
      <c r="BQ204" s="22">
        <f t="shared" si="99"/>
        <v>25225.760000000002</v>
      </c>
      <c r="BR204" s="35"/>
      <c r="BS204" s="35"/>
      <c r="BT204" s="35"/>
      <c r="BU204" s="35"/>
      <c r="BV204" s="35"/>
      <c r="BW204" s="35"/>
      <c r="BX204" s="35"/>
      <c r="BY204" s="35"/>
      <c r="BZ204" s="35"/>
      <c r="CA204" s="35"/>
      <c r="CB204" s="35"/>
      <c r="CC204" s="35"/>
      <c r="CD204" s="35"/>
      <c r="CE204" s="35"/>
      <c r="CF204" s="35"/>
      <c r="CG204" s="35"/>
      <c r="CH204" s="35"/>
      <c r="CI204" s="35"/>
      <c r="CJ204" s="35"/>
      <c r="CK204" s="35"/>
      <c r="CL204" s="35"/>
      <c r="CM204" s="35"/>
      <c r="CN204" s="35"/>
      <c r="CO204" s="35"/>
      <c r="CP204" s="35"/>
      <c r="CQ204" s="35"/>
      <c r="CR204" s="35"/>
      <c r="CS204" s="35"/>
    </row>
    <row r="205" spans="1:97" s="41" customFormat="1" ht="60.75" customHeight="1" x14ac:dyDescent="0.25">
      <c r="A205" s="72"/>
      <c r="B205" s="20">
        <v>9</v>
      </c>
      <c r="C205" s="20">
        <v>42295422</v>
      </c>
      <c r="D205" s="21">
        <v>1176090031</v>
      </c>
      <c r="E205" s="20" t="s">
        <v>262</v>
      </c>
      <c r="F205" s="20" t="s">
        <v>263</v>
      </c>
      <c r="G205" s="47">
        <v>2529.0300000000002</v>
      </c>
      <c r="H205" s="45" t="s">
        <v>250</v>
      </c>
      <c r="I205" s="46" t="s">
        <v>20</v>
      </c>
      <c r="J205" s="19">
        <v>2689</v>
      </c>
      <c r="K205" s="19">
        <v>0</v>
      </c>
      <c r="L205" s="19">
        <f t="shared" si="101"/>
        <v>2689</v>
      </c>
      <c r="M205" s="19">
        <f t="shared" si="102"/>
        <v>3041.7968000000001</v>
      </c>
      <c r="N205" s="19">
        <v>0</v>
      </c>
      <c r="O205" s="19">
        <f t="shared" si="103"/>
        <v>3041.7968000000001</v>
      </c>
      <c r="P205" s="22"/>
      <c r="Q205" s="22"/>
      <c r="R205" s="22"/>
      <c r="S205" s="18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  <c r="AM205" s="19"/>
      <c r="AN205" s="19"/>
      <c r="AO205" s="19"/>
      <c r="AP205" s="19"/>
      <c r="AQ205" s="19"/>
      <c r="AR205" s="19"/>
      <c r="AS205" s="19"/>
      <c r="AT205" s="19"/>
      <c r="AU205" s="19"/>
      <c r="AV205" s="19"/>
      <c r="AW205" s="19"/>
      <c r="AX205" s="19"/>
      <c r="AY205" s="19"/>
      <c r="AZ205" s="19"/>
      <c r="BA205" s="19"/>
      <c r="BB205" s="19"/>
      <c r="BC205" s="19"/>
      <c r="BD205" s="19"/>
      <c r="BE205" s="19"/>
      <c r="BF205" s="19"/>
      <c r="BG205" s="19"/>
      <c r="BH205" s="19"/>
      <c r="BI205" s="19"/>
      <c r="BJ205" s="19"/>
      <c r="BK205" s="19"/>
      <c r="BL205" s="19"/>
      <c r="BM205" s="19"/>
      <c r="BN205" s="19"/>
      <c r="BO205" s="22">
        <f t="shared" si="99"/>
        <v>3041.7968000000001</v>
      </c>
      <c r="BP205" s="22">
        <f t="shared" si="99"/>
        <v>0</v>
      </c>
      <c r="BQ205" s="22">
        <f t="shared" si="99"/>
        <v>3041.7968000000001</v>
      </c>
      <c r="BR205" s="35"/>
      <c r="BS205" s="35"/>
      <c r="BT205" s="35"/>
      <c r="BU205" s="35"/>
      <c r="BV205" s="35"/>
      <c r="BW205" s="35"/>
      <c r="BX205" s="35"/>
      <c r="BY205" s="35"/>
      <c r="BZ205" s="35"/>
      <c r="CA205" s="35"/>
      <c r="CB205" s="35"/>
      <c r="CC205" s="35"/>
      <c r="CD205" s="35"/>
      <c r="CE205" s="35"/>
      <c r="CF205" s="35"/>
      <c r="CG205" s="35"/>
      <c r="CH205" s="35"/>
      <c r="CI205" s="35"/>
      <c r="CJ205" s="35"/>
      <c r="CK205" s="35"/>
      <c r="CL205" s="35"/>
      <c r="CM205" s="35"/>
      <c r="CN205" s="35"/>
      <c r="CO205" s="35"/>
      <c r="CP205" s="35"/>
      <c r="CQ205" s="35"/>
      <c r="CR205" s="35"/>
      <c r="CS205" s="35"/>
    </row>
    <row r="206" spans="1:97" s="41" customFormat="1" ht="72.75" customHeight="1" x14ac:dyDescent="0.25">
      <c r="A206" s="72"/>
      <c r="B206" s="20">
        <v>10</v>
      </c>
      <c r="C206" s="20">
        <v>42295422</v>
      </c>
      <c r="D206" s="21">
        <v>1176090032</v>
      </c>
      <c r="E206" s="20" t="s">
        <v>264</v>
      </c>
      <c r="F206" s="21" t="s">
        <v>18</v>
      </c>
      <c r="G206" s="47">
        <v>6216.11</v>
      </c>
      <c r="H206" s="45" t="s">
        <v>250</v>
      </c>
      <c r="I206" s="46" t="s">
        <v>20</v>
      </c>
      <c r="J206" s="19">
        <v>5840</v>
      </c>
      <c r="K206" s="19">
        <v>0</v>
      </c>
      <c r="L206" s="19">
        <f t="shared" si="101"/>
        <v>5840</v>
      </c>
      <c r="M206" s="19">
        <f t="shared" si="102"/>
        <v>6606.2079999999996</v>
      </c>
      <c r="N206" s="19">
        <v>0</v>
      </c>
      <c r="O206" s="19">
        <f t="shared" si="103"/>
        <v>6606.2079999999996</v>
      </c>
      <c r="P206" s="22"/>
      <c r="Q206" s="22"/>
      <c r="R206" s="22"/>
      <c r="S206" s="18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  <c r="AM206" s="19"/>
      <c r="AN206" s="19"/>
      <c r="AO206" s="19"/>
      <c r="AP206" s="19"/>
      <c r="AQ206" s="19"/>
      <c r="AR206" s="19"/>
      <c r="AS206" s="19"/>
      <c r="AT206" s="19"/>
      <c r="AU206" s="19"/>
      <c r="AV206" s="19"/>
      <c r="AW206" s="19"/>
      <c r="AX206" s="19"/>
      <c r="AY206" s="19"/>
      <c r="AZ206" s="19"/>
      <c r="BA206" s="19"/>
      <c r="BB206" s="19"/>
      <c r="BC206" s="19"/>
      <c r="BD206" s="19"/>
      <c r="BE206" s="19"/>
      <c r="BF206" s="19"/>
      <c r="BG206" s="19"/>
      <c r="BH206" s="19"/>
      <c r="BI206" s="19"/>
      <c r="BJ206" s="19"/>
      <c r="BK206" s="19"/>
      <c r="BL206" s="19"/>
      <c r="BM206" s="19"/>
      <c r="BN206" s="19"/>
      <c r="BO206" s="22">
        <f t="shared" si="99"/>
        <v>6606.2079999999996</v>
      </c>
      <c r="BP206" s="22">
        <f t="shared" si="99"/>
        <v>0</v>
      </c>
      <c r="BQ206" s="22">
        <f t="shared" si="99"/>
        <v>6606.2079999999996</v>
      </c>
      <c r="BR206" s="35"/>
      <c r="BS206" s="35"/>
      <c r="BT206" s="35"/>
      <c r="BU206" s="35"/>
      <c r="BV206" s="35"/>
      <c r="BW206" s="35"/>
      <c r="BX206" s="35"/>
      <c r="BY206" s="35"/>
      <c r="BZ206" s="35"/>
      <c r="CA206" s="35"/>
      <c r="CB206" s="35"/>
      <c r="CC206" s="35"/>
      <c r="CD206" s="35"/>
      <c r="CE206" s="35"/>
      <c r="CF206" s="35"/>
      <c r="CG206" s="35"/>
      <c r="CH206" s="35"/>
      <c r="CI206" s="35"/>
      <c r="CJ206" s="35"/>
      <c r="CK206" s="35"/>
      <c r="CL206" s="35"/>
      <c r="CM206" s="35"/>
      <c r="CN206" s="35"/>
      <c r="CO206" s="35"/>
      <c r="CP206" s="35"/>
      <c r="CQ206" s="35"/>
      <c r="CR206" s="35"/>
      <c r="CS206" s="35"/>
    </row>
    <row r="207" spans="1:97" s="41" customFormat="1" ht="34.5" customHeight="1" x14ac:dyDescent="0.25">
      <c r="A207" s="70"/>
      <c r="B207" s="20">
        <v>11</v>
      </c>
      <c r="C207" s="20">
        <v>42140000</v>
      </c>
      <c r="D207" s="21">
        <v>1176090536</v>
      </c>
      <c r="E207" s="20" t="s">
        <v>266</v>
      </c>
      <c r="F207" s="21" t="s">
        <v>18</v>
      </c>
      <c r="G207" s="47">
        <v>179.25</v>
      </c>
      <c r="H207" s="45" t="s">
        <v>250</v>
      </c>
      <c r="I207" s="46" t="s">
        <v>20</v>
      </c>
      <c r="J207" s="19">
        <v>139</v>
      </c>
      <c r="K207" s="19">
        <v>0</v>
      </c>
      <c r="L207" s="19">
        <f t="shared" si="101"/>
        <v>139</v>
      </c>
      <c r="M207" s="19">
        <f t="shared" si="102"/>
        <v>157.23679999999999</v>
      </c>
      <c r="N207" s="19">
        <v>0</v>
      </c>
      <c r="O207" s="19">
        <f t="shared" si="103"/>
        <v>157.23679999999999</v>
      </c>
      <c r="P207" s="22"/>
      <c r="Q207" s="22"/>
      <c r="R207" s="22"/>
      <c r="S207" s="18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  <c r="AN207" s="19"/>
      <c r="AO207" s="19"/>
      <c r="AP207" s="19"/>
      <c r="AQ207" s="19"/>
      <c r="AR207" s="19"/>
      <c r="AS207" s="19"/>
      <c r="AT207" s="19"/>
      <c r="AU207" s="19"/>
      <c r="AV207" s="19"/>
      <c r="AW207" s="19"/>
      <c r="AX207" s="19"/>
      <c r="AY207" s="19"/>
      <c r="AZ207" s="19"/>
      <c r="BA207" s="19"/>
      <c r="BB207" s="19"/>
      <c r="BC207" s="19"/>
      <c r="BD207" s="19"/>
      <c r="BE207" s="19"/>
      <c r="BF207" s="19"/>
      <c r="BG207" s="19"/>
      <c r="BH207" s="19"/>
      <c r="BI207" s="19"/>
      <c r="BJ207" s="19"/>
      <c r="BK207" s="19"/>
      <c r="BL207" s="19"/>
      <c r="BM207" s="19"/>
      <c r="BN207" s="19"/>
      <c r="BO207" s="22">
        <f t="shared" si="99"/>
        <v>157.23679999999999</v>
      </c>
      <c r="BP207" s="22">
        <f t="shared" si="99"/>
        <v>0</v>
      </c>
      <c r="BQ207" s="22">
        <f t="shared" si="99"/>
        <v>157.23679999999999</v>
      </c>
      <c r="BR207" s="35"/>
      <c r="BS207" s="35"/>
      <c r="BT207" s="35"/>
      <c r="BU207" s="35"/>
      <c r="BV207" s="35"/>
      <c r="BW207" s="35"/>
      <c r="BX207" s="35"/>
      <c r="BY207" s="35"/>
      <c r="BZ207" s="35"/>
      <c r="CA207" s="35"/>
      <c r="CB207" s="35"/>
      <c r="CC207" s="35"/>
      <c r="CD207" s="35"/>
      <c r="CE207" s="35"/>
      <c r="CF207" s="35"/>
      <c r="CG207" s="35"/>
      <c r="CH207" s="35"/>
      <c r="CI207" s="35"/>
      <c r="CJ207" s="35"/>
      <c r="CK207" s="35"/>
      <c r="CL207" s="35"/>
      <c r="CM207" s="35"/>
      <c r="CN207" s="35"/>
      <c r="CO207" s="35"/>
      <c r="CP207" s="35"/>
      <c r="CQ207" s="35"/>
      <c r="CR207" s="35"/>
      <c r="CS207" s="35"/>
    </row>
    <row r="208" spans="1:97" s="43" customFormat="1" ht="34.5" customHeight="1" x14ac:dyDescent="0.25">
      <c r="A208" s="42"/>
      <c r="B208" s="1"/>
      <c r="C208" s="1"/>
      <c r="D208" s="2"/>
      <c r="E208" s="1"/>
      <c r="F208" s="2"/>
      <c r="G208" s="48"/>
      <c r="H208" s="29"/>
      <c r="I208" s="24"/>
      <c r="J208" s="25"/>
      <c r="K208" s="25"/>
      <c r="L208" s="25"/>
      <c r="M208" s="25"/>
      <c r="N208" s="25"/>
      <c r="O208" s="25"/>
      <c r="P208" s="26"/>
      <c r="Q208" s="26"/>
      <c r="R208" s="26"/>
      <c r="S208" s="27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25"/>
      <c r="BE208" s="25"/>
      <c r="BF208" s="25"/>
      <c r="BG208" s="25"/>
      <c r="BH208" s="25"/>
      <c r="BI208" s="25"/>
      <c r="BJ208" s="25"/>
      <c r="BK208" s="25"/>
      <c r="BL208" s="25"/>
      <c r="BM208" s="25"/>
      <c r="BN208" s="25"/>
      <c r="BO208" s="26"/>
      <c r="BP208" s="26"/>
      <c r="BQ208" s="26"/>
      <c r="BR208" s="35"/>
      <c r="BS208" s="35"/>
      <c r="BT208" s="35"/>
      <c r="BU208" s="35"/>
      <c r="BV208" s="35"/>
      <c r="BW208" s="35"/>
      <c r="BX208" s="35"/>
      <c r="BY208" s="35"/>
      <c r="BZ208" s="35"/>
      <c r="CA208" s="35"/>
      <c r="CB208" s="35"/>
      <c r="CC208" s="35"/>
      <c r="CD208" s="35"/>
      <c r="CE208" s="35"/>
      <c r="CF208" s="35"/>
      <c r="CG208" s="35"/>
      <c r="CH208" s="35"/>
      <c r="CI208" s="35"/>
      <c r="CJ208" s="35"/>
      <c r="CK208" s="35"/>
      <c r="CL208" s="35"/>
      <c r="CM208" s="35"/>
      <c r="CN208" s="35"/>
      <c r="CO208" s="35"/>
      <c r="CP208" s="35"/>
      <c r="CQ208" s="35"/>
      <c r="CR208" s="35"/>
      <c r="CS208" s="35"/>
    </row>
    <row r="209" spans="1:97" s="41" customFormat="1" ht="34.5" customHeight="1" x14ac:dyDescent="0.25">
      <c r="A209" s="67" t="s">
        <v>267</v>
      </c>
      <c r="B209" s="20">
        <v>1</v>
      </c>
      <c r="C209" s="21">
        <v>42272011</v>
      </c>
      <c r="D209" s="21">
        <v>1179010031</v>
      </c>
      <c r="E209" s="20" t="s">
        <v>268</v>
      </c>
      <c r="F209" s="21" t="s">
        <v>18</v>
      </c>
      <c r="G209" s="47">
        <v>526.83000000000004</v>
      </c>
      <c r="H209" s="45" t="s">
        <v>269</v>
      </c>
      <c r="I209" s="46" t="s">
        <v>126</v>
      </c>
      <c r="J209" s="19">
        <v>621</v>
      </c>
      <c r="K209" s="19">
        <v>0</v>
      </c>
      <c r="L209" s="19">
        <f>J209+K209</f>
        <v>621</v>
      </c>
      <c r="M209" s="19"/>
      <c r="N209" s="19"/>
      <c r="O209" s="19">
        <v>777</v>
      </c>
      <c r="P209" s="22"/>
      <c r="Q209" s="22"/>
      <c r="R209" s="22"/>
      <c r="S209" s="18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  <c r="AM209" s="19"/>
      <c r="AN209" s="19"/>
      <c r="AO209" s="19"/>
      <c r="AP209" s="19"/>
      <c r="AQ209" s="19"/>
      <c r="AR209" s="19"/>
      <c r="AS209" s="19"/>
      <c r="AT209" s="19"/>
      <c r="AU209" s="19"/>
      <c r="AV209" s="19"/>
      <c r="AW209" s="19"/>
      <c r="AX209" s="19"/>
      <c r="AY209" s="19"/>
      <c r="AZ209" s="19"/>
      <c r="BA209" s="19"/>
      <c r="BB209" s="19"/>
      <c r="BC209" s="19"/>
      <c r="BD209" s="19"/>
      <c r="BE209" s="19"/>
      <c r="BF209" s="19">
        <v>1082</v>
      </c>
      <c r="BG209" s="19">
        <v>0</v>
      </c>
      <c r="BH209" s="19">
        <f>BF209+BG209</f>
        <v>1082</v>
      </c>
      <c r="BI209" s="19"/>
      <c r="BJ209" s="19"/>
      <c r="BK209" s="19"/>
      <c r="BL209" s="19"/>
      <c r="BM209" s="19"/>
      <c r="BN209" s="19"/>
      <c r="BO209" s="22">
        <f>BF209</f>
        <v>1082</v>
      </c>
      <c r="BP209" s="22">
        <v>0</v>
      </c>
      <c r="BQ209" s="22">
        <f>BO209+BP209</f>
        <v>1082</v>
      </c>
      <c r="BR209" s="35"/>
      <c r="BS209" s="35"/>
      <c r="BT209" s="35"/>
      <c r="BU209" s="35"/>
      <c r="BV209" s="35"/>
      <c r="BW209" s="35"/>
      <c r="BX209" s="35"/>
      <c r="BY209" s="35"/>
      <c r="BZ209" s="35"/>
      <c r="CA209" s="35"/>
      <c r="CB209" s="35"/>
      <c r="CC209" s="35"/>
      <c r="CD209" s="35"/>
      <c r="CE209" s="35"/>
      <c r="CF209" s="35"/>
      <c r="CG209" s="35"/>
      <c r="CH209" s="35"/>
      <c r="CI209" s="35"/>
      <c r="CJ209" s="35"/>
      <c r="CK209" s="35"/>
      <c r="CL209" s="35"/>
      <c r="CM209" s="35"/>
      <c r="CN209" s="35"/>
      <c r="CO209" s="35"/>
      <c r="CP209" s="35"/>
      <c r="CQ209" s="35"/>
      <c r="CR209" s="35"/>
      <c r="CS209" s="35"/>
    </row>
    <row r="210" spans="1:97" s="41" customFormat="1" ht="34.5" customHeight="1" x14ac:dyDescent="0.25">
      <c r="A210" s="69"/>
      <c r="B210" s="20">
        <v>2</v>
      </c>
      <c r="C210" s="21">
        <v>42272011</v>
      </c>
      <c r="D210" s="21">
        <v>1179010032</v>
      </c>
      <c r="E210" s="20" t="s">
        <v>270</v>
      </c>
      <c r="F210" s="21" t="s">
        <v>18</v>
      </c>
      <c r="G210" s="47">
        <v>588.79999999999995</v>
      </c>
      <c r="H210" s="45"/>
      <c r="I210" s="46"/>
      <c r="J210" s="19"/>
      <c r="K210" s="19"/>
      <c r="L210" s="19"/>
      <c r="M210" s="19"/>
      <c r="N210" s="19"/>
      <c r="O210" s="19">
        <f>G210*13.12/100+G210</f>
        <v>666.0505599999999</v>
      </c>
      <c r="P210" s="22"/>
      <c r="Q210" s="22"/>
      <c r="R210" s="22"/>
      <c r="S210" s="18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  <c r="AM210" s="19"/>
      <c r="AN210" s="19"/>
      <c r="AO210" s="19"/>
      <c r="AP210" s="19"/>
      <c r="AQ210" s="19"/>
      <c r="AR210" s="19"/>
      <c r="AS210" s="19"/>
      <c r="AT210" s="19"/>
      <c r="AU210" s="19"/>
      <c r="AV210" s="19"/>
      <c r="AW210" s="19"/>
      <c r="AX210" s="19"/>
      <c r="AY210" s="19"/>
      <c r="AZ210" s="19"/>
      <c r="BA210" s="19"/>
      <c r="BB210" s="19"/>
      <c r="BC210" s="19"/>
      <c r="BD210" s="19"/>
      <c r="BE210" s="19"/>
      <c r="BF210" s="19">
        <v>1082</v>
      </c>
      <c r="BG210" s="19">
        <v>0</v>
      </c>
      <c r="BH210" s="19">
        <f t="shared" ref="BH210:BH213" si="104">BF210+BG210</f>
        <v>1082</v>
      </c>
      <c r="BI210" s="19"/>
      <c r="BJ210" s="19"/>
      <c r="BK210" s="19"/>
      <c r="BL210" s="19"/>
      <c r="BM210" s="19"/>
      <c r="BN210" s="19"/>
      <c r="BO210" s="22">
        <f>BF210</f>
        <v>1082</v>
      </c>
      <c r="BP210" s="22">
        <v>0</v>
      </c>
      <c r="BQ210" s="22">
        <f>BO210+BP210</f>
        <v>1082</v>
      </c>
      <c r="BR210" s="35"/>
      <c r="BS210" s="35"/>
      <c r="BT210" s="35"/>
      <c r="BU210" s="35"/>
      <c r="BV210" s="35"/>
      <c r="BW210" s="35"/>
      <c r="BX210" s="35"/>
      <c r="BY210" s="35"/>
      <c r="BZ210" s="35"/>
      <c r="CA210" s="35"/>
      <c r="CB210" s="35"/>
      <c r="CC210" s="35"/>
      <c r="CD210" s="35"/>
      <c r="CE210" s="35"/>
      <c r="CF210" s="35"/>
      <c r="CG210" s="35"/>
      <c r="CH210" s="35"/>
      <c r="CI210" s="35"/>
      <c r="CJ210" s="35"/>
      <c r="CK210" s="35"/>
      <c r="CL210" s="35"/>
      <c r="CM210" s="35"/>
      <c r="CN210" s="35"/>
      <c r="CO210" s="35"/>
      <c r="CP210" s="35"/>
      <c r="CQ210" s="35"/>
      <c r="CR210" s="35"/>
      <c r="CS210" s="35"/>
    </row>
    <row r="211" spans="1:97" s="41" customFormat="1" ht="34.5" customHeight="1" x14ac:dyDescent="0.25">
      <c r="A211" s="69"/>
      <c r="B211" s="20">
        <v>3</v>
      </c>
      <c r="C211" s="21">
        <v>42272011</v>
      </c>
      <c r="D211" s="21">
        <v>1179010033</v>
      </c>
      <c r="E211" s="20" t="s">
        <v>271</v>
      </c>
      <c r="F211" s="21" t="s">
        <v>18</v>
      </c>
      <c r="G211" s="47">
        <v>618.13494462600011</v>
      </c>
      <c r="H211" s="45" t="s">
        <v>269</v>
      </c>
      <c r="I211" s="46" t="s">
        <v>126</v>
      </c>
      <c r="J211" s="19">
        <v>621</v>
      </c>
      <c r="K211" s="19">
        <v>0</v>
      </c>
      <c r="L211" s="19">
        <f>J211+K211</f>
        <v>621</v>
      </c>
      <c r="M211" s="19"/>
      <c r="N211" s="19"/>
      <c r="O211" s="19"/>
      <c r="P211" s="22"/>
      <c r="Q211" s="22"/>
      <c r="R211" s="22"/>
      <c r="S211" s="18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  <c r="AM211" s="19"/>
      <c r="AN211" s="19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>
        <v>1082</v>
      </c>
      <c r="BG211" s="19">
        <v>0</v>
      </c>
      <c r="BH211" s="19">
        <f t="shared" si="104"/>
        <v>1082</v>
      </c>
      <c r="BI211" s="19"/>
      <c r="BJ211" s="19"/>
      <c r="BK211" s="19"/>
      <c r="BL211" s="19"/>
      <c r="BM211" s="19"/>
      <c r="BN211" s="19"/>
      <c r="BO211" s="22">
        <f>BF211</f>
        <v>1082</v>
      </c>
      <c r="BP211" s="22">
        <v>0</v>
      </c>
      <c r="BQ211" s="22">
        <f>BO211+BP211</f>
        <v>1082</v>
      </c>
      <c r="BR211" s="35"/>
      <c r="BS211" s="35"/>
      <c r="BT211" s="35"/>
      <c r="BU211" s="35"/>
      <c r="BV211" s="35"/>
      <c r="BW211" s="35"/>
      <c r="BX211" s="35"/>
      <c r="BY211" s="35"/>
      <c r="BZ211" s="35"/>
      <c r="CA211" s="35"/>
      <c r="CB211" s="35"/>
      <c r="CC211" s="35"/>
      <c r="CD211" s="35"/>
      <c r="CE211" s="35"/>
      <c r="CF211" s="35"/>
      <c r="CG211" s="35"/>
      <c r="CH211" s="35"/>
      <c r="CI211" s="35"/>
      <c r="CJ211" s="35"/>
      <c r="CK211" s="35"/>
      <c r="CL211" s="35"/>
      <c r="CM211" s="35"/>
      <c r="CN211" s="35"/>
      <c r="CO211" s="35"/>
      <c r="CP211" s="35"/>
      <c r="CQ211" s="35"/>
      <c r="CR211" s="35"/>
      <c r="CS211" s="35"/>
    </row>
    <row r="212" spans="1:97" s="41" customFormat="1" ht="34.5" customHeight="1" x14ac:dyDescent="0.25">
      <c r="A212" s="69"/>
      <c r="B212" s="20">
        <v>4</v>
      </c>
      <c r="C212" s="21">
        <v>42272011</v>
      </c>
      <c r="D212" s="21">
        <v>1179010034</v>
      </c>
      <c r="E212" s="20" t="s">
        <v>272</v>
      </c>
      <c r="F212" s="21" t="s">
        <v>18</v>
      </c>
      <c r="G212" s="47">
        <v>595.32000000000005</v>
      </c>
      <c r="H212" s="45"/>
      <c r="I212" s="46"/>
      <c r="J212" s="19"/>
      <c r="K212" s="19"/>
      <c r="L212" s="19"/>
      <c r="M212" s="19"/>
      <c r="N212" s="19"/>
      <c r="O212" s="19">
        <f t="shared" ref="O212:O213" si="105">G212*13.12/100+G212</f>
        <v>673.42598400000008</v>
      </c>
      <c r="P212" s="22"/>
      <c r="Q212" s="22"/>
      <c r="R212" s="22"/>
      <c r="S212" s="18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  <c r="AN212" s="19"/>
      <c r="AO212" s="19"/>
      <c r="AP212" s="19"/>
      <c r="AQ212" s="19"/>
      <c r="AR212" s="19"/>
      <c r="AS212" s="19"/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>
        <v>1082</v>
      </c>
      <c r="BG212" s="19">
        <v>0</v>
      </c>
      <c r="BH212" s="19">
        <f t="shared" si="104"/>
        <v>1082</v>
      </c>
      <c r="BI212" s="19"/>
      <c r="BJ212" s="19"/>
      <c r="BK212" s="19"/>
      <c r="BL212" s="19"/>
      <c r="BM212" s="19"/>
      <c r="BN212" s="19"/>
      <c r="BO212" s="22">
        <f>BF212</f>
        <v>1082</v>
      </c>
      <c r="BP212" s="22">
        <v>0</v>
      </c>
      <c r="BQ212" s="22">
        <f>BO212+BP212</f>
        <v>1082</v>
      </c>
      <c r="BR212" s="35"/>
      <c r="BS212" s="35"/>
      <c r="BT212" s="35"/>
      <c r="BU212" s="35"/>
      <c r="BV212" s="35"/>
      <c r="BW212" s="35"/>
      <c r="BX212" s="35"/>
      <c r="BY212" s="35"/>
      <c r="BZ212" s="35"/>
      <c r="CA212" s="35"/>
      <c r="CB212" s="35"/>
      <c r="CC212" s="35"/>
      <c r="CD212" s="35"/>
      <c r="CE212" s="35"/>
      <c r="CF212" s="35"/>
      <c r="CG212" s="35"/>
      <c r="CH212" s="35"/>
      <c r="CI212" s="35"/>
      <c r="CJ212" s="35"/>
      <c r="CK212" s="35"/>
      <c r="CL212" s="35"/>
      <c r="CM212" s="35"/>
      <c r="CN212" s="35"/>
      <c r="CO212" s="35"/>
      <c r="CP212" s="35"/>
      <c r="CQ212" s="35"/>
      <c r="CR212" s="35"/>
      <c r="CS212" s="35"/>
    </row>
    <row r="213" spans="1:97" s="41" customFormat="1" ht="34.5" customHeight="1" x14ac:dyDescent="0.25">
      <c r="A213" s="68"/>
      <c r="B213" s="20">
        <v>5</v>
      </c>
      <c r="C213" s="21">
        <v>42272011</v>
      </c>
      <c r="D213" s="21">
        <v>1179010035</v>
      </c>
      <c r="E213" s="20" t="s">
        <v>273</v>
      </c>
      <c r="F213" s="21" t="s">
        <v>18</v>
      </c>
      <c r="G213" s="47">
        <v>618.13494462600011</v>
      </c>
      <c r="H213" s="45"/>
      <c r="I213" s="46"/>
      <c r="J213" s="19"/>
      <c r="K213" s="19"/>
      <c r="L213" s="19"/>
      <c r="M213" s="19"/>
      <c r="N213" s="19"/>
      <c r="O213" s="19">
        <f t="shared" si="105"/>
        <v>699.23424936093136</v>
      </c>
      <c r="P213" s="22"/>
      <c r="Q213" s="22"/>
      <c r="R213" s="22"/>
      <c r="S213" s="18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  <c r="AM213" s="19"/>
      <c r="AN213" s="19"/>
      <c r="AO213" s="19"/>
      <c r="AP213" s="19"/>
      <c r="AQ213" s="19"/>
      <c r="AR213" s="19"/>
      <c r="AS213" s="19"/>
      <c r="AT213" s="19"/>
      <c r="AU213" s="19"/>
      <c r="AV213" s="19"/>
      <c r="AW213" s="19"/>
      <c r="AX213" s="19"/>
      <c r="AY213" s="19"/>
      <c r="AZ213" s="19"/>
      <c r="BA213" s="19"/>
      <c r="BB213" s="19"/>
      <c r="BC213" s="19"/>
      <c r="BD213" s="19"/>
      <c r="BE213" s="19"/>
      <c r="BF213" s="19">
        <v>1082</v>
      </c>
      <c r="BG213" s="19">
        <v>0</v>
      </c>
      <c r="BH213" s="19">
        <f t="shared" si="104"/>
        <v>1082</v>
      </c>
      <c r="BI213" s="19"/>
      <c r="BJ213" s="19"/>
      <c r="BK213" s="19"/>
      <c r="BL213" s="19"/>
      <c r="BM213" s="19"/>
      <c r="BN213" s="19"/>
      <c r="BO213" s="22">
        <f>BF213</f>
        <v>1082</v>
      </c>
      <c r="BP213" s="22">
        <v>0</v>
      </c>
      <c r="BQ213" s="22">
        <f>BO213+BP213</f>
        <v>1082</v>
      </c>
      <c r="BR213" s="35"/>
      <c r="BS213" s="35"/>
      <c r="BT213" s="35"/>
      <c r="BU213" s="35"/>
      <c r="BV213" s="35"/>
      <c r="BW213" s="35"/>
      <c r="BX213" s="35"/>
      <c r="BY213" s="35"/>
      <c r="BZ213" s="35"/>
      <c r="CA213" s="35"/>
      <c r="CB213" s="35"/>
      <c r="CC213" s="35"/>
      <c r="CD213" s="35"/>
      <c r="CE213" s="35"/>
      <c r="CF213" s="35"/>
      <c r="CG213" s="35"/>
      <c r="CH213" s="35"/>
      <c r="CI213" s="35"/>
      <c r="CJ213" s="35"/>
      <c r="CK213" s="35"/>
      <c r="CL213" s="35"/>
      <c r="CM213" s="35"/>
      <c r="CN213" s="35"/>
      <c r="CO213" s="35"/>
      <c r="CP213" s="35"/>
      <c r="CQ213" s="35"/>
      <c r="CR213" s="35"/>
      <c r="CS213" s="35"/>
    </row>
    <row r="214" spans="1:97" s="43" customFormat="1" ht="34.5" customHeight="1" x14ac:dyDescent="0.25">
      <c r="A214" s="42"/>
      <c r="B214" s="1"/>
      <c r="C214" s="1"/>
      <c r="D214" s="2"/>
      <c r="E214" s="1"/>
      <c r="F214" s="2"/>
      <c r="G214" s="48"/>
      <c r="H214" s="29"/>
      <c r="I214" s="24"/>
      <c r="J214" s="25"/>
      <c r="K214" s="25"/>
      <c r="L214" s="25"/>
      <c r="M214" s="25"/>
      <c r="N214" s="25"/>
      <c r="O214" s="25"/>
      <c r="P214" s="26"/>
      <c r="Q214" s="26"/>
      <c r="R214" s="26"/>
      <c r="S214" s="27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5"/>
      <c r="AU214" s="25"/>
      <c r="AV214" s="25"/>
      <c r="AW214" s="25"/>
      <c r="AX214" s="25"/>
      <c r="AY214" s="25"/>
      <c r="AZ214" s="25"/>
      <c r="BA214" s="25"/>
      <c r="BB214" s="25"/>
      <c r="BC214" s="25"/>
      <c r="BD214" s="25"/>
      <c r="BE214" s="25"/>
      <c r="BF214" s="25"/>
      <c r="BG214" s="25"/>
      <c r="BH214" s="25"/>
      <c r="BI214" s="25"/>
      <c r="BJ214" s="25"/>
      <c r="BK214" s="25"/>
      <c r="BL214" s="25"/>
      <c r="BM214" s="25"/>
      <c r="BN214" s="25"/>
      <c r="BO214" s="26"/>
      <c r="BP214" s="26"/>
      <c r="BQ214" s="26"/>
      <c r="BR214" s="35"/>
      <c r="BS214" s="35"/>
      <c r="BT214" s="35"/>
      <c r="BU214" s="35"/>
      <c r="BV214" s="35"/>
      <c r="BW214" s="35"/>
      <c r="BX214" s="35"/>
      <c r="BY214" s="35"/>
      <c r="BZ214" s="35"/>
      <c r="CA214" s="35"/>
      <c r="CB214" s="35"/>
      <c r="CC214" s="35"/>
      <c r="CD214" s="35"/>
      <c r="CE214" s="35"/>
      <c r="CF214" s="35"/>
      <c r="CG214" s="35"/>
      <c r="CH214" s="35"/>
      <c r="CI214" s="35"/>
      <c r="CJ214" s="35"/>
      <c r="CK214" s="35"/>
      <c r="CL214" s="35"/>
      <c r="CM214" s="35"/>
      <c r="CN214" s="35"/>
      <c r="CO214" s="35"/>
      <c r="CP214" s="35"/>
      <c r="CQ214" s="35"/>
      <c r="CR214" s="35"/>
      <c r="CS214" s="35"/>
    </row>
    <row r="215" spans="1:97" s="41" customFormat="1" ht="34.5" customHeight="1" x14ac:dyDescent="0.25">
      <c r="A215" s="67" t="s">
        <v>274</v>
      </c>
      <c r="B215" s="20">
        <v>1</v>
      </c>
      <c r="C215" s="21">
        <v>42271708</v>
      </c>
      <c r="D215" s="21">
        <v>1176090051</v>
      </c>
      <c r="E215" s="20" t="s">
        <v>275</v>
      </c>
      <c r="F215" s="21" t="s">
        <v>18</v>
      </c>
      <c r="G215" s="47">
        <v>7132.4341656734596</v>
      </c>
      <c r="H215" s="45" t="s">
        <v>94</v>
      </c>
      <c r="I215" s="46" t="s">
        <v>20</v>
      </c>
      <c r="J215" s="19">
        <v>3340</v>
      </c>
      <c r="K215" s="19">
        <f t="shared" ref="K215:K220" si="106">J215*19/100</f>
        <v>634.6</v>
      </c>
      <c r="L215" s="19">
        <f t="shared" ref="L215:L220" si="107">J215+K215</f>
        <v>3974.6</v>
      </c>
      <c r="M215" s="19">
        <f t="shared" ref="M215:M219" si="108">J215*13.12/100+J215</f>
        <v>3778.2080000000001</v>
      </c>
      <c r="N215" s="19">
        <f>M215*19/100</f>
        <v>717.85952000000009</v>
      </c>
      <c r="O215" s="19">
        <f>M215+N215</f>
        <v>4496.0675200000005</v>
      </c>
      <c r="P215" s="22"/>
      <c r="Q215" s="22"/>
      <c r="R215" s="22"/>
      <c r="S215" s="18"/>
      <c r="T215" s="19"/>
      <c r="U215" s="19"/>
      <c r="V215" s="19"/>
      <c r="W215" s="19"/>
      <c r="X215" s="19"/>
      <c r="Y215" s="19"/>
      <c r="Z215" s="19"/>
      <c r="AA215" s="19"/>
      <c r="AB215" s="19">
        <v>3652</v>
      </c>
      <c r="AC215" s="19">
        <f>AB215*19/100</f>
        <v>693.88</v>
      </c>
      <c r="AD215" s="19">
        <f>AB215+AC215</f>
        <v>4345.88</v>
      </c>
      <c r="AE215" s="19"/>
      <c r="AF215" s="19"/>
      <c r="AG215" s="19"/>
      <c r="AH215" s="19"/>
      <c r="AI215" s="19"/>
      <c r="AJ215" s="19"/>
      <c r="AK215" s="19"/>
      <c r="AL215" s="19"/>
      <c r="AM215" s="19"/>
      <c r="AN215" s="19"/>
      <c r="AO215" s="19"/>
      <c r="AP215" s="19"/>
      <c r="AQ215" s="19"/>
      <c r="AR215" s="19"/>
      <c r="AS215" s="19"/>
      <c r="AT215" s="19"/>
      <c r="AU215" s="19"/>
      <c r="AV215" s="19"/>
      <c r="AW215" s="19"/>
      <c r="AX215" s="19"/>
      <c r="AY215" s="19"/>
      <c r="AZ215" s="19">
        <v>4000</v>
      </c>
      <c r="BA215" s="19">
        <f>AZ215*19/100</f>
        <v>760</v>
      </c>
      <c r="BB215" s="19">
        <f>AZ215+BA215</f>
        <v>4760</v>
      </c>
      <c r="BC215" s="19"/>
      <c r="BD215" s="19"/>
      <c r="BE215" s="19"/>
      <c r="BF215" s="19"/>
      <c r="BG215" s="19"/>
      <c r="BH215" s="19"/>
      <c r="BI215" s="19">
        <v>9000</v>
      </c>
      <c r="BJ215" s="19">
        <f>BI215*19/100</f>
        <v>1710</v>
      </c>
      <c r="BK215" s="19">
        <f>BI215+BJ215</f>
        <v>10710</v>
      </c>
      <c r="BL215" s="19"/>
      <c r="BM215" s="19"/>
      <c r="BN215" s="19"/>
      <c r="BO215" s="22">
        <f t="shared" ref="BO215:BQ219" si="109">M215</f>
        <v>3778.2080000000001</v>
      </c>
      <c r="BP215" s="22">
        <f t="shared" si="109"/>
        <v>717.85952000000009</v>
      </c>
      <c r="BQ215" s="22">
        <f t="shared" si="109"/>
        <v>4496.0675200000005</v>
      </c>
      <c r="BR215" s="35"/>
      <c r="BS215" s="35"/>
      <c r="BT215" s="35"/>
      <c r="BU215" s="35"/>
      <c r="BV215" s="35"/>
      <c r="BW215" s="35"/>
      <c r="BX215" s="35"/>
      <c r="BY215" s="35"/>
      <c r="BZ215" s="35"/>
      <c r="CA215" s="35"/>
      <c r="CB215" s="35"/>
      <c r="CC215" s="35"/>
      <c r="CD215" s="35"/>
      <c r="CE215" s="35"/>
      <c r="CF215" s="35"/>
      <c r="CG215" s="35"/>
      <c r="CH215" s="35"/>
      <c r="CI215" s="35"/>
      <c r="CJ215" s="35"/>
      <c r="CK215" s="35"/>
      <c r="CL215" s="35"/>
      <c r="CM215" s="35"/>
      <c r="CN215" s="35"/>
      <c r="CO215" s="35"/>
      <c r="CP215" s="35"/>
      <c r="CQ215" s="35"/>
      <c r="CR215" s="35"/>
      <c r="CS215" s="35"/>
    </row>
    <row r="216" spans="1:97" s="41" customFormat="1" ht="34.5" customHeight="1" x14ac:dyDescent="0.25">
      <c r="A216" s="69"/>
      <c r="B216" s="20">
        <v>2</v>
      </c>
      <c r="C216" s="21">
        <v>42271801</v>
      </c>
      <c r="D216" s="21">
        <v>1176090052</v>
      </c>
      <c r="E216" s="20" t="s">
        <v>276</v>
      </c>
      <c r="F216" s="21" t="s">
        <v>18</v>
      </c>
      <c r="G216" s="47">
        <v>7734.7894502984727</v>
      </c>
      <c r="H216" s="45" t="s">
        <v>94</v>
      </c>
      <c r="I216" s="46" t="s">
        <v>20</v>
      </c>
      <c r="J216" s="19">
        <v>3785</v>
      </c>
      <c r="K216" s="19">
        <f t="shared" si="106"/>
        <v>719.15</v>
      </c>
      <c r="L216" s="19">
        <f t="shared" si="107"/>
        <v>4504.1499999999996</v>
      </c>
      <c r="M216" s="19">
        <f t="shared" si="108"/>
        <v>4281.5919999999996</v>
      </c>
      <c r="N216" s="19">
        <f>M216*19/100</f>
        <v>813.50247999999988</v>
      </c>
      <c r="O216" s="19">
        <f t="shared" ref="O216:O218" si="110">M216+N216</f>
        <v>5095.0944799999997</v>
      </c>
      <c r="P216" s="22"/>
      <c r="Q216" s="22"/>
      <c r="R216" s="22"/>
      <c r="S216" s="18"/>
      <c r="T216" s="19"/>
      <c r="U216" s="19"/>
      <c r="V216" s="19">
        <v>4727</v>
      </c>
      <c r="W216" s="19">
        <f>V216*19/100</f>
        <v>898.13</v>
      </c>
      <c r="X216" s="19">
        <f>V216+W216</f>
        <v>5625.13</v>
      </c>
      <c r="Y216" s="19"/>
      <c r="Z216" s="19"/>
      <c r="AA216" s="19"/>
      <c r="AB216" s="19">
        <v>4158</v>
      </c>
      <c r="AC216" s="19">
        <f t="shared" ref="AC216:AC224" si="111">AB216*19/100</f>
        <v>790.02</v>
      </c>
      <c r="AD216" s="19">
        <f t="shared" ref="AD216:AD224" si="112">AB216+AC216</f>
        <v>4948.0200000000004</v>
      </c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  <c r="AR216" s="19"/>
      <c r="AS216" s="19"/>
      <c r="AT216" s="19"/>
      <c r="AU216" s="19"/>
      <c r="AV216" s="19"/>
      <c r="AW216" s="19"/>
      <c r="AX216" s="19"/>
      <c r="AY216" s="19"/>
      <c r="AZ216" s="19"/>
      <c r="BA216" s="19"/>
      <c r="BB216" s="19"/>
      <c r="BC216" s="19"/>
      <c r="BD216" s="19"/>
      <c r="BE216" s="19"/>
      <c r="BF216" s="19"/>
      <c r="BG216" s="19"/>
      <c r="BH216" s="19"/>
      <c r="BI216" s="19">
        <v>66345</v>
      </c>
      <c r="BJ216" s="19">
        <f>BI216*19/100</f>
        <v>12605.55</v>
      </c>
      <c r="BK216" s="19">
        <f>BI216+BJ216</f>
        <v>78950.55</v>
      </c>
      <c r="BL216" s="19"/>
      <c r="BM216" s="19"/>
      <c r="BN216" s="19"/>
      <c r="BO216" s="22">
        <f t="shared" si="109"/>
        <v>4281.5919999999996</v>
      </c>
      <c r="BP216" s="22">
        <f t="shared" si="109"/>
        <v>813.50247999999988</v>
      </c>
      <c r="BQ216" s="22">
        <f t="shared" si="109"/>
        <v>5095.0944799999997</v>
      </c>
      <c r="BR216" s="35"/>
      <c r="BS216" s="35"/>
      <c r="BT216" s="35"/>
      <c r="BU216" s="35"/>
      <c r="BV216" s="35"/>
      <c r="BW216" s="35"/>
      <c r="BX216" s="35"/>
      <c r="BY216" s="35"/>
      <c r="BZ216" s="35"/>
      <c r="CA216" s="35"/>
      <c r="CB216" s="35"/>
      <c r="CC216" s="35"/>
      <c r="CD216" s="35"/>
      <c r="CE216" s="35"/>
      <c r="CF216" s="35"/>
      <c r="CG216" s="35"/>
      <c r="CH216" s="35"/>
      <c r="CI216" s="35"/>
      <c r="CJ216" s="35"/>
      <c r="CK216" s="35"/>
      <c r="CL216" s="35"/>
      <c r="CM216" s="35"/>
      <c r="CN216" s="35"/>
      <c r="CO216" s="35"/>
      <c r="CP216" s="35"/>
      <c r="CQ216" s="35"/>
      <c r="CR216" s="35"/>
      <c r="CS216" s="35"/>
    </row>
    <row r="217" spans="1:97" s="41" customFormat="1" ht="34.5" customHeight="1" x14ac:dyDescent="0.25">
      <c r="A217" s="69"/>
      <c r="B217" s="20">
        <v>3</v>
      </c>
      <c r="C217" s="21">
        <v>42271708</v>
      </c>
      <c r="D217" s="21">
        <v>1176090378</v>
      </c>
      <c r="E217" s="20" t="s">
        <v>277</v>
      </c>
      <c r="F217" s="21" t="s">
        <v>18</v>
      </c>
      <c r="G217" s="47">
        <v>4180.0291319307416</v>
      </c>
      <c r="H217" s="45" t="s">
        <v>94</v>
      </c>
      <c r="I217" s="46" t="s">
        <v>20</v>
      </c>
      <c r="J217" s="19">
        <v>3340</v>
      </c>
      <c r="K217" s="19">
        <f t="shared" si="106"/>
        <v>634.6</v>
      </c>
      <c r="L217" s="19">
        <f t="shared" si="107"/>
        <v>3974.6</v>
      </c>
      <c r="M217" s="19">
        <f t="shared" si="108"/>
        <v>3778.2080000000001</v>
      </c>
      <c r="N217" s="19">
        <f t="shared" ref="N217:N219" si="113">M217*19/100</f>
        <v>717.85952000000009</v>
      </c>
      <c r="O217" s="19">
        <f t="shared" si="110"/>
        <v>4496.0675200000005</v>
      </c>
      <c r="P217" s="22"/>
      <c r="Q217" s="22"/>
      <c r="R217" s="22"/>
      <c r="S217" s="18"/>
      <c r="T217" s="19"/>
      <c r="U217" s="19"/>
      <c r="V217" s="19"/>
      <c r="W217" s="19"/>
      <c r="X217" s="19"/>
      <c r="Y217" s="19"/>
      <c r="Z217" s="19"/>
      <c r="AA217" s="19"/>
      <c r="AB217" s="19">
        <v>3652</v>
      </c>
      <c r="AC217" s="19">
        <f t="shared" si="111"/>
        <v>693.88</v>
      </c>
      <c r="AD217" s="19">
        <f t="shared" si="112"/>
        <v>4345.88</v>
      </c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9"/>
      <c r="AR217" s="19"/>
      <c r="AS217" s="19"/>
      <c r="AT217" s="19"/>
      <c r="AU217" s="19"/>
      <c r="AV217" s="19"/>
      <c r="AW217" s="19"/>
      <c r="AX217" s="19"/>
      <c r="AY217" s="19"/>
      <c r="AZ217" s="19">
        <v>4000</v>
      </c>
      <c r="BA217" s="19">
        <f>AZ217*19/100</f>
        <v>760</v>
      </c>
      <c r="BB217" s="19">
        <f>AZ217+BA217</f>
        <v>4760</v>
      </c>
      <c r="BC217" s="19"/>
      <c r="BD217" s="19"/>
      <c r="BE217" s="19"/>
      <c r="BF217" s="19"/>
      <c r="BG217" s="19"/>
      <c r="BH217" s="19"/>
      <c r="BI217" s="19">
        <v>23432</v>
      </c>
      <c r="BJ217" s="19">
        <f t="shared" ref="BJ217:BJ224" si="114">BI217*19/100</f>
        <v>4452.08</v>
      </c>
      <c r="BK217" s="19">
        <f t="shared" ref="BK217:BK224" si="115">BI217+BJ217</f>
        <v>27884.080000000002</v>
      </c>
      <c r="BL217" s="19"/>
      <c r="BM217" s="19"/>
      <c r="BN217" s="19"/>
      <c r="BO217" s="22">
        <f t="shared" si="109"/>
        <v>3778.2080000000001</v>
      </c>
      <c r="BP217" s="22">
        <f t="shared" si="109"/>
        <v>717.85952000000009</v>
      </c>
      <c r="BQ217" s="22">
        <f t="shared" si="109"/>
        <v>4496.0675200000005</v>
      </c>
      <c r="BR217" s="35"/>
      <c r="BS217" s="35"/>
      <c r="BT217" s="35"/>
      <c r="BU217" s="35"/>
      <c r="BV217" s="35"/>
      <c r="BW217" s="35"/>
      <c r="BX217" s="35"/>
      <c r="BY217" s="35"/>
      <c r="BZ217" s="35"/>
      <c r="CA217" s="35"/>
      <c r="CB217" s="35"/>
      <c r="CC217" s="35"/>
      <c r="CD217" s="35"/>
      <c r="CE217" s="35"/>
      <c r="CF217" s="35"/>
      <c r="CG217" s="35"/>
      <c r="CH217" s="35"/>
      <c r="CI217" s="35"/>
      <c r="CJ217" s="35"/>
      <c r="CK217" s="35"/>
      <c r="CL217" s="35"/>
      <c r="CM217" s="35"/>
      <c r="CN217" s="35"/>
      <c r="CO217" s="35"/>
      <c r="CP217" s="35"/>
      <c r="CQ217" s="35"/>
      <c r="CR217" s="35"/>
      <c r="CS217" s="35"/>
    </row>
    <row r="218" spans="1:97" s="41" customFormat="1" ht="34.5" customHeight="1" x14ac:dyDescent="0.25">
      <c r="A218" s="69"/>
      <c r="B218" s="20">
        <v>4</v>
      </c>
      <c r="C218" s="21">
        <v>42271709</v>
      </c>
      <c r="D218" s="21">
        <v>1179010020</v>
      </c>
      <c r="E218" s="20" t="s">
        <v>278</v>
      </c>
      <c r="F218" s="21" t="s">
        <v>18</v>
      </c>
      <c r="G218" s="47">
        <v>1184.5342517724432</v>
      </c>
      <c r="H218" s="45" t="s">
        <v>94</v>
      </c>
      <c r="I218" s="46" t="s">
        <v>20</v>
      </c>
      <c r="J218" s="19">
        <v>1245</v>
      </c>
      <c r="K218" s="19">
        <f t="shared" si="106"/>
        <v>236.55</v>
      </c>
      <c r="L218" s="19">
        <f t="shared" si="107"/>
        <v>1481.55</v>
      </c>
      <c r="M218" s="19">
        <f t="shared" si="108"/>
        <v>1408.3440000000001</v>
      </c>
      <c r="N218" s="19">
        <f t="shared" si="113"/>
        <v>267.58535999999998</v>
      </c>
      <c r="O218" s="19">
        <f t="shared" si="110"/>
        <v>1675.9293600000001</v>
      </c>
      <c r="P218" s="22"/>
      <c r="Q218" s="22"/>
      <c r="R218" s="22"/>
      <c r="S218" s="18"/>
      <c r="T218" s="19"/>
      <c r="U218" s="19"/>
      <c r="V218" s="19">
        <v>1272</v>
      </c>
      <c r="W218" s="19">
        <f t="shared" ref="W218:W224" si="116">V218*19/100</f>
        <v>241.68</v>
      </c>
      <c r="X218" s="19">
        <f t="shared" ref="X218:X224" si="117">V218+W218</f>
        <v>1513.68</v>
      </c>
      <c r="Y218" s="19"/>
      <c r="Z218" s="19"/>
      <c r="AA218" s="19"/>
      <c r="AB218" s="19">
        <v>1149</v>
      </c>
      <c r="AC218" s="19">
        <f t="shared" si="111"/>
        <v>218.31</v>
      </c>
      <c r="AD218" s="19">
        <f t="shared" si="112"/>
        <v>1367.31</v>
      </c>
      <c r="AE218" s="19"/>
      <c r="AF218" s="19"/>
      <c r="AG218" s="19"/>
      <c r="AH218" s="19"/>
      <c r="AI218" s="19"/>
      <c r="AJ218" s="19"/>
      <c r="AK218" s="19"/>
      <c r="AL218" s="19"/>
      <c r="AM218" s="19"/>
      <c r="AN218" s="19"/>
      <c r="AO218" s="19"/>
      <c r="AP218" s="19"/>
      <c r="AQ218" s="19"/>
      <c r="AR218" s="19"/>
      <c r="AS218" s="19"/>
      <c r="AT218" s="19"/>
      <c r="AU218" s="19"/>
      <c r="AV218" s="19"/>
      <c r="AW218" s="19"/>
      <c r="AX218" s="19"/>
      <c r="AY218" s="19"/>
      <c r="AZ218" s="19">
        <v>1370</v>
      </c>
      <c r="BA218" s="19">
        <f>AZ218*19/100</f>
        <v>260.3</v>
      </c>
      <c r="BB218" s="19">
        <f>AZ218+BA218</f>
        <v>1630.3</v>
      </c>
      <c r="BC218" s="19"/>
      <c r="BD218" s="19"/>
      <c r="BE218" s="19"/>
      <c r="BF218" s="19">
        <v>6651</v>
      </c>
      <c r="BG218" s="19">
        <f>BF218*19/100</f>
        <v>1263.69</v>
      </c>
      <c r="BH218" s="19">
        <f>BF218+BG218</f>
        <v>7914.6900000000005</v>
      </c>
      <c r="BI218" s="19">
        <v>9743</v>
      </c>
      <c r="BJ218" s="19">
        <f t="shared" si="114"/>
        <v>1851.17</v>
      </c>
      <c r="BK218" s="19">
        <f t="shared" si="115"/>
        <v>11594.17</v>
      </c>
      <c r="BL218" s="19"/>
      <c r="BM218" s="19"/>
      <c r="BN218" s="19"/>
      <c r="BO218" s="22">
        <f t="shared" si="109"/>
        <v>1408.3440000000001</v>
      </c>
      <c r="BP218" s="22">
        <f t="shared" si="109"/>
        <v>267.58535999999998</v>
      </c>
      <c r="BQ218" s="22">
        <f t="shared" si="109"/>
        <v>1675.9293600000001</v>
      </c>
      <c r="BR218" s="35"/>
      <c r="BS218" s="35"/>
      <c r="BT218" s="35"/>
      <c r="BU218" s="35"/>
      <c r="BV218" s="35"/>
      <c r="BW218" s="35"/>
      <c r="BX218" s="35"/>
      <c r="BY218" s="35"/>
      <c r="BZ218" s="35"/>
      <c r="CA218" s="35"/>
      <c r="CB218" s="35"/>
      <c r="CC218" s="35"/>
      <c r="CD218" s="35"/>
      <c r="CE218" s="35"/>
      <c r="CF218" s="35"/>
      <c r="CG218" s="35"/>
      <c r="CH218" s="35"/>
      <c r="CI218" s="35"/>
      <c r="CJ218" s="35"/>
      <c r="CK218" s="35"/>
      <c r="CL218" s="35"/>
      <c r="CM218" s="35"/>
      <c r="CN218" s="35"/>
      <c r="CO218" s="35"/>
      <c r="CP218" s="35"/>
      <c r="CQ218" s="35"/>
      <c r="CR218" s="35"/>
      <c r="CS218" s="35"/>
    </row>
    <row r="219" spans="1:97" s="41" customFormat="1" ht="34.5" customHeight="1" x14ac:dyDescent="0.25">
      <c r="A219" s="69"/>
      <c r="B219" s="20">
        <v>5</v>
      </c>
      <c r="C219" s="21">
        <v>42271709</v>
      </c>
      <c r="D219" s="21">
        <v>1179010021</v>
      </c>
      <c r="E219" s="20" t="s">
        <v>279</v>
      </c>
      <c r="F219" s="21" t="s">
        <v>18</v>
      </c>
      <c r="G219" s="47">
        <v>867</v>
      </c>
      <c r="H219" s="45" t="s">
        <v>94</v>
      </c>
      <c r="I219" s="46" t="s">
        <v>20</v>
      </c>
      <c r="J219" s="19">
        <v>1245</v>
      </c>
      <c r="K219" s="19">
        <f t="shared" si="106"/>
        <v>236.55</v>
      </c>
      <c r="L219" s="19">
        <f t="shared" si="107"/>
        <v>1481.55</v>
      </c>
      <c r="M219" s="19">
        <f t="shared" si="108"/>
        <v>1408.3440000000001</v>
      </c>
      <c r="N219" s="19">
        <f t="shared" si="113"/>
        <v>267.58535999999998</v>
      </c>
      <c r="O219" s="19">
        <v>1099</v>
      </c>
      <c r="P219" s="22"/>
      <c r="Q219" s="22"/>
      <c r="R219" s="22"/>
      <c r="S219" s="18"/>
      <c r="T219" s="19"/>
      <c r="U219" s="19"/>
      <c r="V219" s="19">
        <v>1272</v>
      </c>
      <c r="W219" s="19">
        <f t="shared" si="116"/>
        <v>241.68</v>
      </c>
      <c r="X219" s="19">
        <f t="shared" si="117"/>
        <v>1513.68</v>
      </c>
      <c r="Y219" s="19"/>
      <c r="Z219" s="19"/>
      <c r="AA219" s="19"/>
      <c r="AB219" s="19">
        <v>1149</v>
      </c>
      <c r="AC219" s="19">
        <f t="shared" si="111"/>
        <v>218.31</v>
      </c>
      <c r="AD219" s="19">
        <f t="shared" si="112"/>
        <v>1367.31</v>
      </c>
      <c r="AE219" s="19"/>
      <c r="AF219" s="19"/>
      <c r="AG219" s="19"/>
      <c r="AH219" s="19"/>
      <c r="AI219" s="19"/>
      <c r="AJ219" s="19"/>
      <c r="AK219" s="19"/>
      <c r="AL219" s="19"/>
      <c r="AM219" s="19"/>
      <c r="AN219" s="19"/>
      <c r="AO219" s="19"/>
      <c r="AP219" s="19"/>
      <c r="AQ219" s="19"/>
      <c r="AR219" s="19"/>
      <c r="AS219" s="19"/>
      <c r="AT219" s="19"/>
      <c r="AU219" s="19"/>
      <c r="AV219" s="19"/>
      <c r="AW219" s="19"/>
      <c r="AX219" s="19"/>
      <c r="AY219" s="19"/>
      <c r="AZ219" s="19">
        <v>1370</v>
      </c>
      <c r="BA219" s="19">
        <f>AZ219*19/100</f>
        <v>260.3</v>
      </c>
      <c r="BB219" s="19">
        <f>AZ219+BA219</f>
        <v>1630.3</v>
      </c>
      <c r="BC219" s="19"/>
      <c r="BD219" s="19"/>
      <c r="BE219" s="19"/>
      <c r="BF219" s="19">
        <v>6861</v>
      </c>
      <c r="BG219" s="19">
        <f>BF219*19/100</f>
        <v>1303.5899999999999</v>
      </c>
      <c r="BH219" s="19">
        <f>BF219+BG219</f>
        <v>8164.59</v>
      </c>
      <c r="BI219" s="19">
        <v>9495</v>
      </c>
      <c r="BJ219" s="19">
        <f t="shared" si="114"/>
        <v>1804.05</v>
      </c>
      <c r="BK219" s="19">
        <f t="shared" si="115"/>
        <v>11299.05</v>
      </c>
      <c r="BL219" s="19"/>
      <c r="BM219" s="19"/>
      <c r="BN219" s="19"/>
      <c r="BO219" s="22">
        <f t="shared" si="109"/>
        <v>1408.3440000000001</v>
      </c>
      <c r="BP219" s="22">
        <f t="shared" si="109"/>
        <v>267.58535999999998</v>
      </c>
      <c r="BQ219" s="22">
        <f t="shared" si="109"/>
        <v>1099</v>
      </c>
      <c r="BR219" s="35"/>
      <c r="BS219" s="35"/>
      <c r="BT219" s="35"/>
      <c r="BU219" s="35"/>
      <c r="BV219" s="35"/>
      <c r="BW219" s="35"/>
      <c r="BX219" s="35"/>
      <c r="BY219" s="35"/>
      <c r="BZ219" s="35"/>
      <c r="CA219" s="35"/>
      <c r="CB219" s="35"/>
      <c r="CC219" s="35"/>
      <c r="CD219" s="35"/>
      <c r="CE219" s="35"/>
      <c r="CF219" s="35"/>
      <c r="CG219" s="35"/>
      <c r="CH219" s="35"/>
      <c r="CI219" s="35"/>
      <c r="CJ219" s="35"/>
      <c r="CK219" s="35"/>
      <c r="CL219" s="35"/>
      <c r="CM219" s="35"/>
      <c r="CN219" s="35"/>
      <c r="CO219" s="35"/>
      <c r="CP219" s="35"/>
      <c r="CQ219" s="35"/>
      <c r="CR219" s="35"/>
      <c r="CS219" s="35"/>
    </row>
    <row r="220" spans="1:97" s="41" customFormat="1" ht="34.5" customHeight="1" x14ac:dyDescent="0.25">
      <c r="A220" s="69"/>
      <c r="B220" s="20">
        <v>6</v>
      </c>
      <c r="C220" s="21">
        <v>42271709</v>
      </c>
      <c r="D220" s="21">
        <v>1179010022</v>
      </c>
      <c r="E220" s="20" t="s">
        <v>280</v>
      </c>
      <c r="F220" s="21" t="s">
        <v>18</v>
      </c>
      <c r="G220" s="47">
        <v>1197</v>
      </c>
      <c r="H220" s="45" t="s">
        <v>281</v>
      </c>
      <c r="I220" s="46" t="s">
        <v>126</v>
      </c>
      <c r="J220" s="19">
        <v>1288</v>
      </c>
      <c r="K220" s="19">
        <f t="shared" si="106"/>
        <v>244.72</v>
      </c>
      <c r="L220" s="19">
        <f t="shared" si="107"/>
        <v>1532.72</v>
      </c>
      <c r="M220" s="19"/>
      <c r="N220" s="19"/>
      <c r="O220" s="19"/>
      <c r="P220" s="22"/>
      <c r="Q220" s="22"/>
      <c r="R220" s="22"/>
      <c r="S220" s="18"/>
      <c r="T220" s="19"/>
      <c r="U220" s="19"/>
      <c r="V220" s="19">
        <v>1272</v>
      </c>
      <c r="W220" s="19">
        <f t="shared" si="116"/>
        <v>241.68</v>
      </c>
      <c r="X220" s="19">
        <f t="shared" si="117"/>
        <v>1513.68</v>
      </c>
      <c r="Y220" s="19"/>
      <c r="Z220" s="19"/>
      <c r="AA220" s="19"/>
      <c r="AB220" s="19">
        <v>1149</v>
      </c>
      <c r="AC220" s="19">
        <f t="shared" si="111"/>
        <v>218.31</v>
      </c>
      <c r="AD220" s="19">
        <f t="shared" si="112"/>
        <v>1367.31</v>
      </c>
      <c r="AE220" s="19"/>
      <c r="AF220" s="19"/>
      <c r="AG220" s="19"/>
      <c r="AH220" s="19"/>
      <c r="AI220" s="19"/>
      <c r="AJ220" s="19"/>
      <c r="AK220" s="19"/>
      <c r="AL220" s="19"/>
      <c r="AM220" s="19"/>
      <c r="AN220" s="19"/>
      <c r="AO220" s="19"/>
      <c r="AP220" s="19"/>
      <c r="AQ220" s="19"/>
      <c r="AR220" s="19"/>
      <c r="AS220" s="19"/>
      <c r="AT220" s="19"/>
      <c r="AU220" s="19"/>
      <c r="AV220" s="19"/>
      <c r="AW220" s="19"/>
      <c r="AX220" s="19"/>
      <c r="AY220" s="19"/>
      <c r="AZ220" s="19"/>
      <c r="BA220" s="19"/>
      <c r="BB220" s="19"/>
      <c r="BC220" s="19"/>
      <c r="BD220" s="19"/>
      <c r="BE220" s="19"/>
      <c r="BF220" s="19"/>
      <c r="BG220" s="19"/>
      <c r="BH220" s="19"/>
      <c r="BI220" s="19"/>
      <c r="BJ220" s="19"/>
      <c r="BK220" s="19"/>
      <c r="BL220" s="19"/>
      <c r="BM220" s="19"/>
      <c r="BN220" s="19"/>
      <c r="BO220" s="22">
        <f>J220</f>
        <v>1288</v>
      </c>
      <c r="BP220" s="22">
        <f>K220</f>
        <v>244.72</v>
      </c>
      <c r="BQ220" s="22">
        <f>L220</f>
        <v>1532.72</v>
      </c>
      <c r="BR220" s="35"/>
      <c r="BS220" s="35"/>
      <c r="BT220" s="35"/>
      <c r="BU220" s="35"/>
      <c r="BV220" s="35"/>
      <c r="BW220" s="35"/>
      <c r="BX220" s="35"/>
      <c r="BY220" s="35"/>
      <c r="BZ220" s="35"/>
      <c r="CA220" s="35"/>
      <c r="CB220" s="35"/>
      <c r="CC220" s="35"/>
      <c r="CD220" s="35"/>
      <c r="CE220" s="35"/>
      <c r="CF220" s="35"/>
      <c r="CG220" s="35"/>
      <c r="CH220" s="35"/>
      <c r="CI220" s="35"/>
      <c r="CJ220" s="35"/>
      <c r="CK220" s="35"/>
      <c r="CL220" s="35"/>
      <c r="CM220" s="35"/>
      <c r="CN220" s="35"/>
      <c r="CO220" s="35"/>
      <c r="CP220" s="35"/>
      <c r="CQ220" s="35"/>
      <c r="CR220" s="35"/>
      <c r="CS220" s="35"/>
    </row>
    <row r="221" spans="1:97" s="41" customFormat="1" ht="34.5" customHeight="1" x14ac:dyDescent="0.25">
      <c r="A221" s="69"/>
      <c r="B221" s="20">
        <v>7</v>
      </c>
      <c r="C221" s="21">
        <v>42271708</v>
      </c>
      <c r="D221" s="21">
        <v>1179090051</v>
      </c>
      <c r="E221" s="20" t="s">
        <v>282</v>
      </c>
      <c r="F221" s="21" t="s">
        <v>18</v>
      </c>
      <c r="G221" s="47">
        <v>4247</v>
      </c>
      <c r="H221" s="45"/>
      <c r="I221" s="46"/>
      <c r="J221" s="19"/>
      <c r="K221" s="19"/>
      <c r="L221" s="19"/>
      <c r="M221" s="19"/>
      <c r="N221" s="19"/>
      <c r="O221" s="19">
        <f>G221*13.12/100+G221</f>
        <v>4804.2064</v>
      </c>
      <c r="P221" s="22"/>
      <c r="Q221" s="22"/>
      <c r="R221" s="22"/>
      <c r="S221" s="18"/>
      <c r="T221" s="19"/>
      <c r="U221" s="19"/>
      <c r="V221" s="19">
        <v>4987</v>
      </c>
      <c r="W221" s="19">
        <f t="shared" si="116"/>
        <v>947.53</v>
      </c>
      <c r="X221" s="19">
        <f t="shared" si="117"/>
        <v>5934.53</v>
      </c>
      <c r="Y221" s="19"/>
      <c r="Z221" s="19"/>
      <c r="AA221" s="19"/>
      <c r="AB221" s="19">
        <v>4345</v>
      </c>
      <c r="AC221" s="19">
        <f t="shared" si="111"/>
        <v>825.55</v>
      </c>
      <c r="AD221" s="19">
        <f t="shared" si="112"/>
        <v>5170.55</v>
      </c>
      <c r="AE221" s="19"/>
      <c r="AF221" s="19"/>
      <c r="AG221" s="19"/>
      <c r="AH221" s="19"/>
      <c r="AI221" s="19"/>
      <c r="AJ221" s="19"/>
      <c r="AK221" s="19"/>
      <c r="AL221" s="19"/>
      <c r="AM221" s="19"/>
      <c r="AN221" s="19"/>
      <c r="AO221" s="19"/>
      <c r="AP221" s="19"/>
      <c r="AQ221" s="19"/>
      <c r="AR221" s="19"/>
      <c r="AS221" s="19"/>
      <c r="AT221" s="19"/>
      <c r="AU221" s="19"/>
      <c r="AV221" s="19"/>
      <c r="AW221" s="19"/>
      <c r="AX221" s="19"/>
      <c r="AY221" s="19"/>
      <c r="AZ221" s="19">
        <v>6300</v>
      </c>
      <c r="BA221" s="19">
        <f>AZ221*19/100</f>
        <v>1197</v>
      </c>
      <c r="BB221" s="19">
        <f>AZ221+BA221</f>
        <v>7497</v>
      </c>
      <c r="BC221" s="19"/>
      <c r="BD221" s="19"/>
      <c r="BE221" s="19"/>
      <c r="BF221" s="19"/>
      <c r="BG221" s="19"/>
      <c r="BH221" s="19"/>
      <c r="BI221" s="19">
        <v>10652</v>
      </c>
      <c r="BJ221" s="19">
        <f t="shared" si="114"/>
        <v>2023.88</v>
      </c>
      <c r="BK221" s="19">
        <f t="shared" si="115"/>
        <v>12675.880000000001</v>
      </c>
      <c r="BL221" s="19"/>
      <c r="BM221" s="19"/>
      <c r="BN221" s="19"/>
      <c r="BO221" s="22">
        <f>BQ221*100/119</f>
        <v>4037.148235294118</v>
      </c>
      <c r="BP221" s="22">
        <f>BO221*19/100</f>
        <v>767.0581647058824</v>
      </c>
      <c r="BQ221" s="22">
        <f t="shared" ref="BQ221:BQ224" si="118">O221</f>
        <v>4804.2064</v>
      </c>
      <c r="BR221" s="35"/>
      <c r="BS221" s="35"/>
      <c r="BT221" s="35"/>
      <c r="BU221" s="35"/>
      <c r="BV221" s="35"/>
      <c r="BW221" s="35"/>
      <c r="BX221" s="35"/>
      <c r="BY221" s="35"/>
      <c r="BZ221" s="35"/>
      <c r="CA221" s="35"/>
      <c r="CB221" s="35"/>
      <c r="CC221" s="35"/>
      <c r="CD221" s="35"/>
      <c r="CE221" s="35"/>
      <c r="CF221" s="35"/>
      <c r="CG221" s="35"/>
      <c r="CH221" s="35"/>
      <c r="CI221" s="35"/>
      <c r="CJ221" s="35"/>
      <c r="CK221" s="35"/>
      <c r="CL221" s="35"/>
      <c r="CM221" s="35"/>
      <c r="CN221" s="35"/>
      <c r="CO221" s="35"/>
      <c r="CP221" s="35"/>
      <c r="CQ221" s="35"/>
      <c r="CR221" s="35"/>
      <c r="CS221" s="35"/>
    </row>
    <row r="222" spans="1:97" s="41" customFormat="1" ht="34.5" customHeight="1" x14ac:dyDescent="0.25">
      <c r="A222" s="69"/>
      <c r="B222" s="20">
        <v>8</v>
      </c>
      <c r="C222" s="21">
        <v>42271619</v>
      </c>
      <c r="D222" s="20">
        <v>1179090056</v>
      </c>
      <c r="E222" s="20" t="s">
        <v>283</v>
      </c>
      <c r="F222" s="21" t="s">
        <v>18</v>
      </c>
      <c r="G222" s="47">
        <v>18069.478375575211</v>
      </c>
      <c r="H222" s="45" t="s">
        <v>94</v>
      </c>
      <c r="I222" s="46" t="s">
        <v>20</v>
      </c>
      <c r="J222" s="19">
        <v>8940</v>
      </c>
      <c r="K222" s="19">
        <f>J222*19/100</f>
        <v>1698.6</v>
      </c>
      <c r="L222" s="19">
        <f>J222+K222</f>
        <v>10638.6</v>
      </c>
      <c r="M222" s="19">
        <f>J222*13.12/100+J222</f>
        <v>10112.928</v>
      </c>
      <c r="N222" s="19">
        <f>M222*19/100</f>
        <v>1921.4563199999998</v>
      </c>
      <c r="O222" s="19">
        <f>M222+N222</f>
        <v>12034.384319999999</v>
      </c>
      <c r="P222" s="22"/>
      <c r="Q222" s="22"/>
      <c r="R222" s="22"/>
      <c r="S222" s="18"/>
      <c r="T222" s="19"/>
      <c r="U222" s="19"/>
      <c r="V222" s="19">
        <v>14633</v>
      </c>
      <c r="W222" s="19">
        <f t="shared" si="116"/>
        <v>2780.27</v>
      </c>
      <c r="X222" s="19">
        <f t="shared" si="117"/>
        <v>17413.27</v>
      </c>
      <c r="Y222" s="19"/>
      <c r="Z222" s="19"/>
      <c r="AA222" s="19"/>
      <c r="AB222" s="19">
        <v>7678</v>
      </c>
      <c r="AC222" s="19">
        <f t="shared" si="111"/>
        <v>1458.82</v>
      </c>
      <c r="AD222" s="19">
        <f t="shared" si="112"/>
        <v>9136.82</v>
      </c>
      <c r="AE222" s="19"/>
      <c r="AF222" s="19"/>
      <c r="AG222" s="19"/>
      <c r="AH222" s="19"/>
      <c r="AI222" s="19"/>
      <c r="AJ222" s="19"/>
      <c r="AK222" s="19"/>
      <c r="AL222" s="19"/>
      <c r="AM222" s="19"/>
      <c r="AN222" s="19"/>
      <c r="AO222" s="19"/>
      <c r="AP222" s="19"/>
      <c r="AQ222" s="19"/>
      <c r="AR222" s="19"/>
      <c r="AS222" s="19"/>
      <c r="AT222" s="19"/>
      <c r="AU222" s="19"/>
      <c r="AV222" s="19"/>
      <c r="AW222" s="19"/>
      <c r="AX222" s="19"/>
      <c r="AY222" s="19"/>
      <c r="AZ222" s="19"/>
      <c r="BA222" s="19"/>
      <c r="BB222" s="19"/>
      <c r="BC222" s="19"/>
      <c r="BD222" s="19"/>
      <c r="BE222" s="19"/>
      <c r="BF222" s="19"/>
      <c r="BG222" s="19"/>
      <c r="BH222" s="19"/>
      <c r="BI222" s="19">
        <v>57554</v>
      </c>
      <c r="BJ222" s="19">
        <f t="shared" si="114"/>
        <v>10935.26</v>
      </c>
      <c r="BK222" s="19">
        <f t="shared" si="115"/>
        <v>68489.259999999995</v>
      </c>
      <c r="BL222" s="19"/>
      <c r="BM222" s="19"/>
      <c r="BN222" s="19"/>
      <c r="BO222" s="22">
        <f>M222</f>
        <v>10112.928</v>
      </c>
      <c r="BP222" s="22">
        <f t="shared" ref="BP222:BP224" si="119">N222</f>
        <v>1921.4563199999998</v>
      </c>
      <c r="BQ222" s="22">
        <f t="shared" si="118"/>
        <v>12034.384319999999</v>
      </c>
      <c r="BR222" s="35"/>
      <c r="BS222" s="35"/>
      <c r="BT222" s="35"/>
      <c r="BU222" s="35"/>
      <c r="BV222" s="35"/>
      <c r="BW222" s="35"/>
      <c r="BX222" s="35"/>
      <c r="BY222" s="35"/>
      <c r="BZ222" s="35"/>
      <c r="CA222" s="35"/>
      <c r="CB222" s="35"/>
      <c r="CC222" s="35"/>
      <c r="CD222" s="35"/>
      <c r="CE222" s="35"/>
      <c r="CF222" s="35"/>
      <c r="CG222" s="35"/>
      <c r="CH222" s="35"/>
      <c r="CI222" s="35"/>
      <c r="CJ222" s="35"/>
      <c r="CK222" s="35"/>
      <c r="CL222" s="35"/>
      <c r="CM222" s="35"/>
      <c r="CN222" s="35"/>
      <c r="CO222" s="35"/>
      <c r="CP222" s="35"/>
      <c r="CQ222" s="35"/>
      <c r="CR222" s="35"/>
      <c r="CS222" s="35"/>
    </row>
    <row r="223" spans="1:97" s="41" customFormat="1" ht="34.5" customHeight="1" x14ac:dyDescent="0.25">
      <c r="A223" s="69"/>
      <c r="B223" s="20">
        <v>9</v>
      </c>
      <c r="C223" s="21">
        <v>42272224</v>
      </c>
      <c r="D223" s="21">
        <v>1179090062</v>
      </c>
      <c r="E223" s="20" t="s">
        <v>284</v>
      </c>
      <c r="F223" s="21" t="s">
        <v>18</v>
      </c>
      <c r="G223" s="47">
        <v>56487.566250682947</v>
      </c>
      <c r="H223" s="45" t="s">
        <v>281</v>
      </c>
      <c r="I223" s="46" t="s">
        <v>29</v>
      </c>
      <c r="J223" s="19">
        <v>42672</v>
      </c>
      <c r="K223" s="19">
        <f>J223*19/100</f>
        <v>8107.68</v>
      </c>
      <c r="L223" s="19">
        <f>J223+K223</f>
        <v>50779.68</v>
      </c>
      <c r="M223" s="19">
        <f>J223*13.12/100+J223</f>
        <v>48270.566399999996</v>
      </c>
      <c r="N223" s="19">
        <f>M223*19/100</f>
        <v>9171.4076160000004</v>
      </c>
      <c r="O223" s="19">
        <f>M223+N223</f>
        <v>57441.974015999993</v>
      </c>
      <c r="P223" s="22"/>
      <c r="Q223" s="22"/>
      <c r="R223" s="22"/>
      <c r="S223" s="18"/>
      <c r="T223" s="19"/>
      <c r="U223" s="19"/>
      <c r="V223" s="19">
        <v>56787</v>
      </c>
      <c r="W223" s="19">
        <f t="shared" si="116"/>
        <v>10789.53</v>
      </c>
      <c r="X223" s="19">
        <f t="shared" si="117"/>
        <v>67576.53</v>
      </c>
      <c r="Y223" s="19"/>
      <c r="Z223" s="19"/>
      <c r="AA223" s="19"/>
      <c r="AB223" s="19">
        <v>49445</v>
      </c>
      <c r="AC223" s="19">
        <f t="shared" si="111"/>
        <v>9394.5499999999993</v>
      </c>
      <c r="AD223" s="19">
        <f t="shared" si="112"/>
        <v>58839.55</v>
      </c>
      <c r="AE223" s="19"/>
      <c r="AF223" s="19"/>
      <c r="AG223" s="19"/>
      <c r="AH223" s="19"/>
      <c r="AI223" s="19"/>
      <c r="AJ223" s="19"/>
      <c r="AK223" s="19"/>
      <c r="AL223" s="19"/>
      <c r="AM223" s="19"/>
      <c r="AN223" s="19"/>
      <c r="AO223" s="19"/>
      <c r="AP223" s="19"/>
      <c r="AQ223" s="19"/>
      <c r="AR223" s="19"/>
      <c r="AS223" s="19"/>
      <c r="AT223" s="19"/>
      <c r="AU223" s="19"/>
      <c r="AV223" s="19"/>
      <c r="AW223" s="19"/>
      <c r="AX223" s="19"/>
      <c r="AY223" s="19"/>
      <c r="AZ223" s="19"/>
      <c r="BA223" s="19"/>
      <c r="BB223" s="19"/>
      <c r="BC223" s="19"/>
      <c r="BD223" s="19"/>
      <c r="BE223" s="19"/>
      <c r="BF223" s="19"/>
      <c r="BG223" s="19"/>
      <c r="BH223" s="19"/>
      <c r="BI223" s="19">
        <v>130000</v>
      </c>
      <c r="BJ223" s="19">
        <f t="shared" si="114"/>
        <v>24700</v>
      </c>
      <c r="BK223" s="19">
        <f t="shared" si="115"/>
        <v>154700</v>
      </c>
      <c r="BL223" s="19"/>
      <c r="BM223" s="19"/>
      <c r="BN223" s="19"/>
      <c r="BO223" s="22">
        <f>M223</f>
        <v>48270.566399999996</v>
      </c>
      <c r="BP223" s="22">
        <f t="shared" si="119"/>
        <v>9171.4076160000004</v>
      </c>
      <c r="BQ223" s="22">
        <f t="shared" si="118"/>
        <v>57441.974015999993</v>
      </c>
      <c r="BR223" s="35"/>
      <c r="BS223" s="35"/>
      <c r="BT223" s="35"/>
      <c r="BU223" s="35"/>
      <c r="BV223" s="35"/>
      <c r="BW223" s="35"/>
      <c r="BX223" s="35"/>
      <c r="BY223" s="35"/>
      <c r="BZ223" s="35"/>
      <c r="CA223" s="35"/>
      <c r="CB223" s="35"/>
      <c r="CC223" s="35"/>
      <c r="CD223" s="35"/>
      <c r="CE223" s="35"/>
      <c r="CF223" s="35"/>
      <c r="CG223" s="35"/>
      <c r="CH223" s="35"/>
      <c r="CI223" s="35"/>
      <c r="CJ223" s="35"/>
      <c r="CK223" s="35"/>
      <c r="CL223" s="35"/>
      <c r="CM223" s="35"/>
      <c r="CN223" s="35"/>
      <c r="CO223" s="35"/>
      <c r="CP223" s="35"/>
      <c r="CQ223" s="35"/>
      <c r="CR223" s="35"/>
      <c r="CS223" s="35"/>
    </row>
    <row r="224" spans="1:97" s="41" customFormat="1" ht="34.5" customHeight="1" x14ac:dyDescent="0.25">
      <c r="A224" s="68"/>
      <c r="B224" s="20">
        <v>10</v>
      </c>
      <c r="C224" s="21">
        <v>42271801</v>
      </c>
      <c r="D224" s="21">
        <v>1176010052</v>
      </c>
      <c r="E224" s="20" t="s">
        <v>285</v>
      </c>
      <c r="F224" s="21" t="s">
        <v>18</v>
      </c>
      <c r="G224" s="47">
        <v>4600</v>
      </c>
      <c r="H224" s="45" t="s">
        <v>94</v>
      </c>
      <c r="I224" s="46" t="s">
        <v>20</v>
      </c>
      <c r="J224" s="19">
        <v>3785</v>
      </c>
      <c r="K224" s="19">
        <f>J224*19/100</f>
        <v>719.15</v>
      </c>
      <c r="L224" s="19">
        <f>J224+K224</f>
        <v>4504.1499999999996</v>
      </c>
      <c r="M224" s="19">
        <f>J224*13.12/100+J224</f>
        <v>4281.5919999999996</v>
      </c>
      <c r="N224" s="19">
        <f>M224*19/100</f>
        <v>813.50247999999988</v>
      </c>
      <c r="O224" s="19">
        <f>M224+N224</f>
        <v>5095.0944799999997</v>
      </c>
      <c r="P224" s="22"/>
      <c r="Q224" s="22"/>
      <c r="R224" s="22"/>
      <c r="S224" s="18"/>
      <c r="T224" s="19"/>
      <c r="U224" s="19"/>
      <c r="V224" s="19">
        <v>4727</v>
      </c>
      <c r="W224" s="19">
        <f t="shared" si="116"/>
        <v>898.13</v>
      </c>
      <c r="X224" s="19">
        <f t="shared" si="117"/>
        <v>5625.13</v>
      </c>
      <c r="Y224" s="19"/>
      <c r="Z224" s="19"/>
      <c r="AA224" s="19"/>
      <c r="AB224" s="19">
        <v>4158</v>
      </c>
      <c r="AC224" s="19">
        <f t="shared" si="111"/>
        <v>790.02</v>
      </c>
      <c r="AD224" s="19">
        <f t="shared" si="112"/>
        <v>4948.0200000000004</v>
      </c>
      <c r="AE224" s="19"/>
      <c r="AF224" s="19"/>
      <c r="AG224" s="19"/>
      <c r="AH224" s="19"/>
      <c r="AI224" s="19"/>
      <c r="AJ224" s="19"/>
      <c r="AK224" s="19"/>
      <c r="AL224" s="19"/>
      <c r="AM224" s="19"/>
      <c r="AN224" s="19"/>
      <c r="AO224" s="19"/>
      <c r="AP224" s="19"/>
      <c r="AQ224" s="19"/>
      <c r="AR224" s="19"/>
      <c r="AS224" s="19"/>
      <c r="AT224" s="19"/>
      <c r="AU224" s="19"/>
      <c r="AV224" s="19"/>
      <c r="AW224" s="19"/>
      <c r="AX224" s="19"/>
      <c r="AY224" s="19"/>
      <c r="AZ224" s="19"/>
      <c r="BA224" s="19"/>
      <c r="BB224" s="19"/>
      <c r="BC224" s="19"/>
      <c r="BD224" s="19"/>
      <c r="BE224" s="19"/>
      <c r="BF224" s="19"/>
      <c r="BG224" s="19"/>
      <c r="BH224" s="19"/>
      <c r="BI224" s="19">
        <v>63983</v>
      </c>
      <c r="BJ224" s="19">
        <f t="shared" si="114"/>
        <v>12156.77</v>
      </c>
      <c r="BK224" s="19">
        <f t="shared" si="115"/>
        <v>76139.77</v>
      </c>
      <c r="BL224" s="19"/>
      <c r="BM224" s="19"/>
      <c r="BN224" s="19"/>
      <c r="BO224" s="22">
        <f t="shared" ref="BO224" si="120">M224</f>
        <v>4281.5919999999996</v>
      </c>
      <c r="BP224" s="22">
        <f t="shared" si="119"/>
        <v>813.50247999999988</v>
      </c>
      <c r="BQ224" s="22">
        <f t="shared" si="118"/>
        <v>5095.0944799999997</v>
      </c>
      <c r="BR224" s="35"/>
      <c r="BS224" s="35"/>
      <c r="BT224" s="35"/>
      <c r="BU224" s="35"/>
      <c r="BV224" s="35"/>
      <c r="BW224" s="35"/>
      <c r="BX224" s="35"/>
      <c r="BY224" s="35"/>
      <c r="BZ224" s="35"/>
      <c r="CA224" s="35"/>
      <c r="CB224" s="35"/>
      <c r="CC224" s="35"/>
      <c r="CD224" s="35"/>
      <c r="CE224" s="35"/>
      <c r="CF224" s="35"/>
      <c r="CG224" s="35"/>
      <c r="CH224" s="35"/>
      <c r="CI224" s="35"/>
      <c r="CJ224" s="35"/>
      <c r="CK224" s="35"/>
      <c r="CL224" s="35"/>
      <c r="CM224" s="35"/>
      <c r="CN224" s="35"/>
      <c r="CO224" s="35"/>
      <c r="CP224" s="35"/>
      <c r="CQ224" s="35"/>
      <c r="CR224" s="35"/>
      <c r="CS224" s="35"/>
    </row>
    <row r="225" spans="1:97" s="43" customFormat="1" ht="34.5" customHeight="1" x14ac:dyDescent="0.25">
      <c r="A225" s="42"/>
      <c r="B225" s="1"/>
      <c r="C225" s="1"/>
      <c r="D225" s="2"/>
      <c r="E225" s="1"/>
      <c r="F225" s="2"/>
      <c r="G225" s="48"/>
      <c r="H225" s="29"/>
      <c r="I225" s="24"/>
      <c r="J225" s="25"/>
      <c r="K225" s="25"/>
      <c r="L225" s="25"/>
      <c r="M225" s="25"/>
      <c r="N225" s="25"/>
      <c r="O225" s="25"/>
      <c r="P225" s="26"/>
      <c r="Q225" s="26"/>
      <c r="R225" s="26"/>
      <c r="S225" s="27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5"/>
      <c r="AU225" s="25"/>
      <c r="AV225" s="25"/>
      <c r="AW225" s="25"/>
      <c r="AX225" s="25"/>
      <c r="AY225" s="25"/>
      <c r="AZ225" s="25"/>
      <c r="BA225" s="25"/>
      <c r="BB225" s="25"/>
      <c r="BC225" s="25"/>
      <c r="BD225" s="25"/>
      <c r="BE225" s="25"/>
      <c r="BF225" s="25"/>
      <c r="BG225" s="25"/>
      <c r="BH225" s="25"/>
      <c r="BI225" s="25"/>
      <c r="BJ225" s="25"/>
      <c r="BK225" s="25"/>
      <c r="BL225" s="25"/>
      <c r="BM225" s="25"/>
      <c r="BN225" s="25"/>
      <c r="BO225" s="26"/>
      <c r="BP225" s="26"/>
      <c r="BQ225" s="26"/>
      <c r="BR225" s="35"/>
      <c r="BS225" s="35"/>
      <c r="BT225" s="35"/>
      <c r="BU225" s="35"/>
      <c r="BV225" s="35"/>
      <c r="BW225" s="35"/>
      <c r="BX225" s="35"/>
      <c r="BY225" s="35"/>
      <c r="BZ225" s="35"/>
      <c r="CA225" s="35"/>
      <c r="CB225" s="35"/>
      <c r="CC225" s="35"/>
      <c r="CD225" s="35"/>
      <c r="CE225" s="35"/>
      <c r="CF225" s="35"/>
      <c r="CG225" s="35"/>
      <c r="CH225" s="35"/>
      <c r="CI225" s="35"/>
      <c r="CJ225" s="35"/>
      <c r="CK225" s="35"/>
      <c r="CL225" s="35"/>
      <c r="CM225" s="35"/>
      <c r="CN225" s="35"/>
      <c r="CO225" s="35"/>
      <c r="CP225" s="35"/>
      <c r="CQ225" s="35"/>
      <c r="CR225" s="35"/>
      <c r="CS225" s="35"/>
    </row>
    <row r="226" spans="1:97" s="41" customFormat="1" ht="34.5" customHeight="1" x14ac:dyDescent="0.25">
      <c r="A226" s="32" t="s">
        <v>286</v>
      </c>
      <c r="B226" s="20">
        <v>1</v>
      </c>
      <c r="C226" s="21">
        <v>42182210</v>
      </c>
      <c r="D226" s="21">
        <v>1176090200</v>
      </c>
      <c r="E226" s="20" t="s">
        <v>287</v>
      </c>
      <c r="F226" s="21" t="s">
        <v>18</v>
      </c>
      <c r="G226" s="47">
        <v>4759.3131676739995</v>
      </c>
      <c r="H226" s="45" t="s">
        <v>104</v>
      </c>
      <c r="I226" s="46" t="s">
        <v>20</v>
      </c>
      <c r="J226" s="19">
        <v>7000</v>
      </c>
      <c r="K226" s="19">
        <f>J226*19/100</f>
        <v>1330</v>
      </c>
      <c r="L226" s="19">
        <f>J226+K226</f>
        <v>8330</v>
      </c>
      <c r="M226" s="19">
        <f>J226*13.12/100+J226</f>
        <v>7918.4</v>
      </c>
      <c r="N226" s="19">
        <f>M226*19/100</f>
        <v>1504.4960000000001</v>
      </c>
      <c r="O226" s="19">
        <f>M226+N226</f>
        <v>9422.8960000000006</v>
      </c>
      <c r="P226" s="22"/>
      <c r="Q226" s="22"/>
      <c r="R226" s="22"/>
      <c r="S226" s="18"/>
      <c r="T226" s="19"/>
      <c r="U226" s="19"/>
      <c r="V226" s="19">
        <v>9600</v>
      </c>
      <c r="W226" s="19">
        <f>V226*19/100</f>
        <v>1824</v>
      </c>
      <c r="X226" s="19">
        <f>V226+W226</f>
        <v>11424</v>
      </c>
      <c r="Y226" s="19"/>
      <c r="Z226" s="19"/>
      <c r="AA226" s="19"/>
      <c r="AB226" s="19">
        <v>7535</v>
      </c>
      <c r="AC226" s="19">
        <f>AB226*19/100</f>
        <v>1431.65</v>
      </c>
      <c r="AD226" s="19">
        <f>AB226+AC226</f>
        <v>8966.65</v>
      </c>
      <c r="AE226" s="19"/>
      <c r="AF226" s="19"/>
      <c r="AG226" s="19"/>
      <c r="AH226" s="19"/>
      <c r="AI226" s="19"/>
      <c r="AJ226" s="19"/>
      <c r="AK226" s="19"/>
      <c r="AL226" s="19"/>
      <c r="AM226" s="19"/>
      <c r="AN226" s="19"/>
      <c r="AO226" s="19"/>
      <c r="AP226" s="19"/>
      <c r="AQ226" s="19">
        <v>7500</v>
      </c>
      <c r="AR226" s="19">
        <f>AQ226*19/100</f>
        <v>1425</v>
      </c>
      <c r="AS226" s="19">
        <f>AQ226+AR226</f>
        <v>8925</v>
      </c>
      <c r="AT226" s="19"/>
      <c r="AU226" s="19"/>
      <c r="AV226" s="19"/>
      <c r="AW226" s="19"/>
      <c r="AX226" s="19"/>
      <c r="AY226" s="19"/>
      <c r="AZ226" s="19"/>
      <c r="BA226" s="19"/>
      <c r="BB226" s="19"/>
      <c r="BC226" s="19"/>
      <c r="BD226" s="19"/>
      <c r="BE226" s="19"/>
      <c r="BF226" s="19"/>
      <c r="BG226" s="19"/>
      <c r="BH226" s="19"/>
      <c r="BI226" s="19"/>
      <c r="BJ226" s="19"/>
      <c r="BK226" s="19"/>
      <c r="BL226" s="19"/>
      <c r="BM226" s="19"/>
      <c r="BN226" s="19"/>
      <c r="BO226" s="22">
        <f t="shared" ref="BO226:BQ226" si="121">M226</f>
        <v>7918.4</v>
      </c>
      <c r="BP226" s="22">
        <f t="shared" si="121"/>
        <v>1504.4960000000001</v>
      </c>
      <c r="BQ226" s="22">
        <f t="shared" si="121"/>
        <v>9422.8960000000006</v>
      </c>
      <c r="BR226" s="35"/>
      <c r="BS226" s="35"/>
      <c r="BT226" s="35"/>
      <c r="BU226" s="35"/>
      <c r="BV226" s="35"/>
      <c r="BW226" s="35"/>
      <c r="BX226" s="35"/>
      <c r="BY226" s="35"/>
      <c r="BZ226" s="35"/>
      <c r="CA226" s="35"/>
      <c r="CB226" s="35"/>
      <c r="CC226" s="35"/>
      <c r="CD226" s="35"/>
      <c r="CE226" s="35"/>
      <c r="CF226" s="35"/>
      <c r="CG226" s="35"/>
      <c r="CH226" s="35"/>
      <c r="CI226" s="35"/>
      <c r="CJ226" s="35"/>
      <c r="CK226" s="35"/>
      <c r="CL226" s="35"/>
      <c r="CM226" s="35"/>
      <c r="CN226" s="35"/>
      <c r="CO226" s="35"/>
      <c r="CP226" s="35"/>
      <c r="CQ226" s="35"/>
      <c r="CR226" s="35"/>
      <c r="CS226" s="35"/>
    </row>
    <row r="227" spans="1:97" s="43" customFormat="1" ht="34.5" customHeight="1" x14ac:dyDescent="0.25">
      <c r="A227" s="42"/>
      <c r="B227" s="1"/>
      <c r="C227" s="1"/>
      <c r="D227" s="2"/>
      <c r="E227" s="1"/>
      <c r="F227" s="2"/>
      <c r="G227" s="48"/>
      <c r="H227" s="29"/>
      <c r="I227" s="24"/>
      <c r="J227" s="25"/>
      <c r="K227" s="25"/>
      <c r="L227" s="25"/>
      <c r="M227" s="25"/>
      <c r="N227" s="25"/>
      <c r="O227" s="25"/>
      <c r="P227" s="26"/>
      <c r="Q227" s="26"/>
      <c r="R227" s="26"/>
      <c r="S227" s="27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5"/>
      <c r="AO227" s="25"/>
      <c r="AP227" s="25"/>
      <c r="AQ227" s="25"/>
      <c r="AR227" s="25"/>
      <c r="AS227" s="25"/>
      <c r="AT227" s="25"/>
      <c r="AU227" s="25"/>
      <c r="AV227" s="25"/>
      <c r="AW227" s="25"/>
      <c r="AX227" s="25"/>
      <c r="AY227" s="25"/>
      <c r="AZ227" s="25"/>
      <c r="BA227" s="25"/>
      <c r="BB227" s="25"/>
      <c r="BC227" s="25"/>
      <c r="BD227" s="25"/>
      <c r="BE227" s="25"/>
      <c r="BF227" s="25"/>
      <c r="BG227" s="25"/>
      <c r="BH227" s="25"/>
      <c r="BI227" s="25"/>
      <c r="BJ227" s="25"/>
      <c r="BK227" s="25"/>
      <c r="BL227" s="25"/>
      <c r="BM227" s="25"/>
      <c r="BN227" s="25"/>
      <c r="BO227" s="26"/>
      <c r="BP227" s="26"/>
      <c r="BQ227" s="26"/>
      <c r="BR227" s="35"/>
      <c r="BS227" s="35"/>
      <c r="BT227" s="35"/>
      <c r="BU227" s="35"/>
      <c r="BV227" s="35"/>
      <c r="BW227" s="35"/>
      <c r="BX227" s="35"/>
      <c r="BY227" s="35"/>
      <c r="BZ227" s="35"/>
      <c r="CA227" s="35"/>
      <c r="CB227" s="35"/>
      <c r="CC227" s="35"/>
      <c r="CD227" s="35"/>
      <c r="CE227" s="35"/>
      <c r="CF227" s="35"/>
      <c r="CG227" s="35"/>
      <c r="CH227" s="35"/>
      <c r="CI227" s="35"/>
      <c r="CJ227" s="35"/>
      <c r="CK227" s="35"/>
      <c r="CL227" s="35"/>
      <c r="CM227" s="35"/>
      <c r="CN227" s="35"/>
      <c r="CO227" s="35"/>
      <c r="CP227" s="35"/>
      <c r="CQ227" s="35"/>
      <c r="CR227" s="35"/>
      <c r="CS227" s="35"/>
    </row>
    <row r="228" spans="1:97" s="41" customFormat="1" ht="34.5" customHeight="1" x14ac:dyDescent="0.25">
      <c r="A228" s="32" t="s">
        <v>288</v>
      </c>
      <c r="B228" s="20">
        <v>2</v>
      </c>
      <c r="C228" s="20">
        <v>41115800</v>
      </c>
      <c r="D228" s="21">
        <v>1176090106</v>
      </c>
      <c r="E228" s="20" t="s">
        <v>289</v>
      </c>
      <c r="F228" s="21" t="s">
        <v>18</v>
      </c>
      <c r="G228" s="47">
        <v>571</v>
      </c>
      <c r="H228" s="45"/>
      <c r="I228" s="46"/>
      <c r="J228" s="19"/>
      <c r="K228" s="19"/>
      <c r="L228" s="19"/>
      <c r="M228" s="19"/>
      <c r="N228" s="19"/>
      <c r="O228" s="19">
        <f>G228*13.12/100+G228</f>
        <v>645.91520000000003</v>
      </c>
      <c r="P228" s="22"/>
      <c r="Q228" s="22"/>
      <c r="R228" s="22"/>
      <c r="S228" s="18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  <c r="AM228" s="19"/>
      <c r="AN228" s="19"/>
      <c r="AO228" s="19"/>
      <c r="AP228" s="19"/>
      <c r="AQ228" s="19"/>
      <c r="AR228" s="19"/>
      <c r="AS228" s="19"/>
      <c r="AT228" s="19"/>
      <c r="AU228" s="19"/>
      <c r="AV228" s="19"/>
      <c r="AW228" s="19"/>
      <c r="AX228" s="19"/>
      <c r="AY228" s="19"/>
      <c r="AZ228" s="19"/>
      <c r="BA228" s="19"/>
      <c r="BB228" s="19"/>
      <c r="BC228" s="19"/>
      <c r="BD228" s="19"/>
      <c r="BE228" s="19"/>
      <c r="BF228" s="19"/>
      <c r="BG228" s="19"/>
      <c r="BH228" s="19"/>
      <c r="BI228" s="19"/>
      <c r="BJ228" s="19"/>
      <c r="BK228" s="19"/>
      <c r="BL228" s="19"/>
      <c r="BM228" s="19"/>
      <c r="BN228" s="19"/>
      <c r="BO228" s="22">
        <f>BQ228</f>
        <v>645.91520000000003</v>
      </c>
      <c r="BP228" s="22">
        <f t="shared" ref="BP228:BQ228" si="122">N228</f>
        <v>0</v>
      </c>
      <c r="BQ228" s="22">
        <f t="shared" si="122"/>
        <v>645.91520000000003</v>
      </c>
      <c r="BR228" s="35"/>
      <c r="BS228" s="35"/>
      <c r="BT228" s="35"/>
      <c r="BU228" s="35"/>
      <c r="BV228" s="35"/>
      <c r="BW228" s="35"/>
      <c r="BX228" s="35"/>
      <c r="BY228" s="35"/>
      <c r="BZ228" s="35"/>
      <c r="CA228" s="35"/>
      <c r="CB228" s="35"/>
      <c r="CC228" s="35"/>
      <c r="CD228" s="35"/>
      <c r="CE228" s="35"/>
      <c r="CF228" s="35"/>
      <c r="CG228" s="35"/>
      <c r="CH228" s="35"/>
      <c r="CI228" s="35"/>
      <c r="CJ228" s="35"/>
      <c r="CK228" s="35"/>
      <c r="CL228" s="35"/>
      <c r="CM228" s="35"/>
      <c r="CN228" s="35"/>
      <c r="CO228" s="35"/>
      <c r="CP228" s="35"/>
      <c r="CQ228" s="35"/>
      <c r="CR228" s="35"/>
      <c r="CS228" s="35"/>
    </row>
    <row r="229" spans="1:97" s="43" customFormat="1" ht="34.5" customHeight="1" x14ac:dyDescent="0.25">
      <c r="A229" s="42"/>
      <c r="B229" s="1"/>
      <c r="C229" s="1"/>
      <c r="D229" s="2"/>
      <c r="E229" s="1"/>
      <c r="F229" s="2"/>
      <c r="G229" s="48"/>
      <c r="H229" s="29"/>
      <c r="I229" s="24"/>
      <c r="J229" s="25"/>
      <c r="K229" s="25"/>
      <c r="L229" s="25"/>
      <c r="M229" s="25"/>
      <c r="N229" s="25"/>
      <c r="O229" s="25"/>
      <c r="P229" s="26"/>
      <c r="Q229" s="26"/>
      <c r="R229" s="26"/>
      <c r="S229" s="27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5"/>
      <c r="AU229" s="25"/>
      <c r="AV229" s="25"/>
      <c r="AW229" s="25"/>
      <c r="AX229" s="25"/>
      <c r="AY229" s="25"/>
      <c r="AZ229" s="25"/>
      <c r="BA229" s="25"/>
      <c r="BB229" s="25"/>
      <c r="BC229" s="25"/>
      <c r="BD229" s="25"/>
      <c r="BE229" s="25"/>
      <c r="BF229" s="25"/>
      <c r="BG229" s="25"/>
      <c r="BH229" s="25"/>
      <c r="BI229" s="25"/>
      <c r="BJ229" s="25"/>
      <c r="BK229" s="25"/>
      <c r="BL229" s="25"/>
      <c r="BM229" s="25"/>
      <c r="BN229" s="25"/>
      <c r="BO229" s="26"/>
      <c r="BP229" s="26"/>
      <c r="BQ229" s="26"/>
      <c r="BR229" s="35"/>
      <c r="BS229" s="35"/>
      <c r="BT229" s="35"/>
      <c r="BU229" s="35"/>
      <c r="BV229" s="35"/>
      <c r="BW229" s="35"/>
      <c r="BX229" s="35"/>
      <c r="BY229" s="35"/>
      <c r="BZ229" s="35"/>
      <c r="CA229" s="35"/>
      <c r="CB229" s="35"/>
      <c r="CC229" s="35"/>
      <c r="CD229" s="35"/>
      <c r="CE229" s="35"/>
      <c r="CF229" s="35"/>
      <c r="CG229" s="35"/>
      <c r="CH229" s="35"/>
      <c r="CI229" s="35"/>
      <c r="CJ229" s="35"/>
      <c r="CK229" s="35"/>
      <c r="CL229" s="35"/>
      <c r="CM229" s="35"/>
      <c r="CN229" s="35"/>
      <c r="CO229" s="35"/>
      <c r="CP229" s="35"/>
      <c r="CQ229" s="35"/>
      <c r="CR229" s="35"/>
      <c r="CS229" s="35"/>
    </row>
    <row r="230" spans="1:97" s="41" customFormat="1" ht="50.25" customHeight="1" x14ac:dyDescent="0.25">
      <c r="A230" s="67" t="s">
        <v>290</v>
      </c>
      <c r="B230" s="20">
        <v>1</v>
      </c>
      <c r="C230" s="20">
        <v>42140000</v>
      </c>
      <c r="D230" s="21">
        <v>1176090040</v>
      </c>
      <c r="E230" s="20" t="s">
        <v>291</v>
      </c>
      <c r="F230" s="21" t="s">
        <v>18</v>
      </c>
      <c r="G230" s="47">
        <v>59282.291613780006</v>
      </c>
      <c r="H230" s="45" t="s">
        <v>292</v>
      </c>
      <c r="I230" s="46" t="s">
        <v>126</v>
      </c>
      <c r="J230" s="19">
        <v>56220</v>
      </c>
      <c r="K230" s="19">
        <v>0</v>
      </c>
      <c r="L230" s="19">
        <f>J230+K230</f>
        <v>56220</v>
      </c>
      <c r="M230" s="19"/>
      <c r="N230" s="19"/>
      <c r="O230" s="19"/>
      <c r="P230" s="22"/>
      <c r="Q230" s="22"/>
      <c r="R230" s="22"/>
      <c r="S230" s="18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  <c r="AM230" s="19"/>
      <c r="AN230" s="19"/>
      <c r="AO230" s="19"/>
      <c r="AP230" s="19"/>
      <c r="AQ230" s="19"/>
      <c r="AR230" s="19"/>
      <c r="AS230" s="19"/>
      <c r="AT230" s="19"/>
      <c r="AU230" s="19"/>
      <c r="AV230" s="19"/>
      <c r="AW230" s="19"/>
      <c r="AX230" s="19"/>
      <c r="AY230" s="19"/>
      <c r="AZ230" s="19"/>
      <c r="BA230" s="19"/>
      <c r="BB230" s="19"/>
      <c r="BC230" s="19"/>
      <c r="BD230" s="19"/>
      <c r="BE230" s="19"/>
      <c r="BF230" s="19"/>
      <c r="BG230" s="19"/>
      <c r="BH230" s="19"/>
      <c r="BI230" s="19"/>
      <c r="BJ230" s="19"/>
      <c r="BK230" s="19"/>
      <c r="BL230" s="19"/>
      <c r="BM230" s="19"/>
      <c r="BN230" s="19"/>
      <c r="BO230" s="22">
        <f t="shared" ref="BO230:BQ231" si="123">J230</f>
        <v>56220</v>
      </c>
      <c r="BP230" s="22">
        <f t="shared" si="123"/>
        <v>0</v>
      </c>
      <c r="BQ230" s="22">
        <f t="shared" si="123"/>
        <v>56220</v>
      </c>
      <c r="BR230" s="35"/>
      <c r="BS230" s="35"/>
      <c r="BT230" s="35"/>
      <c r="BU230" s="35"/>
      <c r="BV230" s="35"/>
      <c r="BW230" s="35"/>
      <c r="BX230" s="35"/>
      <c r="BY230" s="35"/>
      <c r="BZ230" s="35"/>
      <c r="CA230" s="35"/>
      <c r="CB230" s="35"/>
      <c r="CC230" s="35"/>
      <c r="CD230" s="35"/>
      <c r="CE230" s="35"/>
      <c r="CF230" s="35"/>
      <c r="CG230" s="35"/>
      <c r="CH230" s="35"/>
      <c r="CI230" s="35"/>
      <c r="CJ230" s="35"/>
      <c r="CK230" s="35"/>
      <c r="CL230" s="35"/>
      <c r="CM230" s="35"/>
      <c r="CN230" s="35"/>
      <c r="CO230" s="35"/>
      <c r="CP230" s="35"/>
      <c r="CQ230" s="35"/>
      <c r="CR230" s="35"/>
      <c r="CS230" s="35"/>
    </row>
    <row r="231" spans="1:97" s="41" customFormat="1" ht="34.5" customHeight="1" x14ac:dyDescent="0.25">
      <c r="A231" s="68"/>
      <c r="B231" s="20">
        <v>2</v>
      </c>
      <c r="C231" s="20">
        <v>42140000</v>
      </c>
      <c r="D231" s="21">
        <v>1176020074</v>
      </c>
      <c r="E231" s="20" t="s">
        <v>293</v>
      </c>
      <c r="F231" s="21" t="s">
        <v>18</v>
      </c>
      <c r="G231" s="47">
        <v>20506.002134904</v>
      </c>
      <c r="H231" s="45" t="s">
        <v>292</v>
      </c>
      <c r="I231" s="46" t="s">
        <v>126</v>
      </c>
      <c r="J231" s="19">
        <v>19560</v>
      </c>
      <c r="K231" s="19">
        <v>0</v>
      </c>
      <c r="L231" s="19">
        <f>J231+K231</f>
        <v>19560</v>
      </c>
      <c r="M231" s="19"/>
      <c r="N231" s="19"/>
      <c r="O231" s="19"/>
      <c r="P231" s="22"/>
      <c r="Q231" s="22"/>
      <c r="R231" s="22"/>
      <c r="S231" s="18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  <c r="AM231" s="19"/>
      <c r="AN231" s="19"/>
      <c r="AO231" s="19"/>
      <c r="AP231" s="19"/>
      <c r="AQ231" s="19"/>
      <c r="AR231" s="19"/>
      <c r="AS231" s="19"/>
      <c r="AT231" s="19"/>
      <c r="AU231" s="19"/>
      <c r="AV231" s="19"/>
      <c r="AW231" s="19"/>
      <c r="AX231" s="19"/>
      <c r="AY231" s="19"/>
      <c r="AZ231" s="19"/>
      <c r="BA231" s="19"/>
      <c r="BB231" s="19"/>
      <c r="BC231" s="19"/>
      <c r="BD231" s="19"/>
      <c r="BE231" s="19"/>
      <c r="BF231" s="19"/>
      <c r="BG231" s="19"/>
      <c r="BH231" s="19"/>
      <c r="BI231" s="19"/>
      <c r="BJ231" s="19"/>
      <c r="BK231" s="19"/>
      <c r="BL231" s="19"/>
      <c r="BM231" s="19"/>
      <c r="BN231" s="19"/>
      <c r="BO231" s="22">
        <f t="shared" si="123"/>
        <v>19560</v>
      </c>
      <c r="BP231" s="22">
        <f t="shared" si="123"/>
        <v>0</v>
      </c>
      <c r="BQ231" s="22">
        <f t="shared" si="123"/>
        <v>19560</v>
      </c>
      <c r="BR231" s="35"/>
      <c r="BS231" s="35"/>
      <c r="BT231" s="35"/>
      <c r="BU231" s="35"/>
      <c r="BV231" s="35"/>
      <c r="BW231" s="35"/>
      <c r="BX231" s="35"/>
      <c r="BY231" s="35"/>
      <c r="BZ231" s="35"/>
      <c r="CA231" s="35"/>
      <c r="CB231" s="35"/>
      <c r="CC231" s="35"/>
      <c r="CD231" s="35"/>
      <c r="CE231" s="35"/>
      <c r="CF231" s="35"/>
      <c r="CG231" s="35"/>
      <c r="CH231" s="35"/>
      <c r="CI231" s="35"/>
      <c r="CJ231" s="35"/>
      <c r="CK231" s="35"/>
      <c r="CL231" s="35"/>
      <c r="CM231" s="35"/>
      <c r="CN231" s="35"/>
      <c r="CO231" s="35"/>
      <c r="CP231" s="35"/>
      <c r="CQ231" s="35"/>
      <c r="CR231" s="35"/>
      <c r="CS231" s="35"/>
    </row>
    <row r="232" spans="1:97" s="43" customFormat="1" ht="34.5" customHeight="1" x14ac:dyDescent="0.25">
      <c r="A232" s="42"/>
      <c r="B232" s="1"/>
      <c r="C232" s="1"/>
      <c r="D232" s="2"/>
      <c r="E232" s="1"/>
      <c r="F232" s="2"/>
      <c r="G232" s="48"/>
      <c r="H232" s="29"/>
      <c r="I232" s="24"/>
      <c r="J232" s="25"/>
      <c r="K232" s="25"/>
      <c r="L232" s="25"/>
      <c r="M232" s="25"/>
      <c r="N232" s="25"/>
      <c r="O232" s="25"/>
      <c r="P232" s="26"/>
      <c r="Q232" s="26"/>
      <c r="R232" s="26"/>
      <c r="S232" s="27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5"/>
      <c r="AU232" s="25"/>
      <c r="AV232" s="25"/>
      <c r="AW232" s="25"/>
      <c r="AX232" s="25"/>
      <c r="AY232" s="25"/>
      <c r="AZ232" s="25"/>
      <c r="BA232" s="25"/>
      <c r="BB232" s="25"/>
      <c r="BC232" s="25"/>
      <c r="BD232" s="25"/>
      <c r="BE232" s="25"/>
      <c r="BF232" s="25"/>
      <c r="BG232" s="25"/>
      <c r="BH232" s="25"/>
      <c r="BI232" s="25"/>
      <c r="BJ232" s="25"/>
      <c r="BK232" s="25"/>
      <c r="BL232" s="25"/>
      <c r="BM232" s="25"/>
      <c r="BN232" s="25"/>
      <c r="BO232" s="26"/>
      <c r="BP232" s="26"/>
      <c r="BQ232" s="26"/>
      <c r="BR232" s="35"/>
      <c r="BS232" s="35"/>
      <c r="BT232" s="35"/>
      <c r="BU232" s="35"/>
      <c r="BV232" s="35"/>
      <c r="BW232" s="35"/>
      <c r="BX232" s="35"/>
      <c r="BY232" s="35"/>
      <c r="BZ232" s="35"/>
      <c r="CA232" s="35"/>
      <c r="CB232" s="35"/>
      <c r="CC232" s="35"/>
      <c r="CD232" s="35"/>
      <c r="CE232" s="35"/>
      <c r="CF232" s="35"/>
      <c r="CG232" s="35"/>
      <c r="CH232" s="35"/>
      <c r="CI232" s="35"/>
      <c r="CJ232" s="35"/>
      <c r="CK232" s="35"/>
      <c r="CL232" s="35"/>
      <c r="CM232" s="35"/>
      <c r="CN232" s="35"/>
      <c r="CO232" s="35"/>
      <c r="CP232" s="35"/>
      <c r="CQ232" s="35"/>
      <c r="CR232" s="35"/>
      <c r="CS232" s="35"/>
    </row>
    <row r="233" spans="1:97" s="41" customFormat="1" ht="34.5" customHeight="1" x14ac:dyDescent="0.25">
      <c r="A233" s="67" t="s">
        <v>294</v>
      </c>
      <c r="B233" s="20">
        <v>1</v>
      </c>
      <c r="C233" s="20">
        <v>42295305</v>
      </c>
      <c r="D233" s="21">
        <v>1196490064</v>
      </c>
      <c r="E233" s="20" t="s">
        <v>295</v>
      </c>
      <c r="F233" s="20" t="s">
        <v>93</v>
      </c>
      <c r="G233" s="47">
        <v>2000</v>
      </c>
      <c r="H233" s="45"/>
      <c r="I233" s="46"/>
      <c r="J233" s="19"/>
      <c r="K233" s="19"/>
      <c r="L233" s="19"/>
      <c r="M233" s="19"/>
      <c r="N233" s="19"/>
      <c r="O233" s="19">
        <f>G233*13.12/100+G233</f>
        <v>2262.4</v>
      </c>
      <c r="P233" s="22"/>
      <c r="Q233" s="22"/>
      <c r="R233" s="22"/>
      <c r="S233" s="18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  <c r="AM233" s="19"/>
      <c r="AN233" s="19"/>
      <c r="AO233" s="19"/>
      <c r="AP233" s="19"/>
      <c r="AQ233" s="19"/>
      <c r="AR233" s="19"/>
      <c r="AS233" s="19"/>
      <c r="AT233" s="19"/>
      <c r="AU233" s="19"/>
      <c r="AV233" s="19"/>
      <c r="AW233" s="19"/>
      <c r="AX233" s="19"/>
      <c r="AY233" s="19"/>
      <c r="AZ233" s="19"/>
      <c r="BA233" s="19"/>
      <c r="BB233" s="19"/>
      <c r="BC233" s="19"/>
      <c r="BD233" s="19"/>
      <c r="BE233" s="19"/>
      <c r="BF233" s="19"/>
      <c r="BG233" s="19"/>
      <c r="BH233" s="19"/>
      <c r="BI233" s="19"/>
      <c r="BJ233" s="19"/>
      <c r="BK233" s="19"/>
      <c r="BL233" s="19"/>
      <c r="BM233" s="19"/>
      <c r="BN233" s="19"/>
      <c r="BO233" s="22">
        <f>BQ233*100/119</f>
        <v>1901.1764705882354</v>
      </c>
      <c r="BP233" s="22">
        <f>BO233*19/100</f>
        <v>361.22352941176467</v>
      </c>
      <c r="BQ233" s="22">
        <f t="shared" ref="BQ233:BQ234" si="124">O233</f>
        <v>2262.4</v>
      </c>
      <c r="BR233" s="35"/>
      <c r="BS233" s="35"/>
      <c r="BT233" s="35"/>
      <c r="BU233" s="35"/>
      <c r="BV233" s="35"/>
      <c r="BW233" s="35"/>
      <c r="BX233" s="35"/>
      <c r="BY233" s="35"/>
      <c r="BZ233" s="35"/>
      <c r="CA233" s="35"/>
      <c r="CB233" s="35"/>
      <c r="CC233" s="35"/>
      <c r="CD233" s="35"/>
      <c r="CE233" s="35"/>
      <c r="CF233" s="35"/>
      <c r="CG233" s="35"/>
      <c r="CH233" s="35"/>
      <c r="CI233" s="35"/>
      <c r="CJ233" s="35"/>
      <c r="CK233" s="35"/>
      <c r="CL233" s="35"/>
      <c r="CM233" s="35"/>
      <c r="CN233" s="35"/>
      <c r="CO233" s="35"/>
      <c r="CP233" s="35"/>
      <c r="CQ233" s="35"/>
      <c r="CR233" s="35"/>
      <c r="CS233" s="35"/>
    </row>
    <row r="234" spans="1:97" s="41" customFormat="1" ht="34.5" customHeight="1" x14ac:dyDescent="0.25">
      <c r="A234" s="68"/>
      <c r="B234" s="20">
        <v>2</v>
      </c>
      <c r="C234" s="20">
        <v>42295305</v>
      </c>
      <c r="D234" s="21">
        <v>1196490648</v>
      </c>
      <c r="E234" s="20" t="s">
        <v>296</v>
      </c>
      <c r="F234" s="20" t="s">
        <v>93</v>
      </c>
      <c r="G234" s="47">
        <v>2000</v>
      </c>
      <c r="H234" s="45" t="s">
        <v>97</v>
      </c>
      <c r="I234" s="46" t="s">
        <v>297</v>
      </c>
      <c r="J234" s="19">
        <v>1902</v>
      </c>
      <c r="K234" s="19">
        <f>J234*19/100</f>
        <v>361.38</v>
      </c>
      <c r="L234" s="19">
        <f>J234+K234</f>
        <v>2263.38</v>
      </c>
      <c r="M234" s="19">
        <f>J234*13.12/100+J234</f>
        <v>2151.5423999999998</v>
      </c>
      <c r="N234" s="19">
        <f>L234*19/100</f>
        <v>430.04220000000004</v>
      </c>
      <c r="O234" s="19">
        <f>M234+N234</f>
        <v>2581.5845999999997</v>
      </c>
      <c r="P234" s="22"/>
      <c r="Q234" s="22"/>
      <c r="R234" s="22"/>
      <c r="S234" s="18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  <c r="AM234" s="19"/>
      <c r="AN234" s="19"/>
      <c r="AO234" s="19"/>
      <c r="AP234" s="19"/>
      <c r="AQ234" s="19"/>
      <c r="AR234" s="19"/>
      <c r="AS234" s="19"/>
      <c r="AT234" s="19"/>
      <c r="AU234" s="19"/>
      <c r="AV234" s="19"/>
      <c r="AW234" s="19"/>
      <c r="AX234" s="19"/>
      <c r="AY234" s="19"/>
      <c r="AZ234" s="19"/>
      <c r="BA234" s="19"/>
      <c r="BB234" s="19"/>
      <c r="BC234" s="19"/>
      <c r="BD234" s="19"/>
      <c r="BE234" s="19"/>
      <c r="BF234" s="19"/>
      <c r="BG234" s="19"/>
      <c r="BH234" s="19"/>
      <c r="BI234" s="19"/>
      <c r="BJ234" s="19"/>
      <c r="BK234" s="19"/>
      <c r="BL234" s="19"/>
      <c r="BM234" s="19"/>
      <c r="BN234" s="19"/>
      <c r="BO234" s="22">
        <f t="shared" ref="BO234:BP234" si="125">M234</f>
        <v>2151.5423999999998</v>
      </c>
      <c r="BP234" s="22">
        <f t="shared" si="125"/>
        <v>430.04220000000004</v>
      </c>
      <c r="BQ234" s="22">
        <f t="shared" si="124"/>
        <v>2581.5845999999997</v>
      </c>
      <c r="BR234" s="35"/>
      <c r="BS234" s="35"/>
      <c r="BT234" s="35"/>
      <c r="BU234" s="35"/>
      <c r="BV234" s="35"/>
      <c r="BW234" s="35"/>
      <c r="BX234" s="35"/>
      <c r="BY234" s="35"/>
      <c r="BZ234" s="35"/>
      <c r="CA234" s="35"/>
      <c r="CB234" s="35"/>
      <c r="CC234" s="35"/>
      <c r="CD234" s="35"/>
      <c r="CE234" s="35"/>
      <c r="CF234" s="35"/>
      <c r="CG234" s="35"/>
      <c r="CH234" s="35"/>
      <c r="CI234" s="35"/>
      <c r="CJ234" s="35"/>
      <c r="CK234" s="35"/>
      <c r="CL234" s="35"/>
      <c r="CM234" s="35"/>
      <c r="CN234" s="35"/>
      <c r="CO234" s="35"/>
      <c r="CP234" s="35"/>
      <c r="CQ234" s="35"/>
      <c r="CR234" s="35"/>
      <c r="CS234" s="35"/>
    </row>
    <row r="235" spans="1:97" s="43" customFormat="1" ht="34.5" customHeight="1" x14ac:dyDescent="0.25">
      <c r="A235" s="42"/>
      <c r="B235" s="1"/>
      <c r="C235" s="1"/>
      <c r="D235" s="2"/>
      <c r="E235" s="1"/>
      <c r="F235" s="2"/>
      <c r="G235" s="48"/>
      <c r="H235" s="29"/>
      <c r="I235" s="24"/>
      <c r="J235" s="25"/>
      <c r="K235" s="25"/>
      <c r="L235" s="25"/>
      <c r="M235" s="25"/>
      <c r="N235" s="25"/>
      <c r="O235" s="25"/>
      <c r="P235" s="26"/>
      <c r="Q235" s="26"/>
      <c r="R235" s="26"/>
      <c r="S235" s="27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5"/>
      <c r="AU235" s="25"/>
      <c r="AV235" s="25"/>
      <c r="AW235" s="25"/>
      <c r="AX235" s="25"/>
      <c r="AY235" s="25"/>
      <c r="AZ235" s="25"/>
      <c r="BA235" s="25"/>
      <c r="BB235" s="25"/>
      <c r="BC235" s="25"/>
      <c r="BD235" s="25"/>
      <c r="BE235" s="25"/>
      <c r="BF235" s="25"/>
      <c r="BG235" s="25"/>
      <c r="BH235" s="25"/>
      <c r="BI235" s="25"/>
      <c r="BJ235" s="25"/>
      <c r="BK235" s="25"/>
      <c r="BL235" s="25"/>
      <c r="BM235" s="25"/>
      <c r="BN235" s="25"/>
      <c r="BO235" s="26"/>
      <c r="BP235" s="26"/>
      <c r="BQ235" s="26"/>
      <c r="BR235" s="35"/>
      <c r="BS235" s="35"/>
      <c r="BT235" s="35"/>
      <c r="BU235" s="35"/>
      <c r="BV235" s="35"/>
      <c r="BW235" s="35"/>
      <c r="BX235" s="35"/>
      <c r="BY235" s="35"/>
      <c r="BZ235" s="35"/>
      <c r="CA235" s="35"/>
      <c r="CB235" s="35"/>
      <c r="CC235" s="35"/>
      <c r="CD235" s="35"/>
      <c r="CE235" s="35"/>
      <c r="CF235" s="35"/>
      <c r="CG235" s="35"/>
      <c r="CH235" s="35"/>
      <c r="CI235" s="35"/>
      <c r="CJ235" s="35"/>
      <c r="CK235" s="35"/>
      <c r="CL235" s="35"/>
      <c r="CM235" s="35"/>
      <c r="CN235" s="35"/>
      <c r="CO235" s="35"/>
      <c r="CP235" s="35"/>
      <c r="CQ235" s="35"/>
      <c r="CR235" s="35"/>
      <c r="CS235" s="35"/>
    </row>
    <row r="236" spans="1:97" s="41" customFormat="1" ht="34.5" customHeight="1" x14ac:dyDescent="0.25">
      <c r="A236" s="32" t="s">
        <v>298</v>
      </c>
      <c r="B236" s="20">
        <v>1</v>
      </c>
      <c r="C236" s="21">
        <v>42312400</v>
      </c>
      <c r="D236" s="21">
        <v>1176020016</v>
      </c>
      <c r="E236" s="20" t="s">
        <v>299</v>
      </c>
      <c r="F236" s="21" t="s">
        <v>18</v>
      </c>
      <c r="G236" s="47">
        <v>46440.510980346</v>
      </c>
      <c r="H236" s="45" t="s">
        <v>25</v>
      </c>
      <c r="I236" s="46">
        <v>2023</v>
      </c>
      <c r="J236" s="19">
        <v>32000</v>
      </c>
      <c r="K236" s="19">
        <f>J236*19/100</f>
        <v>6080</v>
      </c>
      <c r="L236" s="19">
        <f>J236+K236</f>
        <v>38080</v>
      </c>
      <c r="M236" s="19"/>
      <c r="N236" s="19"/>
      <c r="O236" s="19"/>
      <c r="P236" s="22"/>
      <c r="Q236" s="22"/>
      <c r="R236" s="22"/>
      <c r="S236" s="18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  <c r="AM236" s="19"/>
      <c r="AN236" s="19"/>
      <c r="AO236" s="19"/>
      <c r="AP236" s="19"/>
      <c r="AQ236" s="19"/>
      <c r="AR236" s="19"/>
      <c r="AS236" s="19"/>
      <c r="AT236" s="19"/>
      <c r="AU236" s="19"/>
      <c r="AV236" s="19"/>
      <c r="AW236" s="19"/>
      <c r="AX236" s="19"/>
      <c r="AY236" s="19"/>
      <c r="AZ236" s="19"/>
      <c r="BA236" s="19"/>
      <c r="BB236" s="19"/>
      <c r="BC236" s="19"/>
      <c r="BD236" s="19"/>
      <c r="BE236" s="19"/>
      <c r="BF236" s="19"/>
      <c r="BG236" s="19"/>
      <c r="BH236" s="19"/>
      <c r="BI236" s="19"/>
      <c r="BJ236" s="19"/>
      <c r="BK236" s="19"/>
      <c r="BL236" s="19"/>
      <c r="BM236" s="19"/>
      <c r="BN236" s="19"/>
      <c r="BO236" s="22">
        <f>J236</f>
        <v>32000</v>
      </c>
      <c r="BP236" s="22">
        <f>K236</f>
        <v>6080</v>
      </c>
      <c r="BQ236" s="22">
        <f>L236</f>
        <v>38080</v>
      </c>
      <c r="BR236" s="35"/>
      <c r="BS236" s="35"/>
      <c r="BT236" s="35"/>
      <c r="BU236" s="35"/>
      <c r="BV236" s="35"/>
      <c r="BW236" s="35"/>
      <c r="BX236" s="35"/>
      <c r="BY236" s="35"/>
      <c r="BZ236" s="35"/>
      <c r="CA236" s="35"/>
      <c r="CB236" s="35"/>
      <c r="CC236" s="35"/>
      <c r="CD236" s="35"/>
      <c r="CE236" s="35"/>
      <c r="CF236" s="35"/>
      <c r="CG236" s="35"/>
      <c r="CH236" s="35"/>
      <c r="CI236" s="35"/>
      <c r="CJ236" s="35"/>
      <c r="CK236" s="35"/>
      <c r="CL236" s="35"/>
      <c r="CM236" s="35"/>
      <c r="CN236" s="35"/>
      <c r="CO236" s="35"/>
      <c r="CP236" s="35"/>
      <c r="CQ236" s="35"/>
      <c r="CR236" s="35"/>
      <c r="CS236" s="35"/>
    </row>
    <row r="237" spans="1:97" s="43" customFormat="1" ht="34.5" customHeight="1" x14ac:dyDescent="0.25">
      <c r="A237" s="42"/>
      <c r="B237" s="1"/>
      <c r="C237" s="1"/>
      <c r="D237" s="2"/>
      <c r="E237" s="1"/>
      <c r="F237" s="2"/>
      <c r="G237" s="48"/>
      <c r="H237" s="29"/>
      <c r="I237" s="24"/>
      <c r="J237" s="25"/>
      <c r="K237" s="25"/>
      <c r="L237" s="25"/>
      <c r="M237" s="25"/>
      <c r="N237" s="25"/>
      <c r="O237" s="25"/>
      <c r="P237" s="26"/>
      <c r="Q237" s="26"/>
      <c r="R237" s="26"/>
      <c r="S237" s="27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  <c r="AS237" s="25"/>
      <c r="AT237" s="25"/>
      <c r="AU237" s="25"/>
      <c r="AV237" s="25"/>
      <c r="AW237" s="25"/>
      <c r="AX237" s="25"/>
      <c r="AY237" s="25"/>
      <c r="AZ237" s="25"/>
      <c r="BA237" s="25"/>
      <c r="BB237" s="25"/>
      <c r="BC237" s="25"/>
      <c r="BD237" s="25"/>
      <c r="BE237" s="25"/>
      <c r="BF237" s="25"/>
      <c r="BG237" s="25"/>
      <c r="BH237" s="25"/>
      <c r="BI237" s="25"/>
      <c r="BJ237" s="25"/>
      <c r="BK237" s="25"/>
      <c r="BL237" s="25"/>
      <c r="BM237" s="25"/>
      <c r="BN237" s="25"/>
      <c r="BO237" s="26"/>
      <c r="BP237" s="26"/>
      <c r="BQ237" s="26"/>
      <c r="BR237" s="35"/>
      <c r="BS237" s="35"/>
      <c r="BT237" s="35"/>
      <c r="BU237" s="35"/>
      <c r="BV237" s="35"/>
      <c r="BW237" s="35"/>
      <c r="BX237" s="35"/>
      <c r="BY237" s="35"/>
      <c r="BZ237" s="35"/>
      <c r="CA237" s="35"/>
      <c r="CB237" s="35"/>
      <c r="CC237" s="35"/>
      <c r="CD237" s="35"/>
      <c r="CE237" s="35"/>
      <c r="CF237" s="35"/>
      <c r="CG237" s="35"/>
      <c r="CH237" s="35"/>
      <c r="CI237" s="35"/>
      <c r="CJ237" s="35"/>
      <c r="CK237" s="35"/>
      <c r="CL237" s="35"/>
      <c r="CM237" s="35"/>
      <c r="CN237" s="35"/>
      <c r="CO237" s="35"/>
      <c r="CP237" s="35"/>
      <c r="CQ237" s="35"/>
      <c r="CR237" s="35"/>
      <c r="CS237" s="35"/>
    </row>
    <row r="238" spans="1:97" s="41" customFormat="1" ht="34.5" customHeight="1" x14ac:dyDescent="0.25">
      <c r="A238" s="32" t="s">
        <v>300</v>
      </c>
      <c r="B238" s="20">
        <v>1</v>
      </c>
      <c r="C238" s="21">
        <v>42311500</v>
      </c>
      <c r="D238" s="21">
        <v>1176090419</v>
      </c>
      <c r="E238" s="20" t="s">
        <v>301</v>
      </c>
      <c r="F238" s="21" t="s">
        <v>18</v>
      </c>
      <c r="G238" s="47">
        <v>65181.19</v>
      </c>
      <c r="H238" s="45" t="s">
        <v>56</v>
      </c>
      <c r="I238" s="46" t="s">
        <v>297</v>
      </c>
      <c r="J238" s="19">
        <v>35000</v>
      </c>
      <c r="K238" s="19">
        <v>0</v>
      </c>
      <c r="L238" s="19">
        <f>J238+K238</f>
        <v>35000</v>
      </c>
      <c r="M238" s="19">
        <f>J238*13.12/100+J238</f>
        <v>39592</v>
      </c>
      <c r="N238" s="19">
        <v>0</v>
      </c>
      <c r="O238" s="19">
        <f>M238+N238</f>
        <v>39592</v>
      </c>
      <c r="P238" s="22"/>
      <c r="Q238" s="22"/>
      <c r="R238" s="22"/>
      <c r="S238" s="18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  <c r="AM238" s="19"/>
      <c r="AN238" s="19"/>
      <c r="AO238" s="19"/>
      <c r="AP238" s="19"/>
      <c r="AQ238" s="19"/>
      <c r="AR238" s="19"/>
      <c r="AS238" s="19"/>
      <c r="AT238" s="19"/>
      <c r="AU238" s="19"/>
      <c r="AV238" s="19"/>
      <c r="AW238" s="19"/>
      <c r="AX238" s="19"/>
      <c r="AY238" s="19"/>
      <c r="AZ238" s="19"/>
      <c r="BA238" s="19"/>
      <c r="BB238" s="19"/>
      <c r="BC238" s="19"/>
      <c r="BD238" s="19"/>
      <c r="BE238" s="19"/>
      <c r="BF238" s="19"/>
      <c r="BG238" s="19"/>
      <c r="BH238" s="19"/>
      <c r="BI238" s="19"/>
      <c r="BJ238" s="19"/>
      <c r="BK238" s="19"/>
      <c r="BL238" s="19"/>
      <c r="BM238" s="19"/>
      <c r="BN238" s="19"/>
      <c r="BO238" s="22">
        <f>M238</f>
        <v>39592</v>
      </c>
      <c r="BP238" s="22">
        <f t="shared" ref="BP238:BQ238" si="126">N238</f>
        <v>0</v>
      </c>
      <c r="BQ238" s="22">
        <f t="shared" si="126"/>
        <v>39592</v>
      </c>
      <c r="BR238" s="35"/>
      <c r="BS238" s="35"/>
      <c r="BT238" s="35"/>
      <c r="BU238" s="35"/>
      <c r="BV238" s="35"/>
      <c r="BW238" s="35"/>
      <c r="BX238" s="35"/>
      <c r="BY238" s="35"/>
      <c r="BZ238" s="35"/>
      <c r="CA238" s="35"/>
      <c r="CB238" s="35"/>
      <c r="CC238" s="35"/>
      <c r="CD238" s="35"/>
      <c r="CE238" s="35"/>
      <c r="CF238" s="35"/>
      <c r="CG238" s="35"/>
      <c r="CH238" s="35"/>
      <c r="CI238" s="35"/>
      <c r="CJ238" s="35"/>
      <c r="CK238" s="35"/>
      <c r="CL238" s="35"/>
      <c r="CM238" s="35"/>
      <c r="CN238" s="35"/>
      <c r="CO238" s="35"/>
      <c r="CP238" s="35"/>
      <c r="CQ238" s="35"/>
      <c r="CR238" s="35"/>
      <c r="CS238" s="35"/>
    </row>
    <row r="239" spans="1:97" s="43" customFormat="1" ht="34.5" customHeight="1" x14ac:dyDescent="0.25">
      <c r="A239" s="42"/>
      <c r="B239" s="1"/>
      <c r="C239" s="1"/>
      <c r="D239" s="2"/>
      <c r="E239" s="1"/>
      <c r="F239" s="2"/>
      <c r="G239" s="50"/>
      <c r="H239" s="23"/>
      <c r="I239" s="24"/>
      <c r="J239" s="25"/>
      <c r="K239" s="25"/>
      <c r="L239" s="25"/>
      <c r="M239" s="25"/>
      <c r="N239" s="25"/>
      <c r="O239" s="25"/>
      <c r="P239" s="26"/>
      <c r="Q239" s="26"/>
      <c r="R239" s="26"/>
      <c r="S239" s="27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25"/>
      <c r="AS239" s="25"/>
      <c r="AT239" s="25"/>
      <c r="AU239" s="25"/>
      <c r="AV239" s="25"/>
      <c r="AW239" s="25"/>
      <c r="AX239" s="25"/>
      <c r="AY239" s="25"/>
      <c r="AZ239" s="25"/>
      <c r="BA239" s="25"/>
      <c r="BB239" s="25"/>
      <c r="BC239" s="25"/>
      <c r="BD239" s="25"/>
      <c r="BE239" s="25"/>
      <c r="BF239" s="25"/>
      <c r="BG239" s="25"/>
      <c r="BH239" s="25"/>
      <c r="BI239" s="25"/>
      <c r="BJ239" s="25"/>
      <c r="BK239" s="25"/>
      <c r="BL239" s="25"/>
      <c r="BM239" s="25"/>
      <c r="BN239" s="25"/>
      <c r="BO239" s="26"/>
      <c r="BP239" s="26"/>
      <c r="BQ239" s="26"/>
      <c r="BR239" s="35"/>
      <c r="BS239" s="35"/>
      <c r="BT239" s="35"/>
      <c r="BU239" s="35"/>
      <c r="BV239" s="35"/>
      <c r="BW239" s="35"/>
      <c r="BX239" s="35"/>
      <c r="BY239" s="35"/>
      <c r="BZ239" s="35"/>
      <c r="CA239" s="35"/>
      <c r="CB239" s="35"/>
      <c r="CC239" s="35"/>
      <c r="CD239" s="35"/>
      <c r="CE239" s="35"/>
      <c r="CF239" s="35"/>
      <c r="CG239" s="35"/>
      <c r="CH239" s="35"/>
      <c r="CI239" s="35"/>
      <c r="CJ239" s="35"/>
      <c r="CK239" s="35"/>
      <c r="CL239" s="35"/>
      <c r="CM239" s="35"/>
      <c r="CN239" s="35"/>
      <c r="CO239" s="35"/>
      <c r="CP239" s="35"/>
      <c r="CQ239" s="35"/>
      <c r="CR239" s="35"/>
      <c r="CS239" s="35"/>
    </row>
    <row r="240" spans="1:97" s="41" customFormat="1" ht="34.5" customHeight="1" x14ac:dyDescent="0.25">
      <c r="A240" s="67" t="s">
        <v>323</v>
      </c>
      <c r="B240" s="20">
        <v>1</v>
      </c>
      <c r="C240" s="21">
        <v>42312105</v>
      </c>
      <c r="D240" s="20">
        <v>1176090469</v>
      </c>
      <c r="E240" s="20" t="s">
        <v>163</v>
      </c>
      <c r="F240" s="21" t="s">
        <v>18</v>
      </c>
      <c r="G240" s="47">
        <v>14937.33</v>
      </c>
      <c r="H240" s="45" t="s">
        <v>159</v>
      </c>
      <c r="I240" s="46" t="s">
        <v>39</v>
      </c>
      <c r="J240" s="19">
        <v>30927</v>
      </c>
      <c r="K240" s="19">
        <v>0</v>
      </c>
      <c r="L240" s="19">
        <f>J240+K240</f>
        <v>30927</v>
      </c>
      <c r="M240" s="19">
        <f>J240*13.12/100+J240</f>
        <v>34984.6224</v>
      </c>
      <c r="N240" s="19">
        <v>0</v>
      </c>
      <c r="O240" s="19">
        <f>M240+N240</f>
        <v>34984.6224</v>
      </c>
      <c r="P240" s="22"/>
      <c r="Q240" s="22"/>
      <c r="R240" s="22"/>
      <c r="S240" s="18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  <c r="AM240" s="19"/>
      <c r="AN240" s="19"/>
      <c r="AO240" s="19"/>
      <c r="AP240" s="19"/>
      <c r="AQ240" s="19"/>
      <c r="AR240" s="19"/>
      <c r="AS240" s="19"/>
      <c r="AT240" s="19"/>
      <c r="AU240" s="19"/>
      <c r="AV240" s="19"/>
      <c r="AW240" s="19"/>
      <c r="AX240" s="19"/>
      <c r="AY240" s="19"/>
      <c r="AZ240" s="19"/>
      <c r="BA240" s="19"/>
      <c r="BB240" s="19"/>
      <c r="BC240" s="19"/>
      <c r="BD240" s="19"/>
      <c r="BE240" s="19"/>
      <c r="BF240" s="19"/>
      <c r="BG240" s="19"/>
      <c r="BH240" s="19"/>
      <c r="BI240" s="19"/>
      <c r="BJ240" s="19"/>
      <c r="BK240" s="19"/>
      <c r="BL240" s="19"/>
      <c r="BM240" s="19"/>
      <c r="BN240" s="19"/>
      <c r="BO240" s="22">
        <f t="shared" ref="BO240:BQ242" si="127">M240</f>
        <v>34984.6224</v>
      </c>
      <c r="BP240" s="22">
        <f t="shared" si="127"/>
        <v>0</v>
      </c>
      <c r="BQ240" s="22">
        <f t="shared" si="127"/>
        <v>34984.6224</v>
      </c>
      <c r="BR240" s="35"/>
      <c r="BS240" s="35"/>
      <c r="BT240" s="35"/>
      <c r="BU240" s="35"/>
      <c r="BV240" s="35"/>
      <c r="BW240" s="35"/>
      <c r="BX240" s="35"/>
      <c r="BY240" s="35"/>
      <c r="BZ240" s="35"/>
      <c r="CA240" s="35"/>
      <c r="CB240" s="35"/>
      <c r="CC240" s="35"/>
      <c r="CD240" s="35"/>
      <c r="CE240" s="35"/>
      <c r="CF240" s="35"/>
      <c r="CG240" s="35"/>
      <c r="CH240" s="35"/>
      <c r="CI240" s="35"/>
      <c r="CJ240" s="35"/>
      <c r="CK240" s="35"/>
      <c r="CL240" s="35"/>
      <c r="CM240" s="35"/>
      <c r="CN240" s="35"/>
      <c r="CO240" s="35"/>
      <c r="CP240" s="35"/>
      <c r="CQ240" s="35"/>
      <c r="CR240" s="35"/>
      <c r="CS240" s="35"/>
    </row>
    <row r="241" spans="1:97" s="41" customFormat="1" ht="34.5" customHeight="1" x14ac:dyDescent="0.25">
      <c r="A241" s="72"/>
      <c r="B241" s="20">
        <v>2</v>
      </c>
      <c r="C241" s="21">
        <v>42312400</v>
      </c>
      <c r="D241" s="20">
        <v>1176020115</v>
      </c>
      <c r="E241" s="20" t="s">
        <v>329</v>
      </c>
      <c r="F241" s="21" t="s">
        <v>18</v>
      </c>
      <c r="G241" s="47">
        <v>22610.75</v>
      </c>
      <c r="H241" s="45" t="s">
        <v>159</v>
      </c>
      <c r="I241" s="46" t="s">
        <v>20</v>
      </c>
      <c r="J241" s="19">
        <v>29853</v>
      </c>
      <c r="K241" s="19">
        <v>0</v>
      </c>
      <c r="L241" s="19">
        <f>J241+K241</f>
        <v>29853</v>
      </c>
      <c r="M241" s="19">
        <f>J241*13.12/100+J241</f>
        <v>33769.713600000003</v>
      </c>
      <c r="N241" s="19">
        <v>0</v>
      </c>
      <c r="O241" s="19">
        <f>M241+N241</f>
        <v>33769.713600000003</v>
      </c>
      <c r="P241" s="22"/>
      <c r="Q241" s="22"/>
      <c r="R241" s="22"/>
      <c r="S241" s="18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  <c r="AM241" s="19"/>
      <c r="AN241" s="19"/>
      <c r="AO241" s="19"/>
      <c r="AP241" s="19"/>
      <c r="AQ241" s="19"/>
      <c r="AR241" s="19"/>
      <c r="AS241" s="19"/>
      <c r="AT241" s="19"/>
      <c r="AU241" s="19"/>
      <c r="AV241" s="19"/>
      <c r="AW241" s="19"/>
      <c r="AX241" s="19"/>
      <c r="AY241" s="19"/>
      <c r="AZ241" s="19"/>
      <c r="BA241" s="19"/>
      <c r="BB241" s="19"/>
      <c r="BC241" s="19"/>
      <c r="BD241" s="19"/>
      <c r="BE241" s="19"/>
      <c r="BF241" s="19"/>
      <c r="BG241" s="19"/>
      <c r="BH241" s="19"/>
      <c r="BI241" s="19"/>
      <c r="BJ241" s="19"/>
      <c r="BK241" s="19"/>
      <c r="BL241" s="19"/>
      <c r="BM241" s="19"/>
      <c r="BN241" s="19"/>
      <c r="BO241" s="22">
        <f t="shared" si="127"/>
        <v>33769.713600000003</v>
      </c>
      <c r="BP241" s="22">
        <f t="shared" si="127"/>
        <v>0</v>
      </c>
      <c r="BQ241" s="22">
        <f t="shared" si="127"/>
        <v>33769.713600000003</v>
      </c>
      <c r="BR241" s="35"/>
      <c r="BS241" s="35"/>
      <c r="BT241" s="35"/>
      <c r="BU241" s="35"/>
      <c r="BV241" s="35"/>
      <c r="BW241" s="35"/>
      <c r="BX241" s="35"/>
      <c r="BY241" s="35"/>
      <c r="BZ241" s="35"/>
      <c r="CA241" s="35"/>
      <c r="CB241" s="35"/>
      <c r="CC241" s="35"/>
      <c r="CD241" s="35"/>
      <c r="CE241" s="35"/>
      <c r="CF241" s="35"/>
      <c r="CG241" s="35"/>
      <c r="CH241" s="35"/>
      <c r="CI241" s="35"/>
      <c r="CJ241" s="35"/>
      <c r="CK241" s="35"/>
      <c r="CL241" s="35"/>
      <c r="CM241" s="35"/>
      <c r="CN241" s="35"/>
      <c r="CO241" s="35"/>
      <c r="CP241" s="35"/>
      <c r="CQ241" s="35"/>
      <c r="CR241" s="35"/>
      <c r="CS241" s="35"/>
    </row>
    <row r="242" spans="1:97" s="41" customFormat="1" ht="34.5" customHeight="1" x14ac:dyDescent="0.25">
      <c r="A242" s="70"/>
      <c r="B242" s="20">
        <v>3</v>
      </c>
      <c r="C242" s="21">
        <v>42312401</v>
      </c>
      <c r="D242" s="20">
        <v>1176020045</v>
      </c>
      <c r="E242" s="20" t="s">
        <v>322</v>
      </c>
      <c r="F242" s="21" t="s">
        <v>18</v>
      </c>
      <c r="G242" s="47">
        <v>14815.77</v>
      </c>
      <c r="H242" s="45" t="s">
        <v>159</v>
      </c>
      <c r="I242" s="46" t="s">
        <v>20</v>
      </c>
      <c r="J242" s="19">
        <v>25423</v>
      </c>
      <c r="K242" s="19">
        <v>0</v>
      </c>
      <c r="L242" s="19">
        <f>J242+K242</f>
        <v>25423</v>
      </c>
      <c r="M242" s="19">
        <f>J242*13.12/100+J242</f>
        <v>28758.497599999999</v>
      </c>
      <c r="N242" s="19">
        <v>0</v>
      </c>
      <c r="O242" s="19">
        <f>M242+N242</f>
        <v>28758.497599999999</v>
      </c>
      <c r="P242" s="22"/>
      <c r="Q242" s="22"/>
      <c r="R242" s="22"/>
      <c r="S242" s="18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  <c r="AM242" s="19"/>
      <c r="AN242" s="19"/>
      <c r="AO242" s="19"/>
      <c r="AP242" s="19"/>
      <c r="AQ242" s="19"/>
      <c r="AR242" s="19"/>
      <c r="AS242" s="19"/>
      <c r="AT242" s="19"/>
      <c r="AU242" s="19"/>
      <c r="AV242" s="19"/>
      <c r="AW242" s="19"/>
      <c r="AX242" s="19"/>
      <c r="AY242" s="19"/>
      <c r="AZ242" s="19"/>
      <c r="BA242" s="19"/>
      <c r="BB242" s="19"/>
      <c r="BC242" s="19"/>
      <c r="BD242" s="19"/>
      <c r="BE242" s="19"/>
      <c r="BF242" s="19"/>
      <c r="BG242" s="19"/>
      <c r="BH242" s="19"/>
      <c r="BI242" s="19"/>
      <c r="BJ242" s="19"/>
      <c r="BK242" s="19"/>
      <c r="BL242" s="19"/>
      <c r="BM242" s="19"/>
      <c r="BN242" s="19"/>
      <c r="BO242" s="22">
        <f t="shared" si="127"/>
        <v>28758.497599999999</v>
      </c>
      <c r="BP242" s="22">
        <f t="shared" si="127"/>
        <v>0</v>
      </c>
      <c r="BQ242" s="22">
        <f t="shared" si="127"/>
        <v>28758.497599999999</v>
      </c>
      <c r="BR242" s="35"/>
      <c r="BS242" s="35"/>
      <c r="BT242" s="35"/>
      <c r="BU242" s="35"/>
      <c r="BV242" s="35"/>
      <c r="BW242" s="35"/>
      <c r="BX242" s="35"/>
      <c r="BY242" s="35"/>
      <c r="BZ242" s="35"/>
      <c r="CA242" s="35"/>
      <c r="CB242" s="35"/>
      <c r="CC242" s="35"/>
      <c r="CD242" s="35"/>
      <c r="CE242" s="35"/>
      <c r="CF242" s="35"/>
      <c r="CG242" s="35"/>
      <c r="CH242" s="35"/>
      <c r="CI242" s="35"/>
      <c r="CJ242" s="35"/>
      <c r="CK242" s="35"/>
      <c r="CL242" s="35"/>
      <c r="CM242" s="35"/>
      <c r="CN242" s="35"/>
      <c r="CO242" s="35"/>
      <c r="CP242" s="35"/>
      <c r="CQ242" s="35"/>
      <c r="CR242" s="35"/>
      <c r="CS242" s="35"/>
    </row>
    <row r="243" spans="1:97" s="43" customFormat="1" ht="34.5" customHeight="1" x14ac:dyDescent="0.25">
      <c r="A243" s="42"/>
      <c r="B243" s="1"/>
      <c r="C243" s="1"/>
      <c r="D243" s="2"/>
      <c r="E243" s="1"/>
      <c r="F243" s="2"/>
      <c r="G243" s="50"/>
      <c r="H243" s="23"/>
      <c r="I243" s="24"/>
      <c r="J243" s="25"/>
      <c r="K243" s="25"/>
      <c r="L243" s="25"/>
      <c r="M243" s="25"/>
      <c r="N243" s="25"/>
      <c r="O243" s="25"/>
      <c r="P243" s="26"/>
      <c r="Q243" s="26"/>
      <c r="R243" s="26"/>
      <c r="S243" s="27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  <c r="AS243" s="25"/>
      <c r="AT243" s="25"/>
      <c r="AU243" s="25"/>
      <c r="AV243" s="25"/>
      <c r="AW243" s="25"/>
      <c r="AX243" s="25"/>
      <c r="AY243" s="25"/>
      <c r="AZ243" s="25"/>
      <c r="BA243" s="25"/>
      <c r="BB243" s="25"/>
      <c r="BC243" s="25"/>
      <c r="BD243" s="25"/>
      <c r="BE243" s="25"/>
      <c r="BF243" s="25"/>
      <c r="BG243" s="25"/>
      <c r="BH243" s="25"/>
      <c r="BI243" s="25"/>
      <c r="BJ243" s="25"/>
      <c r="BK243" s="25"/>
      <c r="BL243" s="25"/>
      <c r="BM243" s="25"/>
      <c r="BN243" s="25"/>
      <c r="BO243" s="26"/>
      <c r="BP243" s="26"/>
      <c r="BQ243" s="26"/>
      <c r="BR243" s="35"/>
      <c r="BS243" s="35"/>
      <c r="BT243" s="35"/>
      <c r="BU243" s="35"/>
      <c r="BV243" s="35"/>
      <c r="BW243" s="35"/>
      <c r="BX243" s="35"/>
      <c r="BY243" s="35"/>
      <c r="BZ243" s="35"/>
      <c r="CA243" s="35"/>
      <c r="CB243" s="35"/>
      <c r="CC243" s="35"/>
      <c r="CD243" s="35"/>
      <c r="CE243" s="35"/>
      <c r="CF243" s="35"/>
      <c r="CG243" s="35"/>
      <c r="CH243" s="35"/>
      <c r="CI243" s="35"/>
      <c r="CJ243" s="35"/>
      <c r="CK243" s="35"/>
      <c r="CL243" s="35"/>
      <c r="CM243" s="35"/>
      <c r="CN243" s="35"/>
      <c r="CO243" s="35"/>
      <c r="CP243" s="35"/>
      <c r="CQ243" s="35"/>
      <c r="CR243" s="35"/>
      <c r="CS243" s="35"/>
    </row>
    <row r="244" spans="1:97" s="41" customFormat="1" ht="49.5" customHeight="1" x14ac:dyDescent="0.25">
      <c r="A244" s="32" t="s">
        <v>321</v>
      </c>
      <c r="B244" s="20">
        <v>1</v>
      </c>
      <c r="C244" s="20">
        <v>42281600</v>
      </c>
      <c r="D244" s="21">
        <v>1176090290</v>
      </c>
      <c r="E244" s="20" t="s">
        <v>265</v>
      </c>
      <c r="F244" s="21" t="s">
        <v>18</v>
      </c>
      <c r="G244" s="47">
        <v>48894.58</v>
      </c>
      <c r="H244" s="45" t="s">
        <v>250</v>
      </c>
      <c r="I244" s="46" t="s">
        <v>20</v>
      </c>
      <c r="J244" s="19">
        <v>50400</v>
      </c>
      <c r="K244" s="19">
        <v>0</v>
      </c>
      <c r="L244" s="19">
        <f>J244+K244</f>
        <v>50400</v>
      </c>
      <c r="M244" s="19">
        <f>J244*13.12/100+J244</f>
        <v>57012.479999999996</v>
      </c>
      <c r="N244" s="19">
        <v>0</v>
      </c>
      <c r="O244" s="19">
        <f>M244+N244</f>
        <v>57012.479999999996</v>
      </c>
      <c r="P244" s="22"/>
      <c r="Q244" s="22"/>
      <c r="R244" s="22"/>
      <c r="S244" s="18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  <c r="AM244" s="19"/>
      <c r="AN244" s="19"/>
      <c r="AO244" s="19"/>
      <c r="AP244" s="19"/>
      <c r="AQ244" s="19"/>
      <c r="AR244" s="19"/>
      <c r="AS244" s="19"/>
      <c r="AT244" s="19"/>
      <c r="AU244" s="19"/>
      <c r="AV244" s="19"/>
      <c r="AW244" s="19"/>
      <c r="AX244" s="19"/>
      <c r="AY244" s="19"/>
      <c r="AZ244" s="19"/>
      <c r="BA244" s="19"/>
      <c r="BB244" s="19"/>
      <c r="BC244" s="19"/>
      <c r="BD244" s="19"/>
      <c r="BE244" s="19"/>
      <c r="BF244" s="19"/>
      <c r="BG244" s="19"/>
      <c r="BH244" s="19"/>
      <c r="BI244" s="19"/>
      <c r="BJ244" s="19"/>
      <c r="BK244" s="19"/>
      <c r="BL244" s="19"/>
      <c r="BM244" s="19"/>
      <c r="BN244" s="19"/>
      <c r="BO244" s="22">
        <f>M244</f>
        <v>57012.479999999996</v>
      </c>
      <c r="BP244" s="22">
        <f>N244</f>
        <v>0</v>
      </c>
      <c r="BQ244" s="22">
        <f>O244</f>
        <v>57012.479999999996</v>
      </c>
      <c r="BR244" s="35"/>
      <c r="BS244" s="35"/>
      <c r="BT244" s="35"/>
      <c r="BU244" s="35"/>
      <c r="BV244" s="35"/>
      <c r="BW244" s="35"/>
      <c r="BX244" s="35"/>
      <c r="BY244" s="35"/>
      <c r="BZ244" s="35"/>
      <c r="CA244" s="35"/>
      <c r="CB244" s="35"/>
      <c r="CC244" s="35"/>
      <c r="CD244" s="35"/>
      <c r="CE244" s="35"/>
      <c r="CF244" s="35"/>
      <c r="CG244" s="35"/>
      <c r="CH244" s="35"/>
      <c r="CI244" s="35"/>
      <c r="CJ244" s="35"/>
      <c r="CK244" s="35"/>
      <c r="CL244" s="35"/>
      <c r="CM244" s="35"/>
      <c r="CN244" s="35"/>
      <c r="CO244" s="35"/>
      <c r="CP244" s="35"/>
      <c r="CQ244" s="35"/>
      <c r="CR244" s="35"/>
      <c r="CS244" s="35"/>
    </row>
    <row r="245" spans="1:97" s="57" customFormat="1" ht="34.5" customHeight="1" x14ac:dyDescent="0.25">
      <c r="A245" s="12"/>
      <c r="B245" s="13"/>
      <c r="C245" s="13"/>
      <c r="D245" s="14"/>
      <c r="E245" s="13"/>
      <c r="F245" s="14"/>
      <c r="G245" s="51"/>
      <c r="H245" s="52"/>
      <c r="I245" s="52"/>
      <c r="J245" s="53"/>
      <c r="K245" s="53"/>
      <c r="L245" s="53"/>
      <c r="M245" s="53"/>
      <c r="N245" s="53"/>
      <c r="O245" s="53"/>
      <c r="P245" s="54"/>
      <c r="Q245" s="54"/>
      <c r="R245" s="54"/>
      <c r="S245" s="55"/>
      <c r="T245" s="53"/>
      <c r="U245" s="53"/>
      <c r="V245" s="53"/>
      <c r="W245" s="53"/>
      <c r="X245" s="53"/>
      <c r="Y245" s="53"/>
      <c r="Z245" s="53"/>
      <c r="AA245" s="53"/>
      <c r="AB245" s="53"/>
      <c r="AC245" s="53"/>
      <c r="AD245" s="53"/>
      <c r="AE245" s="53"/>
      <c r="AF245" s="53"/>
      <c r="AG245" s="53"/>
      <c r="AH245" s="53"/>
      <c r="AI245" s="53"/>
      <c r="AJ245" s="53"/>
      <c r="AK245" s="53"/>
      <c r="AL245" s="53"/>
      <c r="AM245" s="53"/>
      <c r="AN245" s="53"/>
      <c r="AO245" s="53"/>
      <c r="AP245" s="53"/>
      <c r="AQ245" s="53"/>
      <c r="AR245" s="53"/>
      <c r="AS245" s="53"/>
      <c r="AT245" s="53"/>
      <c r="AU245" s="53"/>
      <c r="AV245" s="53"/>
      <c r="AW245" s="53"/>
      <c r="AX245" s="53"/>
      <c r="AY245" s="53"/>
      <c r="AZ245" s="53"/>
      <c r="BA245" s="53"/>
      <c r="BB245" s="53"/>
      <c r="BC245" s="53"/>
      <c r="BD245" s="53"/>
      <c r="BE245" s="53"/>
      <c r="BF245" s="53"/>
      <c r="BG245" s="53"/>
      <c r="BH245" s="53"/>
      <c r="BI245" s="53"/>
      <c r="BJ245" s="53"/>
      <c r="BK245" s="53"/>
      <c r="BL245" s="53"/>
      <c r="BM245" s="53"/>
      <c r="BN245" s="53"/>
      <c r="BO245" s="56"/>
      <c r="BP245" s="56"/>
      <c r="BQ245" s="56"/>
      <c r="BR245" s="35"/>
      <c r="BS245" s="35"/>
      <c r="BT245" s="35"/>
      <c r="BU245" s="35"/>
      <c r="BV245" s="35"/>
      <c r="BW245" s="35"/>
      <c r="BX245" s="35"/>
      <c r="BY245" s="35"/>
      <c r="BZ245" s="35"/>
      <c r="CA245" s="35"/>
      <c r="CB245" s="35"/>
      <c r="CC245" s="35"/>
      <c r="CD245" s="35"/>
      <c r="CE245" s="35"/>
      <c r="CF245" s="35"/>
      <c r="CG245" s="35"/>
      <c r="CH245" s="35"/>
      <c r="CI245" s="35"/>
      <c r="CJ245" s="35"/>
      <c r="CK245" s="35"/>
      <c r="CL245" s="35"/>
      <c r="CM245" s="35"/>
      <c r="CN245" s="35"/>
      <c r="CO245" s="35"/>
      <c r="CP245" s="35"/>
      <c r="CQ245" s="35"/>
      <c r="CR245" s="35"/>
      <c r="CS245" s="35"/>
    </row>
    <row r="247" spans="1:97" ht="12.75" customHeight="1" x14ac:dyDescent="0.25">
      <c r="F247" s="59"/>
      <c r="M247" s="58"/>
      <c r="P247" s="36"/>
      <c r="Q247" s="36"/>
      <c r="R247" s="59"/>
      <c r="S247" s="36"/>
      <c r="T247" s="36"/>
      <c r="U247" s="60"/>
      <c r="V247" s="36"/>
      <c r="W247" s="36"/>
      <c r="X247" s="36"/>
      <c r="BO247" s="35"/>
      <c r="BP247" s="35"/>
      <c r="BQ247" s="35"/>
    </row>
    <row r="248" spans="1:97" ht="12.75" customHeight="1" x14ac:dyDescent="0.25">
      <c r="F248" s="59"/>
      <c r="M248" s="58"/>
      <c r="P248" s="36"/>
      <c r="Q248" s="36"/>
      <c r="R248" s="59"/>
      <c r="S248" s="36"/>
      <c r="T248" s="36"/>
      <c r="U248" s="60"/>
      <c r="V248" s="36"/>
      <c r="W248" s="36"/>
      <c r="X248" s="36"/>
      <c r="BO248" s="35"/>
      <c r="BP248" s="35"/>
      <c r="BQ248" s="35"/>
    </row>
    <row r="249" spans="1:97" ht="12.75" customHeight="1" x14ac:dyDescent="0.25">
      <c r="F249" s="59"/>
      <c r="M249" s="58"/>
      <c r="P249" s="36"/>
      <c r="Q249" s="36"/>
      <c r="R249" s="59"/>
      <c r="S249" s="36"/>
      <c r="T249" s="36"/>
      <c r="U249" s="60"/>
      <c r="V249" s="36"/>
      <c r="W249" s="36"/>
      <c r="X249" s="36"/>
      <c r="BO249" s="35"/>
      <c r="BP249" s="35"/>
      <c r="BQ249" s="35"/>
    </row>
    <row r="250" spans="1:97" ht="12.75" customHeight="1" x14ac:dyDescent="0.25">
      <c r="F250" s="59"/>
      <c r="M250" s="58"/>
      <c r="P250" s="36"/>
      <c r="Q250" s="36"/>
      <c r="R250" s="59"/>
      <c r="S250" s="36"/>
      <c r="T250" s="36"/>
      <c r="U250" s="60"/>
      <c r="V250" s="36"/>
      <c r="W250" s="36"/>
      <c r="X250" s="36"/>
      <c r="BO250" s="35"/>
      <c r="BP250" s="35"/>
      <c r="BQ250" s="35"/>
    </row>
    <row r="251" spans="1:97" ht="12.75" customHeight="1" x14ac:dyDescent="0.25">
      <c r="F251" s="59"/>
      <c r="M251" s="58"/>
      <c r="P251" s="36"/>
      <c r="Q251" s="36"/>
      <c r="R251" s="59"/>
      <c r="S251" s="36"/>
      <c r="T251" s="36"/>
      <c r="U251" s="60"/>
      <c r="V251" s="36"/>
      <c r="W251" s="36"/>
      <c r="X251" s="36"/>
      <c r="BO251" s="35"/>
      <c r="BP251" s="35"/>
      <c r="BQ251" s="35"/>
    </row>
    <row r="252" spans="1:97" ht="12.75" customHeight="1" x14ac:dyDescent="0.25">
      <c r="F252" s="59"/>
      <c r="M252" s="58"/>
      <c r="P252" s="36"/>
      <c r="Q252" s="36"/>
      <c r="R252" s="59"/>
      <c r="S252" s="36"/>
      <c r="T252" s="36"/>
      <c r="U252" s="60"/>
      <c r="V252" s="36"/>
      <c r="W252" s="36"/>
      <c r="X252" s="36"/>
      <c r="BO252" s="35"/>
      <c r="BP252" s="35"/>
      <c r="BQ252" s="35"/>
    </row>
    <row r="253" spans="1:97" ht="12.75" customHeight="1" x14ac:dyDescent="0.25">
      <c r="F253" s="59"/>
      <c r="M253" s="58"/>
      <c r="P253" s="36"/>
      <c r="Q253" s="36"/>
      <c r="R253" s="59"/>
      <c r="S253" s="36"/>
      <c r="T253" s="36"/>
      <c r="U253" s="60"/>
      <c r="V253" s="36"/>
      <c r="W253" s="36"/>
      <c r="X253" s="36"/>
      <c r="BO253" s="35"/>
      <c r="BP253" s="35"/>
      <c r="BQ253" s="35"/>
    </row>
    <row r="254" spans="1:97" ht="12.75" customHeight="1" x14ac:dyDescent="0.25">
      <c r="F254" s="59"/>
      <c r="M254" s="58"/>
      <c r="P254" s="36"/>
      <c r="Q254" s="36"/>
      <c r="R254" s="59"/>
      <c r="S254" s="36"/>
      <c r="T254" s="36"/>
      <c r="U254" s="60"/>
      <c r="V254" s="36"/>
      <c r="W254" s="36"/>
      <c r="X254" s="36"/>
      <c r="BO254" s="35"/>
      <c r="BP254" s="35"/>
      <c r="BQ254" s="35"/>
    </row>
    <row r="255" spans="1:97" ht="12.75" customHeight="1" x14ac:dyDescent="0.25">
      <c r="F255" s="59"/>
      <c r="M255" s="58"/>
      <c r="P255" s="36"/>
      <c r="Q255" s="36"/>
      <c r="R255" s="59"/>
      <c r="S255" s="36"/>
      <c r="T255" s="36"/>
      <c r="U255" s="60"/>
      <c r="V255" s="36"/>
      <c r="W255" s="36"/>
      <c r="X255" s="36"/>
      <c r="BO255" s="35"/>
      <c r="BP255" s="35"/>
      <c r="BQ255" s="35"/>
    </row>
    <row r="256" spans="1:97" ht="12.75" customHeight="1" x14ac:dyDescent="0.25">
      <c r="F256" s="59"/>
      <c r="M256" s="58"/>
      <c r="P256" s="36"/>
      <c r="Q256" s="36"/>
      <c r="R256" s="59"/>
      <c r="S256" s="36"/>
      <c r="T256" s="36"/>
      <c r="U256" s="60"/>
      <c r="V256" s="36"/>
      <c r="W256" s="36"/>
      <c r="X256" s="36"/>
      <c r="BO256" s="35"/>
      <c r="BP256" s="35"/>
      <c r="BQ256" s="35"/>
    </row>
    <row r="257" spans="6:69" ht="12.75" customHeight="1" x14ac:dyDescent="0.25">
      <c r="F257" s="59"/>
      <c r="M257" s="58"/>
      <c r="P257" s="36"/>
      <c r="Q257" s="36"/>
      <c r="R257" s="59"/>
      <c r="S257" s="36"/>
      <c r="T257" s="36"/>
      <c r="U257" s="60"/>
      <c r="V257" s="36"/>
      <c r="W257" s="36"/>
      <c r="X257" s="36"/>
      <c r="BO257" s="35"/>
      <c r="BP257" s="35"/>
      <c r="BQ257" s="35"/>
    </row>
    <row r="258" spans="6:69" ht="12.75" customHeight="1" x14ac:dyDescent="0.25">
      <c r="F258" s="59"/>
      <c r="M258" s="58"/>
      <c r="P258" s="36"/>
      <c r="Q258" s="36"/>
      <c r="R258" s="59"/>
      <c r="S258" s="36"/>
      <c r="T258" s="36"/>
      <c r="U258" s="60"/>
      <c r="V258" s="36"/>
      <c r="W258" s="36"/>
      <c r="X258" s="36"/>
      <c r="BO258" s="35"/>
      <c r="BP258" s="35"/>
      <c r="BQ258" s="35"/>
    </row>
    <row r="259" spans="6:69" ht="12.75" customHeight="1" x14ac:dyDescent="0.25">
      <c r="F259" s="59"/>
      <c r="M259" s="58"/>
      <c r="P259" s="36"/>
      <c r="Q259" s="36"/>
      <c r="R259" s="59"/>
      <c r="S259" s="36"/>
      <c r="T259" s="36"/>
      <c r="U259" s="60"/>
      <c r="V259" s="36"/>
      <c r="W259" s="36"/>
      <c r="X259" s="36"/>
      <c r="BO259" s="35"/>
      <c r="BP259" s="35"/>
      <c r="BQ259" s="35"/>
    </row>
    <row r="260" spans="6:69" ht="12.75" customHeight="1" x14ac:dyDescent="0.25">
      <c r="F260" s="59"/>
      <c r="M260" s="58"/>
      <c r="P260" s="36"/>
      <c r="Q260" s="36"/>
      <c r="R260" s="59"/>
      <c r="S260" s="36"/>
      <c r="T260" s="36"/>
      <c r="U260" s="60"/>
      <c r="V260" s="36"/>
      <c r="W260" s="36"/>
      <c r="X260" s="36"/>
      <c r="BO260" s="35"/>
      <c r="BP260" s="35"/>
      <c r="BQ260" s="35"/>
    </row>
    <row r="261" spans="6:69" ht="12.75" customHeight="1" x14ac:dyDescent="0.25">
      <c r="F261" s="59"/>
      <c r="M261" s="58"/>
      <c r="P261" s="36"/>
      <c r="Q261" s="36"/>
      <c r="R261" s="59"/>
      <c r="S261" s="36"/>
      <c r="T261" s="36"/>
      <c r="U261" s="60"/>
      <c r="V261" s="36"/>
      <c r="W261" s="36"/>
      <c r="X261" s="36"/>
      <c r="BO261" s="35"/>
      <c r="BP261" s="35"/>
      <c r="BQ261" s="35"/>
    </row>
    <row r="262" spans="6:69" ht="12.75" customHeight="1" x14ac:dyDescent="0.25">
      <c r="F262" s="59"/>
      <c r="M262" s="58"/>
      <c r="P262" s="36"/>
      <c r="Q262" s="36"/>
      <c r="R262" s="59"/>
      <c r="S262" s="36"/>
      <c r="T262" s="36"/>
      <c r="U262" s="60"/>
      <c r="V262" s="36"/>
      <c r="W262" s="36"/>
      <c r="X262" s="36"/>
      <c r="BO262" s="35"/>
      <c r="BP262" s="35"/>
      <c r="BQ262" s="35"/>
    </row>
    <row r="263" spans="6:69" ht="12.75" customHeight="1" x14ac:dyDescent="0.25">
      <c r="F263" s="59"/>
      <c r="M263" s="58"/>
      <c r="P263" s="36"/>
      <c r="Q263" s="36"/>
      <c r="R263" s="59"/>
      <c r="S263" s="36"/>
      <c r="T263" s="36"/>
      <c r="U263" s="60"/>
      <c r="V263" s="36"/>
      <c r="W263" s="36"/>
      <c r="X263" s="36"/>
      <c r="BO263" s="35"/>
      <c r="BP263" s="35"/>
      <c r="BQ263" s="35"/>
    </row>
    <row r="264" spans="6:69" ht="12.75" customHeight="1" x14ac:dyDescent="0.25">
      <c r="F264" s="59"/>
      <c r="M264" s="58"/>
      <c r="P264" s="36"/>
      <c r="Q264" s="36"/>
      <c r="R264" s="59"/>
      <c r="S264" s="36"/>
      <c r="T264" s="36"/>
      <c r="U264" s="60"/>
      <c r="V264" s="36"/>
      <c r="W264" s="36"/>
      <c r="X264" s="36"/>
      <c r="BO264" s="35"/>
      <c r="BP264" s="35"/>
      <c r="BQ264" s="35"/>
    </row>
    <row r="265" spans="6:69" ht="12.75" customHeight="1" x14ac:dyDescent="0.25">
      <c r="F265" s="59"/>
      <c r="M265" s="58"/>
      <c r="P265" s="36"/>
      <c r="Q265" s="36"/>
      <c r="R265" s="59"/>
      <c r="S265" s="36"/>
      <c r="T265" s="36"/>
      <c r="U265" s="60"/>
      <c r="V265" s="36"/>
      <c r="W265" s="36"/>
      <c r="X265" s="36"/>
      <c r="BO265" s="35"/>
      <c r="BP265" s="35"/>
      <c r="BQ265" s="35"/>
    </row>
    <row r="266" spans="6:69" ht="12.75" customHeight="1" x14ac:dyDescent="0.25">
      <c r="F266" s="59"/>
      <c r="M266" s="58"/>
      <c r="P266" s="36"/>
      <c r="Q266" s="36"/>
      <c r="R266" s="59"/>
      <c r="S266" s="36"/>
      <c r="T266" s="36"/>
      <c r="U266" s="60"/>
      <c r="V266" s="36"/>
      <c r="W266" s="36"/>
      <c r="X266" s="36"/>
      <c r="BO266" s="35"/>
      <c r="BP266" s="35"/>
      <c r="BQ266" s="35"/>
    </row>
    <row r="267" spans="6:69" ht="12.75" customHeight="1" x14ac:dyDescent="0.25">
      <c r="F267" s="59"/>
      <c r="M267" s="58"/>
      <c r="P267" s="36"/>
      <c r="Q267" s="36"/>
      <c r="R267" s="59"/>
      <c r="S267" s="36"/>
      <c r="T267" s="36"/>
      <c r="U267" s="60"/>
      <c r="V267" s="36"/>
      <c r="W267" s="36"/>
      <c r="X267" s="36"/>
      <c r="BO267" s="35"/>
      <c r="BP267" s="35"/>
      <c r="BQ267" s="35"/>
    </row>
    <row r="268" spans="6:69" ht="12.75" customHeight="1" x14ac:dyDescent="0.25">
      <c r="F268" s="59"/>
      <c r="M268" s="58"/>
      <c r="P268" s="36"/>
      <c r="Q268" s="36"/>
      <c r="R268" s="59"/>
      <c r="S268" s="36"/>
      <c r="T268" s="36"/>
      <c r="U268" s="60"/>
      <c r="V268" s="36"/>
      <c r="W268" s="36"/>
      <c r="X268" s="36"/>
      <c r="BO268" s="35"/>
      <c r="BP268" s="35"/>
      <c r="BQ268" s="35"/>
    </row>
    <row r="269" spans="6:69" ht="12.75" customHeight="1" x14ac:dyDescent="0.25">
      <c r="F269" s="59"/>
      <c r="M269" s="58"/>
      <c r="P269" s="36"/>
      <c r="Q269" s="36"/>
      <c r="R269" s="59"/>
      <c r="S269" s="36"/>
      <c r="T269" s="36"/>
      <c r="U269" s="60"/>
      <c r="V269" s="36"/>
      <c r="W269" s="36"/>
      <c r="X269" s="36"/>
      <c r="BO269" s="35"/>
      <c r="BP269" s="35"/>
      <c r="BQ269" s="35"/>
    </row>
    <row r="270" spans="6:69" ht="12.75" customHeight="1" x14ac:dyDescent="0.25">
      <c r="F270" s="59"/>
      <c r="M270" s="58"/>
      <c r="P270" s="36"/>
      <c r="Q270" s="36"/>
      <c r="R270" s="59"/>
      <c r="S270" s="36"/>
      <c r="T270" s="36"/>
      <c r="U270" s="60"/>
      <c r="V270" s="36"/>
      <c r="W270" s="36"/>
      <c r="X270" s="36"/>
      <c r="BO270" s="35"/>
      <c r="BP270" s="35"/>
      <c r="BQ270" s="35"/>
    </row>
    <row r="271" spans="6:69" ht="12.75" customHeight="1" x14ac:dyDescent="0.25">
      <c r="F271" s="59"/>
      <c r="M271" s="58"/>
      <c r="P271" s="36"/>
      <c r="Q271" s="36"/>
      <c r="R271" s="59"/>
      <c r="S271" s="36"/>
      <c r="T271" s="36"/>
      <c r="U271" s="60"/>
      <c r="V271" s="36"/>
      <c r="W271" s="36"/>
      <c r="X271" s="36"/>
      <c r="BO271" s="35"/>
      <c r="BP271" s="35"/>
      <c r="BQ271" s="35"/>
    </row>
    <row r="272" spans="6:69" ht="12.75" customHeight="1" x14ac:dyDescent="0.25">
      <c r="F272" s="59"/>
      <c r="M272" s="58"/>
      <c r="P272" s="36"/>
      <c r="Q272" s="36"/>
      <c r="R272" s="59"/>
      <c r="S272" s="36"/>
      <c r="T272" s="36"/>
      <c r="U272" s="60"/>
      <c r="V272" s="36"/>
      <c r="W272" s="36"/>
      <c r="X272" s="36"/>
      <c r="BO272" s="35"/>
      <c r="BP272" s="35"/>
      <c r="BQ272" s="35"/>
    </row>
    <row r="273" spans="6:69" ht="12.75" customHeight="1" x14ac:dyDescent="0.25">
      <c r="F273" s="59"/>
      <c r="M273" s="58"/>
      <c r="P273" s="36"/>
      <c r="Q273" s="36"/>
      <c r="R273" s="59"/>
      <c r="S273" s="36"/>
      <c r="T273" s="36"/>
      <c r="U273" s="60"/>
      <c r="V273" s="36"/>
      <c r="W273" s="36"/>
      <c r="X273" s="36"/>
      <c r="BO273" s="35"/>
      <c r="BP273" s="35"/>
      <c r="BQ273" s="35"/>
    </row>
    <row r="274" spans="6:69" ht="12.75" customHeight="1" x14ac:dyDescent="0.25">
      <c r="F274" s="59"/>
      <c r="M274" s="58"/>
      <c r="P274" s="36"/>
      <c r="Q274" s="36"/>
      <c r="R274" s="59"/>
      <c r="S274" s="36"/>
      <c r="T274" s="36"/>
      <c r="U274" s="60"/>
      <c r="V274" s="36"/>
      <c r="W274" s="36"/>
      <c r="X274" s="36"/>
      <c r="BO274" s="35"/>
      <c r="BP274" s="35"/>
      <c r="BQ274" s="35"/>
    </row>
    <row r="275" spans="6:69" ht="12.75" customHeight="1" x14ac:dyDescent="0.25">
      <c r="F275" s="59"/>
      <c r="M275" s="58"/>
      <c r="P275" s="36"/>
      <c r="Q275" s="36"/>
      <c r="R275" s="59"/>
      <c r="S275" s="36"/>
      <c r="T275" s="36"/>
      <c r="U275" s="60"/>
      <c r="V275" s="36"/>
      <c r="W275" s="36"/>
      <c r="X275" s="36"/>
      <c r="BO275" s="35"/>
      <c r="BP275" s="35"/>
      <c r="BQ275" s="35"/>
    </row>
    <row r="276" spans="6:69" ht="12.75" customHeight="1" x14ac:dyDescent="0.25">
      <c r="F276" s="59"/>
      <c r="M276" s="58"/>
      <c r="P276" s="36"/>
      <c r="Q276" s="36"/>
      <c r="R276" s="59"/>
      <c r="S276" s="36"/>
      <c r="T276" s="36"/>
      <c r="U276" s="60"/>
      <c r="V276" s="36"/>
      <c r="W276" s="36"/>
      <c r="X276" s="36"/>
      <c r="BO276" s="35"/>
      <c r="BP276" s="35"/>
      <c r="BQ276" s="35"/>
    </row>
    <row r="277" spans="6:69" ht="12.75" customHeight="1" x14ac:dyDescent="0.25">
      <c r="F277" s="59"/>
      <c r="M277" s="58"/>
      <c r="P277" s="36"/>
      <c r="Q277" s="36"/>
      <c r="R277" s="59"/>
      <c r="S277" s="36"/>
      <c r="T277" s="36"/>
      <c r="U277" s="60"/>
      <c r="V277" s="36"/>
      <c r="W277" s="36"/>
      <c r="X277" s="36"/>
      <c r="BO277" s="35"/>
      <c r="BP277" s="35"/>
      <c r="BQ277" s="35"/>
    </row>
    <row r="278" spans="6:69" ht="12.75" customHeight="1" x14ac:dyDescent="0.25">
      <c r="F278" s="59"/>
      <c r="M278" s="58"/>
      <c r="P278" s="36"/>
      <c r="Q278" s="36"/>
      <c r="R278" s="59"/>
      <c r="S278" s="36"/>
      <c r="T278" s="36"/>
      <c r="U278" s="60"/>
      <c r="V278" s="36"/>
      <c r="W278" s="36"/>
      <c r="X278" s="36"/>
      <c r="BO278" s="35"/>
      <c r="BP278" s="35"/>
      <c r="BQ278" s="35"/>
    </row>
    <row r="279" spans="6:69" ht="12.75" customHeight="1" x14ac:dyDescent="0.25">
      <c r="F279" s="59"/>
      <c r="M279" s="58"/>
      <c r="P279" s="36"/>
      <c r="Q279" s="36"/>
      <c r="R279" s="59"/>
      <c r="S279" s="36"/>
      <c r="T279" s="36"/>
      <c r="U279" s="60"/>
      <c r="V279" s="36"/>
      <c r="W279" s="36"/>
      <c r="X279" s="36"/>
      <c r="BO279" s="35"/>
      <c r="BP279" s="35"/>
      <c r="BQ279" s="35"/>
    </row>
    <row r="280" spans="6:69" ht="12.75" customHeight="1" x14ac:dyDescent="0.25">
      <c r="F280" s="59"/>
      <c r="M280" s="58"/>
      <c r="P280" s="36"/>
      <c r="Q280" s="36"/>
      <c r="R280" s="59"/>
      <c r="S280" s="36"/>
      <c r="T280" s="36"/>
      <c r="U280" s="60"/>
      <c r="V280" s="36"/>
      <c r="W280" s="36"/>
      <c r="X280" s="36"/>
      <c r="BO280" s="35"/>
      <c r="BP280" s="35"/>
      <c r="BQ280" s="35"/>
    </row>
    <row r="281" spans="6:69" ht="12.75" customHeight="1" x14ac:dyDescent="0.25">
      <c r="F281" s="59"/>
      <c r="M281" s="58"/>
      <c r="P281" s="36"/>
      <c r="Q281" s="36"/>
      <c r="R281" s="59"/>
      <c r="S281" s="36"/>
      <c r="T281" s="36"/>
      <c r="U281" s="60"/>
      <c r="V281" s="36"/>
      <c r="W281" s="36"/>
      <c r="X281" s="36"/>
      <c r="BO281" s="35"/>
      <c r="BP281" s="35"/>
      <c r="BQ281" s="35"/>
    </row>
    <row r="282" spans="6:69" ht="12.75" customHeight="1" x14ac:dyDescent="0.25">
      <c r="F282" s="59"/>
      <c r="M282" s="58"/>
      <c r="P282" s="36"/>
      <c r="Q282" s="36"/>
      <c r="R282" s="59"/>
      <c r="S282" s="36"/>
      <c r="T282" s="36"/>
      <c r="U282" s="60"/>
      <c r="V282" s="36"/>
      <c r="W282" s="36"/>
      <c r="X282" s="36"/>
      <c r="BO282" s="35"/>
      <c r="BP282" s="35"/>
      <c r="BQ282" s="35"/>
    </row>
    <row r="283" spans="6:69" ht="12.75" customHeight="1" x14ac:dyDescent="0.25">
      <c r="F283" s="59"/>
      <c r="M283" s="58"/>
      <c r="P283" s="36"/>
      <c r="Q283" s="36"/>
      <c r="R283" s="59"/>
      <c r="S283" s="36"/>
      <c r="T283" s="36"/>
      <c r="U283" s="60"/>
      <c r="V283" s="36"/>
      <c r="W283" s="36"/>
      <c r="X283" s="36"/>
      <c r="BO283" s="35"/>
      <c r="BP283" s="35"/>
      <c r="BQ283" s="35"/>
    </row>
    <row r="284" spans="6:69" ht="12.75" customHeight="1" x14ac:dyDescent="0.25">
      <c r="F284" s="59"/>
      <c r="M284" s="58"/>
      <c r="P284" s="36"/>
      <c r="Q284" s="36"/>
      <c r="R284" s="59"/>
      <c r="S284" s="36"/>
      <c r="T284" s="36"/>
      <c r="U284" s="60"/>
      <c r="V284" s="36"/>
      <c r="W284" s="36"/>
      <c r="X284" s="36"/>
    </row>
    <row r="285" spans="6:69" ht="12.75" customHeight="1" x14ac:dyDescent="0.25">
      <c r="F285" s="59"/>
      <c r="M285" s="58"/>
      <c r="P285" s="36"/>
      <c r="Q285" s="36"/>
      <c r="R285" s="59"/>
      <c r="S285" s="36"/>
      <c r="T285" s="36"/>
      <c r="U285" s="60"/>
      <c r="V285" s="36"/>
      <c r="W285" s="36"/>
      <c r="X285" s="36"/>
    </row>
    <row r="286" spans="6:69" ht="12.75" customHeight="1" x14ac:dyDescent="0.25">
      <c r="F286" s="59"/>
      <c r="M286" s="58"/>
      <c r="P286" s="36"/>
      <c r="Q286" s="36"/>
      <c r="R286" s="59"/>
      <c r="S286" s="36"/>
      <c r="T286" s="36"/>
      <c r="U286" s="60"/>
      <c r="V286" s="36"/>
      <c r="W286" s="36"/>
      <c r="X286" s="36"/>
    </row>
    <row r="287" spans="6:69" ht="12.75" customHeight="1" x14ac:dyDescent="0.25">
      <c r="F287" s="59"/>
      <c r="M287" s="58"/>
      <c r="P287" s="36"/>
      <c r="Q287" s="36"/>
      <c r="R287" s="59"/>
      <c r="S287" s="36"/>
      <c r="T287" s="36"/>
      <c r="U287" s="60"/>
      <c r="V287" s="36"/>
      <c r="W287" s="36"/>
      <c r="X287" s="36"/>
    </row>
    <row r="288" spans="6:69" ht="12.75" customHeight="1" x14ac:dyDescent="0.25">
      <c r="F288" s="59"/>
      <c r="M288" s="58"/>
      <c r="P288" s="36"/>
      <c r="Q288" s="36"/>
      <c r="R288" s="59"/>
      <c r="S288" s="36"/>
      <c r="T288" s="36"/>
      <c r="U288" s="60"/>
      <c r="V288" s="36"/>
      <c r="W288" s="36"/>
      <c r="X288" s="36"/>
    </row>
    <row r="289" spans="6:24" ht="12.75" customHeight="1" x14ac:dyDescent="0.25">
      <c r="F289" s="59"/>
      <c r="M289" s="58"/>
      <c r="P289" s="36"/>
      <c r="Q289" s="36"/>
      <c r="R289" s="59"/>
      <c r="S289" s="36"/>
      <c r="T289" s="36"/>
      <c r="U289" s="60"/>
      <c r="V289" s="36"/>
      <c r="W289" s="36"/>
      <c r="X289" s="36"/>
    </row>
    <row r="290" spans="6:24" ht="12.75" customHeight="1" x14ac:dyDescent="0.25">
      <c r="F290" s="59"/>
      <c r="M290" s="58"/>
      <c r="P290" s="36"/>
      <c r="Q290" s="36"/>
      <c r="R290" s="59"/>
      <c r="S290" s="36"/>
      <c r="T290" s="36"/>
      <c r="U290" s="60"/>
      <c r="V290" s="36"/>
      <c r="W290" s="36"/>
      <c r="X290" s="36"/>
    </row>
    <row r="291" spans="6:24" ht="12.75" customHeight="1" x14ac:dyDescent="0.25">
      <c r="F291" s="59"/>
      <c r="M291" s="58"/>
      <c r="P291" s="36"/>
      <c r="Q291" s="36"/>
      <c r="R291" s="59"/>
      <c r="S291" s="36"/>
      <c r="T291" s="36"/>
      <c r="U291" s="60"/>
      <c r="V291" s="36"/>
      <c r="W291" s="36"/>
      <c r="X291" s="36"/>
    </row>
    <row r="292" spans="6:24" ht="12.75" customHeight="1" x14ac:dyDescent="0.25">
      <c r="F292" s="59"/>
      <c r="M292" s="58"/>
      <c r="P292" s="36"/>
      <c r="Q292" s="36"/>
      <c r="R292" s="59"/>
      <c r="S292" s="36"/>
      <c r="T292" s="36"/>
      <c r="U292" s="60"/>
      <c r="V292" s="36"/>
      <c r="W292" s="36"/>
      <c r="X292" s="36"/>
    </row>
    <row r="293" spans="6:24" ht="12.75" customHeight="1" x14ac:dyDescent="0.25">
      <c r="F293" s="59"/>
      <c r="M293" s="58"/>
      <c r="P293" s="36"/>
      <c r="Q293" s="36"/>
      <c r="R293" s="59"/>
      <c r="S293" s="36"/>
      <c r="T293" s="36"/>
      <c r="U293" s="60"/>
      <c r="V293" s="36"/>
      <c r="W293" s="36"/>
      <c r="X293" s="36"/>
    </row>
    <row r="294" spans="6:24" ht="12.75" customHeight="1" x14ac:dyDescent="0.25">
      <c r="F294" s="59"/>
      <c r="M294" s="58"/>
      <c r="P294" s="36"/>
      <c r="Q294" s="36"/>
      <c r="R294" s="59"/>
      <c r="S294" s="36"/>
      <c r="T294" s="36"/>
      <c r="U294" s="60"/>
      <c r="V294" s="36"/>
      <c r="W294" s="36"/>
      <c r="X294" s="36"/>
    </row>
    <row r="295" spans="6:24" ht="12.75" customHeight="1" x14ac:dyDescent="0.25">
      <c r="F295" s="59"/>
      <c r="M295" s="58"/>
      <c r="P295" s="36"/>
      <c r="Q295" s="36"/>
      <c r="R295" s="59"/>
      <c r="S295" s="36"/>
      <c r="T295" s="36"/>
      <c r="U295" s="60"/>
      <c r="V295" s="36"/>
      <c r="W295" s="36"/>
      <c r="X295" s="36"/>
    </row>
    <row r="296" spans="6:24" ht="12.75" customHeight="1" x14ac:dyDescent="0.25">
      <c r="F296" s="59"/>
      <c r="M296" s="58"/>
      <c r="P296" s="36"/>
      <c r="Q296" s="36"/>
      <c r="R296" s="59"/>
      <c r="S296" s="36"/>
      <c r="T296" s="36"/>
      <c r="U296" s="60"/>
      <c r="V296" s="36"/>
      <c r="W296" s="36"/>
      <c r="X296" s="36"/>
    </row>
    <row r="297" spans="6:24" ht="12.75" customHeight="1" x14ac:dyDescent="0.25">
      <c r="F297" s="59"/>
      <c r="M297" s="58"/>
      <c r="P297" s="36"/>
      <c r="Q297" s="36"/>
      <c r="R297" s="59"/>
      <c r="S297" s="36"/>
      <c r="T297" s="36"/>
      <c r="U297" s="60"/>
      <c r="V297" s="36"/>
      <c r="W297" s="36"/>
      <c r="X297" s="36"/>
    </row>
    <row r="298" spans="6:24" ht="12.75" customHeight="1" x14ac:dyDescent="0.25">
      <c r="F298" s="59"/>
      <c r="M298" s="58"/>
      <c r="P298" s="36"/>
      <c r="Q298" s="36"/>
      <c r="R298" s="59"/>
      <c r="S298" s="36"/>
      <c r="T298" s="36"/>
      <c r="U298" s="60"/>
      <c r="V298" s="36"/>
      <c r="W298" s="36"/>
      <c r="X298" s="36"/>
    </row>
    <row r="299" spans="6:24" ht="12.75" customHeight="1" x14ac:dyDescent="0.25">
      <c r="F299" s="59"/>
      <c r="M299" s="58"/>
      <c r="P299" s="36"/>
      <c r="Q299" s="36"/>
      <c r="R299" s="59"/>
      <c r="S299" s="36"/>
      <c r="T299" s="36"/>
      <c r="U299" s="60"/>
      <c r="V299" s="36"/>
      <c r="W299" s="36"/>
      <c r="X299" s="36"/>
    </row>
    <row r="300" spans="6:24" ht="12.75" customHeight="1" x14ac:dyDescent="0.25">
      <c r="F300" s="59"/>
      <c r="M300" s="58"/>
      <c r="P300" s="36"/>
      <c r="Q300" s="36"/>
      <c r="R300" s="59"/>
      <c r="S300" s="36"/>
      <c r="T300" s="36"/>
      <c r="U300" s="60"/>
      <c r="V300" s="36"/>
      <c r="W300" s="36"/>
      <c r="X300" s="36"/>
    </row>
    <row r="301" spans="6:24" ht="12.75" customHeight="1" x14ac:dyDescent="0.25">
      <c r="F301" s="59"/>
      <c r="M301" s="58"/>
      <c r="P301" s="36"/>
      <c r="Q301" s="36"/>
      <c r="R301" s="59"/>
      <c r="S301" s="36"/>
      <c r="T301" s="36"/>
      <c r="U301" s="60"/>
      <c r="V301" s="36"/>
      <c r="W301" s="36"/>
      <c r="X301" s="36"/>
    </row>
    <row r="302" spans="6:24" ht="12.75" customHeight="1" x14ac:dyDescent="0.25">
      <c r="F302" s="59"/>
      <c r="M302" s="58"/>
      <c r="P302" s="36"/>
      <c r="Q302" s="36"/>
      <c r="R302" s="59"/>
      <c r="S302" s="36"/>
      <c r="T302" s="36"/>
      <c r="U302" s="60"/>
      <c r="V302" s="36"/>
      <c r="W302" s="36"/>
      <c r="X302" s="36"/>
    </row>
    <row r="303" spans="6:24" ht="12.75" customHeight="1" x14ac:dyDescent="0.25">
      <c r="F303" s="59"/>
      <c r="M303" s="58"/>
      <c r="P303" s="36"/>
      <c r="Q303" s="36"/>
      <c r="R303" s="59"/>
      <c r="S303" s="36"/>
      <c r="T303" s="36"/>
      <c r="U303" s="60"/>
      <c r="V303" s="36"/>
      <c r="W303" s="36"/>
      <c r="X303" s="36"/>
    </row>
    <row r="304" spans="6:24" ht="12.75" customHeight="1" x14ac:dyDescent="0.25">
      <c r="F304" s="59"/>
      <c r="M304" s="58"/>
      <c r="P304" s="36"/>
      <c r="Q304" s="36"/>
      <c r="R304" s="59"/>
      <c r="S304" s="36"/>
      <c r="T304" s="36"/>
      <c r="U304" s="60"/>
      <c r="V304" s="36"/>
      <c r="W304" s="36"/>
      <c r="X304" s="36"/>
    </row>
    <row r="305" spans="6:24" ht="12.75" customHeight="1" x14ac:dyDescent="0.25">
      <c r="F305" s="59"/>
      <c r="M305" s="58"/>
      <c r="P305" s="36"/>
      <c r="Q305" s="36"/>
      <c r="R305" s="59"/>
      <c r="S305" s="36"/>
      <c r="T305" s="36"/>
      <c r="U305" s="60"/>
      <c r="V305" s="36"/>
      <c r="W305" s="36"/>
      <c r="X305" s="36"/>
    </row>
    <row r="306" spans="6:24" ht="12.75" customHeight="1" x14ac:dyDescent="0.25">
      <c r="F306" s="59"/>
      <c r="M306" s="58"/>
      <c r="P306" s="36"/>
      <c r="Q306" s="36"/>
      <c r="R306" s="59"/>
      <c r="S306" s="36"/>
      <c r="T306" s="36"/>
      <c r="U306" s="60"/>
      <c r="V306" s="36"/>
      <c r="W306" s="36"/>
      <c r="X306" s="36"/>
    </row>
    <row r="307" spans="6:24" ht="12.75" customHeight="1" x14ac:dyDescent="0.25">
      <c r="F307" s="59"/>
      <c r="M307" s="58"/>
      <c r="P307" s="36"/>
      <c r="Q307" s="36"/>
      <c r="R307" s="59"/>
      <c r="S307" s="36"/>
      <c r="T307" s="36"/>
      <c r="U307" s="60"/>
      <c r="V307" s="36"/>
      <c r="W307" s="36"/>
      <c r="X307" s="36"/>
    </row>
    <row r="308" spans="6:24" ht="12.75" customHeight="1" x14ac:dyDescent="0.25">
      <c r="F308" s="59"/>
      <c r="M308" s="58"/>
      <c r="P308" s="36"/>
      <c r="Q308" s="36"/>
      <c r="R308" s="59"/>
      <c r="S308" s="36"/>
      <c r="T308" s="36"/>
      <c r="U308" s="60"/>
      <c r="V308" s="36"/>
      <c r="W308" s="36"/>
      <c r="X308" s="36"/>
    </row>
    <row r="309" spans="6:24" ht="12.75" customHeight="1" x14ac:dyDescent="0.25">
      <c r="F309" s="59"/>
      <c r="M309" s="58"/>
      <c r="P309" s="36"/>
      <c r="Q309" s="36"/>
      <c r="R309" s="59"/>
      <c r="S309" s="36"/>
      <c r="T309" s="36"/>
      <c r="U309" s="60"/>
      <c r="V309" s="36"/>
      <c r="W309" s="36"/>
      <c r="X309" s="36"/>
    </row>
    <row r="310" spans="6:24" ht="12.75" customHeight="1" x14ac:dyDescent="0.25">
      <c r="F310" s="59"/>
      <c r="M310" s="58"/>
      <c r="P310" s="36"/>
      <c r="Q310" s="36"/>
      <c r="R310" s="59"/>
      <c r="S310" s="36"/>
      <c r="T310" s="36"/>
      <c r="U310" s="60"/>
      <c r="V310" s="36"/>
      <c r="W310" s="36"/>
      <c r="X310" s="36"/>
    </row>
    <row r="311" spans="6:24" ht="12.75" customHeight="1" x14ac:dyDescent="0.25">
      <c r="F311" s="59"/>
      <c r="M311" s="58"/>
      <c r="P311" s="36"/>
      <c r="Q311" s="36"/>
      <c r="R311" s="59"/>
      <c r="S311" s="36"/>
      <c r="T311" s="36"/>
      <c r="U311" s="60"/>
      <c r="V311" s="36"/>
      <c r="W311" s="36"/>
      <c r="X311" s="36"/>
    </row>
    <row r="312" spans="6:24" ht="12.75" customHeight="1" x14ac:dyDescent="0.25">
      <c r="F312" s="59"/>
      <c r="M312" s="58"/>
      <c r="P312" s="36"/>
      <c r="Q312" s="36"/>
      <c r="R312" s="59"/>
      <c r="S312" s="36"/>
      <c r="T312" s="36"/>
      <c r="U312" s="60"/>
      <c r="V312" s="36"/>
      <c r="W312" s="36"/>
      <c r="X312" s="36"/>
    </row>
    <row r="313" spans="6:24" ht="12.75" customHeight="1" x14ac:dyDescent="0.25">
      <c r="F313" s="59"/>
      <c r="M313" s="58"/>
      <c r="P313" s="36"/>
      <c r="Q313" s="36"/>
      <c r="R313" s="59"/>
      <c r="S313" s="36"/>
      <c r="T313" s="36"/>
      <c r="U313" s="60"/>
      <c r="V313" s="36"/>
      <c r="W313" s="36"/>
      <c r="X313" s="36"/>
    </row>
    <row r="314" spans="6:24" ht="12.75" customHeight="1" x14ac:dyDescent="0.25">
      <c r="F314" s="59"/>
      <c r="M314" s="58"/>
      <c r="P314" s="36"/>
      <c r="Q314" s="36"/>
      <c r="R314" s="59"/>
      <c r="S314" s="36"/>
      <c r="T314" s="36"/>
      <c r="U314" s="60"/>
      <c r="V314" s="36"/>
      <c r="W314" s="36"/>
      <c r="X314" s="36"/>
    </row>
    <row r="315" spans="6:24" ht="12.75" customHeight="1" x14ac:dyDescent="0.25">
      <c r="F315" s="59"/>
      <c r="M315" s="58"/>
      <c r="P315" s="36"/>
      <c r="Q315" s="36"/>
      <c r="R315" s="59"/>
      <c r="S315" s="36"/>
      <c r="T315" s="36"/>
      <c r="U315" s="60"/>
      <c r="V315" s="36"/>
      <c r="W315" s="36"/>
      <c r="X315" s="36"/>
    </row>
    <row r="316" spans="6:24" ht="12.75" customHeight="1" x14ac:dyDescent="0.25">
      <c r="F316" s="59"/>
      <c r="M316" s="58"/>
      <c r="P316" s="36"/>
      <c r="Q316" s="36"/>
      <c r="R316" s="59"/>
      <c r="S316" s="36"/>
      <c r="T316" s="36"/>
      <c r="U316" s="60"/>
      <c r="V316" s="36"/>
      <c r="W316" s="36"/>
      <c r="X316" s="36"/>
    </row>
    <row r="317" spans="6:24" ht="12.75" customHeight="1" x14ac:dyDescent="0.25">
      <c r="F317" s="59"/>
      <c r="M317" s="58"/>
      <c r="P317" s="36"/>
      <c r="Q317" s="36"/>
      <c r="R317" s="59"/>
      <c r="S317" s="36"/>
      <c r="T317" s="36"/>
      <c r="U317" s="60"/>
      <c r="V317" s="36"/>
      <c r="W317" s="36"/>
      <c r="X317" s="36"/>
    </row>
    <row r="318" spans="6:24" ht="12.75" customHeight="1" x14ac:dyDescent="0.25">
      <c r="F318" s="59"/>
      <c r="M318" s="58"/>
      <c r="P318" s="36"/>
      <c r="Q318" s="36"/>
      <c r="R318" s="59"/>
      <c r="S318" s="36"/>
      <c r="T318" s="36"/>
      <c r="U318" s="60"/>
      <c r="V318" s="36"/>
      <c r="W318" s="36"/>
      <c r="X318" s="36"/>
    </row>
    <row r="319" spans="6:24" ht="12.75" customHeight="1" x14ac:dyDescent="0.25">
      <c r="F319" s="59"/>
      <c r="M319" s="58"/>
      <c r="P319" s="36"/>
      <c r="Q319" s="36"/>
      <c r="R319" s="59"/>
      <c r="S319" s="36"/>
      <c r="T319" s="36"/>
      <c r="U319" s="60"/>
      <c r="V319" s="36"/>
      <c r="W319" s="36"/>
      <c r="X319" s="36"/>
    </row>
    <row r="320" spans="6:24" ht="12.75" customHeight="1" x14ac:dyDescent="0.25">
      <c r="F320" s="59"/>
      <c r="M320" s="58"/>
      <c r="P320" s="36"/>
      <c r="Q320" s="36"/>
      <c r="R320" s="59"/>
      <c r="S320" s="36"/>
      <c r="T320" s="36"/>
      <c r="U320" s="60"/>
      <c r="V320" s="36"/>
      <c r="W320" s="36"/>
      <c r="X320" s="36"/>
    </row>
    <row r="321" spans="6:24" ht="12.75" customHeight="1" x14ac:dyDescent="0.25">
      <c r="F321" s="59"/>
      <c r="M321" s="58"/>
      <c r="P321" s="36"/>
      <c r="Q321" s="36"/>
      <c r="R321" s="59"/>
      <c r="S321" s="36"/>
      <c r="T321" s="36"/>
      <c r="U321" s="60"/>
      <c r="V321" s="36"/>
      <c r="W321" s="36"/>
      <c r="X321" s="36"/>
    </row>
    <row r="322" spans="6:24" ht="12.75" customHeight="1" x14ac:dyDescent="0.25">
      <c r="F322" s="59"/>
      <c r="M322" s="58"/>
      <c r="P322" s="36"/>
      <c r="Q322" s="36"/>
      <c r="R322" s="59"/>
      <c r="S322" s="36"/>
      <c r="T322" s="36"/>
      <c r="U322" s="60"/>
      <c r="V322" s="36"/>
      <c r="W322" s="36"/>
      <c r="X322" s="36"/>
    </row>
    <row r="323" spans="6:24" ht="12.75" customHeight="1" x14ac:dyDescent="0.25">
      <c r="F323" s="59"/>
      <c r="M323" s="58"/>
      <c r="P323" s="36"/>
      <c r="Q323" s="36"/>
      <c r="R323" s="59"/>
      <c r="S323" s="36"/>
      <c r="T323" s="36"/>
      <c r="U323" s="60"/>
      <c r="V323" s="36"/>
      <c r="W323" s="36"/>
      <c r="X323" s="36"/>
    </row>
    <row r="324" spans="6:24" ht="12.75" customHeight="1" x14ac:dyDescent="0.25">
      <c r="F324" s="59"/>
      <c r="M324" s="58"/>
      <c r="P324" s="36"/>
      <c r="Q324" s="36"/>
      <c r="R324" s="59"/>
      <c r="S324" s="36"/>
      <c r="T324" s="36"/>
      <c r="U324" s="60"/>
      <c r="V324" s="36"/>
      <c r="W324" s="36"/>
      <c r="X324" s="36"/>
    </row>
    <row r="325" spans="6:24" ht="12.75" customHeight="1" x14ac:dyDescent="0.25">
      <c r="F325" s="59"/>
      <c r="M325" s="58"/>
      <c r="P325" s="36"/>
      <c r="Q325" s="36"/>
      <c r="R325" s="59"/>
      <c r="S325" s="36"/>
      <c r="T325" s="36"/>
      <c r="U325" s="60"/>
      <c r="V325" s="36"/>
      <c r="W325" s="36"/>
      <c r="X325" s="36"/>
    </row>
    <row r="326" spans="6:24" ht="12.75" customHeight="1" x14ac:dyDescent="0.25">
      <c r="F326" s="59"/>
      <c r="M326" s="58"/>
      <c r="P326" s="36"/>
      <c r="Q326" s="36"/>
      <c r="R326" s="59"/>
      <c r="S326" s="36"/>
      <c r="T326" s="36"/>
      <c r="U326" s="60"/>
      <c r="V326" s="36"/>
      <c r="W326" s="36"/>
      <c r="X326" s="36"/>
    </row>
    <row r="327" spans="6:24" ht="12.75" customHeight="1" x14ac:dyDescent="0.25">
      <c r="F327" s="59"/>
      <c r="M327" s="58"/>
      <c r="P327" s="36"/>
      <c r="Q327" s="36"/>
      <c r="R327" s="59"/>
      <c r="S327" s="36"/>
      <c r="T327" s="36"/>
      <c r="U327" s="60"/>
      <c r="V327" s="36"/>
      <c r="W327" s="36"/>
      <c r="X327" s="36"/>
    </row>
    <row r="328" spans="6:24" ht="12.75" customHeight="1" x14ac:dyDescent="0.25">
      <c r="F328" s="59"/>
      <c r="M328" s="58"/>
      <c r="P328" s="36"/>
      <c r="Q328" s="36"/>
      <c r="R328" s="59"/>
      <c r="S328" s="36"/>
      <c r="T328" s="36"/>
      <c r="U328" s="60"/>
      <c r="V328" s="36"/>
      <c r="W328" s="36"/>
      <c r="X328" s="36"/>
    </row>
    <row r="329" spans="6:24" ht="12.75" customHeight="1" x14ac:dyDescent="0.25">
      <c r="F329" s="59"/>
      <c r="M329" s="58"/>
      <c r="P329" s="36"/>
      <c r="Q329" s="36"/>
      <c r="R329" s="59"/>
      <c r="S329" s="36"/>
      <c r="T329" s="36"/>
      <c r="U329" s="60"/>
      <c r="V329" s="36"/>
      <c r="W329" s="36"/>
      <c r="X329" s="36"/>
    </row>
    <row r="330" spans="6:24" ht="12.75" customHeight="1" x14ac:dyDescent="0.25">
      <c r="F330" s="59"/>
      <c r="M330" s="58"/>
      <c r="P330" s="36"/>
      <c r="Q330" s="36"/>
      <c r="R330" s="59"/>
      <c r="S330" s="36"/>
      <c r="T330" s="36"/>
      <c r="U330" s="60"/>
      <c r="V330" s="36"/>
      <c r="W330" s="36"/>
      <c r="X330" s="36"/>
    </row>
    <row r="331" spans="6:24" ht="12.75" customHeight="1" x14ac:dyDescent="0.25">
      <c r="F331" s="59"/>
      <c r="M331" s="58"/>
      <c r="P331" s="36"/>
      <c r="Q331" s="36"/>
      <c r="R331" s="59"/>
      <c r="S331" s="36"/>
      <c r="T331" s="36"/>
      <c r="U331" s="60"/>
      <c r="V331" s="36"/>
      <c r="W331" s="36"/>
      <c r="X331" s="36"/>
    </row>
    <row r="332" spans="6:24" ht="12.75" customHeight="1" x14ac:dyDescent="0.25">
      <c r="F332" s="59"/>
      <c r="M332" s="58"/>
      <c r="P332" s="36"/>
      <c r="Q332" s="36"/>
      <c r="R332" s="59"/>
      <c r="S332" s="36"/>
      <c r="T332" s="36"/>
      <c r="U332" s="60"/>
      <c r="V332" s="36"/>
      <c r="W332" s="36"/>
      <c r="X332" s="36"/>
    </row>
    <row r="333" spans="6:24" ht="12.75" customHeight="1" x14ac:dyDescent="0.25">
      <c r="F333" s="59"/>
      <c r="M333" s="58"/>
      <c r="P333" s="36"/>
      <c r="Q333" s="36"/>
      <c r="R333" s="59"/>
      <c r="S333" s="36"/>
      <c r="T333" s="36"/>
      <c r="U333" s="60"/>
      <c r="V333" s="36"/>
      <c r="W333" s="36"/>
      <c r="X333" s="36"/>
    </row>
    <row r="334" spans="6:24" ht="12.75" customHeight="1" x14ac:dyDescent="0.25">
      <c r="F334" s="59"/>
      <c r="M334" s="58"/>
      <c r="P334" s="36"/>
      <c r="Q334" s="36"/>
      <c r="R334" s="59"/>
      <c r="S334" s="36"/>
      <c r="T334" s="36"/>
      <c r="U334" s="60"/>
      <c r="V334" s="36"/>
      <c r="W334" s="36"/>
      <c r="X334" s="36"/>
    </row>
    <row r="335" spans="6:24" ht="12.75" customHeight="1" x14ac:dyDescent="0.25">
      <c r="F335" s="59"/>
      <c r="M335" s="58"/>
      <c r="P335" s="36"/>
      <c r="Q335" s="36"/>
      <c r="R335" s="59"/>
      <c r="S335" s="36"/>
      <c r="T335" s="36"/>
      <c r="U335" s="60"/>
      <c r="V335" s="36"/>
      <c r="W335" s="36"/>
      <c r="X335" s="36"/>
    </row>
    <row r="336" spans="6:24" ht="12.75" customHeight="1" x14ac:dyDescent="0.25">
      <c r="F336" s="59"/>
      <c r="M336" s="58"/>
      <c r="P336" s="36"/>
      <c r="Q336" s="36"/>
      <c r="R336" s="59"/>
      <c r="S336" s="36"/>
      <c r="T336" s="36"/>
      <c r="U336" s="60"/>
      <c r="V336" s="36"/>
      <c r="W336" s="36"/>
      <c r="X336" s="36"/>
    </row>
    <row r="337" spans="6:24" ht="12.75" customHeight="1" x14ac:dyDescent="0.25">
      <c r="F337" s="59"/>
      <c r="M337" s="58"/>
      <c r="P337" s="36"/>
      <c r="Q337" s="36"/>
      <c r="R337" s="59"/>
      <c r="S337" s="36"/>
      <c r="T337" s="36"/>
      <c r="U337" s="60"/>
      <c r="V337" s="36"/>
      <c r="W337" s="36"/>
      <c r="X337" s="36"/>
    </row>
    <row r="338" spans="6:24" ht="12.75" customHeight="1" x14ac:dyDescent="0.25">
      <c r="F338" s="59"/>
      <c r="M338" s="58"/>
      <c r="P338" s="36"/>
      <c r="Q338" s="36"/>
      <c r="R338" s="59"/>
      <c r="S338" s="36"/>
      <c r="T338" s="36"/>
      <c r="U338" s="60"/>
      <c r="V338" s="36"/>
      <c r="W338" s="36"/>
      <c r="X338" s="36"/>
    </row>
    <row r="339" spans="6:24" ht="12.75" customHeight="1" x14ac:dyDescent="0.25">
      <c r="F339" s="59"/>
      <c r="M339" s="58"/>
      <c r="P339" s="36"/>
      <c r="Q339" s="36"/>
      <c r="R339" s="59"/>
      <c r="S339" s="36"/>
      <c r="T339" s="36"/>
      <c r="U339" s="60"/>
      <c r="V339" s="36"/>
      <c r="W339" s="36"/>
      <c r="X339" s="36"/>
    </row>
    <row r="340" spans="6:24" ht="12.75" customHeight="1" x14ac:dyDescent="0.25">
      <c r="F340" s="59"/>
      <c r="M340" s="58"/>
      <c r="P340" s="36"/>
      <c r="Q340" s="36"/>
      <c r="R340" s="59"/>
      <c r="S340" s="36"/>
      <c r="T340" s="36"/>
      <c r="U340" s="60"/>
      <c r="V340" s="36"/>
      <c r="W340" s="36"/>
      <c r="X340" s="36"/>
    </row>
    <row r="341" spans="6:24" ht="12.75" customHeight="1" x14ac:dyDescent="0.25">
      <c r="F341" s="59"/>
      <c r="M341" s="58"/>
      <c r="P341" s="36"/>
      <c r="Q341" s="36"/>
      <c r="R341" s="59"/>
      <c r="S341" s="36"/>
      <c r="T341" s="36"/>
      <c r="U341" s="60"/>
      <c r="V341" s="36"/>
      <c r="W341" s="36"/>
      <c r="X341" s="36"/>
    </row>
    <row r="342" spans="6:24" ht="12.75" customHeight="1" x14ac:dyDescent="0.25">
      <c r="F342" s="59"/>
      <c r="M342" s="58"/>
      <c r="P342" s="36"/>
      <c r="Q342" s="36"/>
      <c r="R342" s="59"/>
      <c r="S342" s="36"/>
      <c r="T342" s="36"/>
      <c r="U342" s="60"/>
      <c r="V342" s="36"/>
      <c r="W342" s="36"/>
      <c r="X342" s="36"/>
    </row>
    <row r="343" spans="6:24" ht="12.75" customHeight="1" x14ac:dyDescent="0.25">
      <c r="F343" s="59"/>
      <c r="M343" s="58"/>
      <c r="P343" s="36"/>
      <c r="Q343" s="36"/>
      <c r="R343" s="59"/>
      <c r="S343" s="36"/>
      <c r="T343" s="36"/>
      <c r="U343" s="60"/>
      <c r="V343" s="36"/>
      <c r="W343" s="36"/>
      <c r="X343" s="36"/>
    </row>
    <row r="344" spans="6:24" ht="12.75" customHeight="1" x14ac:dyDescent="0.25">
      <c r="F344" s="59"/>
      <c r="M344" s="58"/>
      <c r="P344" s="36"/>
      <c r="Q344" s="36"/>
      <c r="R344" s="59"/>
      <c r="S344" s="36"/>
      <c r="T344" s="36"/>
      <c r="U344" s="60"/>
      <c r="V344" s="36"/>
      <c r="W344" s="36"/>
      <c r="X344" s="36"/>
    </row>
    <row r="345" spans="6:24" ht="12.75" customHeight="1" x14ac:dyDescent="0.25">
      <c r="F345" s="59"/>
      <c r="M345" s="58"/>
      <c r="P345" s="36"/>
      <c r="Q345" s="36"/>
      <c r="R345" s="59"/>
      <c r="S345" s="36"/>
      <c r="T345" s="36"/>
      <c r="U345" s="60"/>
      <c r="V345" s="36"/>
      <c r="W345" s="36"/>
      <c r="X345" s="36"/>
    </row>
    <row r="346" spans="6:24" ht="12.75" customHeight="1" x14ac:dyDescent="0.25">
      <c r="F346" s="59"/>
      <c r="M346" s="58"/>
      <c r="P346" s="36"/>
      <c r="Q346" s="36"/>
      <c r="R346" s="59"/>
      <c r="S346" s="36"/>
      <c r="T346" s="36"/>
      <c r="U346" s="60"/>
      <c r="V346" s="36"/>
      <c r="W346" s="36"/>
      <c r="X346" s="36"/>
    </row>
    <row r="347" spans="6:24" ht="12.75" customHeight="1" x14ac:dyDescent="0.25">
      <c r="F347" s="59"/>
      <c r="M347" s="58"/>
      <c r="P347" s="36"/>
      <c r="Q347" s="36"/>
      <c r="R347" s="59"/>
      <c r="S347" s="36"/>
      <c r="T347" s="36"/>
      <c r="U347" s="60"/>
      <c r="V347" s="36"/>
      <c r="W347" s="36"/>
      <c r="X347" s="36"/>
    </row>
    <row r="348" spans="6:24" ht="12.75" customHeight="1" x14ac:dyDescent="0.25">
      <c r="F348" s="59"/>
      <c r="M348" s="58"/>
      <c r="P348" s="36"/>
      <c r="Q348" s="36"/>
      <c r="R348" s="59"/>
      <c r="S348" s="36"/>
      <c r="T348" s="36"/>
      <c r="U348" s="60"/>
      <c r="V348" s="36"/>
      <c r="W348" s="36"/>
      <c r="X348" s="36"/>
    </row>
    <row r="349" spans="6:24" ht="12.75" customHeight="1" x14ac:dyDescent="0.25">
      <c r="F349" s="59"/>
      <c r="M349" s="58"/>
      <c r="P349" s="36"/>
      <c r="Q349" s="36"/>
      <c r="R349" s="59"/>
      <c r="S349" s="36"/>
      <c r="T349" s="36"/>
      <c r="U349" s="60"/>
      <c r="V349" s="36"/>
      <c r="W349" s="36"/>
      <c r="X349" s="36"/>
    </row>
    <row r="350" spans="6:24" ht="12.75" customHeight="1" x14ac:dyDescent="0.25">
      <c r="F350" s="59"/>
      <c r="M350" s="58"/>
      <c r="P350" s="36"/>
      <c r="Q350" s="36"/>
      <c r="R350" s="59"/>
      <c r="S350" s="36"/>
      <c r="T350" s="36"/>
      <c r="U350" s="60"/>
      <c r="V350" s="36"/>
      <c r="W350" s="36"/>
      <c r="X350" s="36"/>
    </row>
    <row r="351" spans="6:24" ht="12.75" customHeight="1" x14ac:dyDescent="0.25">
      <c r="F351" s="59"/>
      <c r="M351" s="58"/>
      <c r="P351" s="36"/>
      <c r="Q351" s="36"/>
      <c r="R351" s="59"/>
      <c r="S351" s="36"/>
      <c r="T351" s="36"/>
      <c r="U351" s="60"/>
      <c r="V351" s="36"/>
      <c r="W351" s="36"/>
      <c r="X351" s="36"/>
    </row>
    <row r="352" spans="6:24" ht="12.75" customHeight="1" x14ac:dyDescent="0.25">
      <c r="F352" s="59"/>
      <c r="M352" s="58"/>
      <c r="P352" s="36"/>
      <c r="Q352" s="36"/>
      <c r="R352" s="59"/>
      <c r="S352" s="36"/>
      <c r="T352" s="36"/>
      <c r="U352" s="60"/>
      <c r="V352" s="36"/>
      <c r="W352" s="36"/>
      <c r="X352" s="36"/>
    </row>
    <row r="353" spans="6:24" ht="12.75" customHeight="1" x14ac:dyDescent="0.25">
      <c r="F353" s="59"/>
      <c r="M353" s="58"/>
      <c r="P353" s="36"/>
      <c r="Q353" s="36"/>
      <c r="R353" s="59"/>
      <c r="S353" s="36"/>
      <c r="T353" s="36"/>
      <c r="U353" s="60"/>
      <c r="V353" s="36"/>
      <c r="W353" s="36"/>
      <c r="X353" s="36"/>
    </row>
    <row r="354" spans="6:24" ht="12.75" customHeight="1" x14ac:dyDescent="0.25">
      <c r="F354" s="59"/>
      <c r="M354" s="58"/>
      <c r="P354" s="36"/>
      <c r="Q354" s="36"/>
      <c r="R354" s="59"/>
      <c r="S354" s="36"/>
      <c r="T354" s="36"/>
      <c r="U354" s="60"/>
      <c r="V354" s="36"/>
      <c r="W354" s="36"/>
      <c r="X354" s="36"/>
    </row>
    <row r="355" spans="6:24" ht="12.75" customHeight="1" x14ac:dyDescent="0.25">
      <c r="F355" s="59"/>
      <c r="M355" s="58"/>
      <c r="P355" s="36"/>
      <c r="Q355" s="36"/>
      <c r="R355" s="59"/>
      <c r="S355" s="36"/>
      <c r="T355" s="36"/>
      <c r="U355" s="60"/>
      <c r="V355" s="36"/>
      <c r="W355" s="36"/>
      <c r="X355" s="36"/>
    </row>
    <row r="356" spans="6:24" ht="12.75" customHeight="1" x14ac:dyDescent="0.25">
      <c r="F356" s="59"/>
      <c r="M356" s="58"/>
      <c r="P356" s="36"/>
      <c r="Q356" s="36"/>
      <c r="R356" s="59"/>
      <c r="S356" s="36"/>
      <c r="T356" s="36"/>
      <c r="U356" s="60"/>
      <c r="V356" s="36"/>
      <c r="W356" s="36"/>
      <c r="X356" s="36"/>
    </row>
    <row r="357" spans="6:24" ht="12.75" customHeight="1" x14ac:dyDescent="0.25">
      <c r="F357" s="59"/>
      <c r="M357" s="58"/>
      <c r="P357" s="36"/>
      <c r="Q357" s="36"/>
      <c r="R357" s="59"/>
      <c r="S357" s="36"/>
      <c r="T357" s="36"/>
      <c r="U357" s="60"/>
      <c r="V357" s="36"/>
      <c r="W357" s="36"/>
      <c r="X357" s="36"/>
    </row>
    <row r="358" spans="6:24" ht="12.75" customHeight="1" x14ac:dyDescent="0.25">
      <c r="F358" s="59"/>
    </row>
    <row r="359" spans="6:24" ht="12.75" customHeight="1" x14ac:dyDescent="0.25">
      <c r="F359" s="59"/>
    </row>
    <row r="360" spans="6:24" ht="12.75" customHeight="1" x14ac:dyDescent="0.25">
      <c r="F360" s="59"/>
    </row>
    <row r="361" spans="6:24" ht="12.75" customHeight="1" x14ac:dyDescent="0.25">
      <c r="F361" s="59"/>
    </row>
    <row r="362" spans="6:24" ht="12.75" customHeight="1" x14ac:dyDescent="0.25">
      <c r="F362" s="59"/>
    </row>
    <row r="363" spans="6:24" ht="12.75" customHeight="1" x14ac:dyDescent="0.25">
      <c r="F363" s="59"/>
    </row>
    <row r="364" spans="6:24" ht="12.75" customHeight="1" x14ac:dyDescent="0.25">
      <c r="F364" s="59"/>
    </row>
    <row r="365" spans="6:24" ht="12.75" customHeight="1" x14ac:dyDescent="0.25">
      <c r="F365" s="59"/>
    </row>
    <row r="366" spans="6:24" ht="12.75" customHeight="1" x14ac:dyDescent="0.25">
      <c r="F366" s="59"/>
    </row>
    <row r="367" spans="6:24" ht="12.75" customHeight="1" x14ac:dyDescent="0.25">
      <c r="F367" s="59"/>
    </row>
    <row r="368" spans="6:24" ht="12.75" customHeight="1" x14ac:dyDescent="0.25">
      <c r="F368" s="59"/>
    </row>
    <row r="369" spans="6:6" ht="12.75" customHeight="1" x14ac:dyDescent="0.25">
      <c r="F369" s="59"/>
    </row>
    <row r="370" spans="6:6" ht="12.75" customHeight="1" x14ac:dyDescent="0.25">
      <c r="F370" s="59"/>
    </row>
    <row r="371" spans="6:6" ht="12.75" customHeight="1" x14ac:dyDescent="0.25">
      <c r="F371" s="59"/>
    </row>
    <row r="372" spans="6:6" ht="12.75" customHeight="1" x14ac:dyDescent="0.25">
      <c r="F372" s="59"/>
    </row>
    <row r="373" spans="6:6" ht="12.75" customHeight="1" x14ac:dyDescent="0.25">
      <c r="F373" s="59"/>
    </row>
    <row r="374" spans="6:6" ht="12.75" customHeight="1" x14ac:dyDescent="0.25">
      <c r="F374" s="59"/>
    </row>
    <row r="375" spans="6:6" ht="12.75" customHeight="1" x14ac:dyDescent="0.25">
      <c r="F375" s="59"/>
    </row>
    <row r="376" spans="6:6" ht="12.75" customHeight="1" x14ac:dyDescent="0.25">
      <c r="F376" s="59"/>
    </row>
    <row r="377" spans="6:6" ht="12.75" customHeight="1" x14ac:dyDescent="0.25">
      <c r="F377" s="59"/>
    </row>
    <row r="378" spans="6:6" ht="12.75" customHeight="1" x14ac:dyDescent="0.25">
      <c r="F378" s="59"/>
    </row>
    <row r="379" spans="6:6" ht="12.75" customHeight="1" x14ac:dyDescent="0.25">
      <c r="F379" s="59"/>
    </row>
    <row r="380" spans="6:6" ht="12.75" customHeight="1" x14ac:dyDescent="0.25">
      <c r="F380" s="59"/>
    </row>
    <row r="381" spans="6:6" ht="12.75" customHeight="1" x14ac:dyDescent="0.25">
      <c r="F381" s="59"/>
    </row>
    <row r="382" spans="6:6" ht="12.75" customHeight="1" x14ac:dyDescent="0.25">
      <c r="F382" s="59"/>
    </row>
    <row r="383" spans="6:6" ht="12.75" customHeight="1" x14ac:dyDescent="0.25">
      <c r="F383" s="59"/>
    </row>
    <row r="384" spans="6:6" ht="12.75" customHeight="1" x14ac:dyDescent="0.25">
      <c r="F384" s="59"/>
    </row>
    <row r="385" spans="6:6" ht="12.75" customHeight="1" x14ac:dyDescent="0.25">
      <c r="F385" s="59"/>
    </row>
    <row r="386" spans="6:6" ht="12.75" customHeight="1" x14ac:dyDescent="0.25">
      <c r="F386" s="59"/>
    </row>
    <row r="387" spans="6:6" ht="12.75" customHeight="1" x14ac:dyDescent="0.25">
      <c r="F387" s="59"/>
    </row>
    <row r="388" spans="6:6" ht="12.75" customHeight="1" x14ac:dyDescent="0.25">
      <c r="F388" s="59"/>
    </row>
    <row r="389" spans="6:6" ht="12.75" customHeight="1" x14ac:dyDescent="0.25">
      <c r="F389" s="59"/>
    </row>
    <row r="390" spans="6:6" ht="12.75" customHeight="1" x14ac:dyDescent="0.25">
      <c r="F390" s="59"/>
    </row>
    <row r="391" spans="6:6" ht="12.75" customHeight="1" x14ac:dyDescent="0.25">
      <c r="F391" s="59"/>
    </row>
    <row r="392" spans="6:6" ht="12.75" customHeight="1" x14ac:dyDescent="0.25">
      <c r="F392" s="59"/>
    </row>
    <row r="393" spans="6:6" ht="12.75" customHeight="1" x14ac:dyDescent="0.25">
      <c r="F393" s="59"/>
    </row>
    <row r="394" spans="6:6" ht="12.75" customHeight="1" x14ac:dyDescent="0.25">
      <c r="F394" s="59"/>
    </row>
    <row r="395" spans="6:6" ht="12.75" customHeight="1" x14ac:dyDescent="0.25">
      <c r="F395" s="59"/>
    </row>
    <row r="396" spans="6:6" ht="12.75" customHeight="1" x14ac:dyDescent="0.25">
      <c r="F396" s="59"/>
    </row>
    <row r="397" spans="6:6" ht="12.75" customHeight="1" x14ac:dyDescent="0.25">
      <c r="F397" s="59"/>
    </row>
    <row r="398" spans="6:6" ht="12.75" customHeight="1" x14ac:dyDescent="0.25">
      <c r="F398" s="59"/>
    </row>
    <row r="399" spans="6:6" ht="12.75" customHeight="1" x14ac:dyDescent="0.25">
      <c r="F399" s="59"/>
    </row>
    <row r="400" spans="6:6" ht="12.75" customHeight="1" x14ac:dyDescent="0.25">
      <c r="F400" s="59"/>
    </row>
    <row r="401" spans="6:6" ht="12.75" customHeight="1" x14ac:dyDescent="0.25">
      <c r="F401" s="59"/>
    </row>
    <row r="402" spans="6:6" ht="12.75" customHeight="1" x14ac:dyDescent="0.25">
      <c r="F402" s="59"/>
    </row>
    <row r="403" spans="6:6" ht="12.75" customHeight="1" x14ac:dyDescent="0.25">
      <c r="F403" s="59"/>
    </row>
    <row r="404" spans="6:6" ht="12.75" customHeight="1" x14ac:dyDescent="0.25">
      <c r="F404" s="59"/>
    </row>
    <row r="405" spans="6:6" ht="12.75" customHeight="1" x14ac:dyDescent="0.25">
      <c r="F405" s="59"/>
    </row>
    <row r="406" spans="6:6" ht="12.75" customHeight="1" x14ac:dyDescent="0.25">
      <c r="F406" s="59"/>
    </row>
    <row r="407" spans="6:6" ht="12.75" customHeight="1" x14ac:dyDescent="0.25">
      <c r="F407" s="59"/>
    </row>
    <row r="408" spans="6:6" ht="12.75" customHeight="1" x14ac:dyDescent="0.25">
      <c r="F408" s="59"/>
    </row>
    <row r="409" spans="6:6" ht="12.75" customHeight="1" x14ac:dyDescent="0.25">
      <c r="F409" s="59"/>
    </row>
    <row r="410" spans="6:6" ht="12.75" customHeight="1" x14ac:dyDescent="0.25">
      <c r="F410" s="59"/>
    </row>
    <row r="411" spans="6:6" ht="12.75" customHeight="1" x14ac:dyDescent="0.25">
      <c r="F411" s="59"/>
    </row>
    <row r="412" spans="6:6" ht="12.75" customHeight="1" x14ac:dyDescent="0.25">
      <c r="F412" s="59"/>
    </row>
    <row r="413" spans="6:6" ht="12.75" customHeight="1" x14ac:dyDescent="0.25">
      <c r="F413" s="59"/>
    </row>
    <row r="414" spans="6:6" ht="12.75" customHeight="1" x14ac:dyDescent="0.25">
      <c r="F414" s="59"/>
    </row>
    <row r="415" spans="6:6" ht="12.75" customHeight="1" x14ac:dyDescent="0.25">
      <c r="F415" s="59"/>
    </row>
    <row r="416" spans="6:6" ht="12.75" customHeight="1" x14ac:dyDescent="0.25">
      <c r="F416" s="59"/>
    </row>
    <row r="417" spans="6:6" ht="12.75" customHeight="1" x14ac:dyDescent="0.25">
      <c r="F417" s="59"/>
    </row>
    <row r="418" spans="6:6" ht="12.75" customHeight="1" x14ac:dyDescent="0.25">
      <c r="F418" s="59"/>
    </row>
    <row r="419" spans="6:6" ht="12.75" customHeight="1" x14ac:dyDescent="0.25">
      <c r="F419" s="59"/>
    </row>
    <row r="420" spans="6:6" ht="12.75" customHeight="1" x14ac:dyDescent="0.25">
      <c r="F420" s="59"/>
    </row>
    <row r="421" spans="6:6" ht="12.75" customHeight="1" x14ac:dyDescent="0.25">
      <c r="F421" s="59"/>
    </row>
    <row r="422" spans="6:6" ht="12.75" customHeight="1" x14ac:dyDescent="0.25">
      <c r="F422" s="59"/>
    </row>
    <row r="423" spans="6:6" ht="12.75" customHeight="1" x14ac:dyDescent="0.25">
      <c r="F423" s="59"/>
    </row>
    <row r="424" spans="6:6" ht="12.75" customHeight="1" x14ac:dyDescent="0.25">
      <c r="F424" s="59"/>
    </row>
    <row r="425" spans="6:6" ht="12.75" customHeight="1" x14ac:dyDescent="0.25">
      <c r="F425" s="59"/>
    </row>
    <row r="426" spans="6:6" ht="12.75" customHeight="1" x14ac:dyDescent="0.25">
      <c r="F426" s="59"/>
    </row>
    <row r="427" spans="6:6" ht="12.75" customHeight="1" x14ac:dyDescent="0.25">
      <c r="F427" s="59"/>
    </row>
    <row r="428" spans="6:6" ht="12.75" customHeight="1" x14ac:dyDescent="0.25">
      <c r="F428" s="59"/>
    </row>
    <row r="429" spans="6:6" ht="12.75" customHeight="1" x14ac:dyDescent="0.25">
      <c r="F429" s="59"/>
    </row>
    <row r="430" spans="6:6" ht="12.75" customHeight="1" x14ac:dyDescent="0.25">
      <c r="F430" s="59"/>
    </row>
    <row r="431" spans="6:6" ht="12.75" customHeight="1" x14ac:dyDescent="0.25">
      <c r="F431" s="59"/>
    </row>
    <row r="432" spans="6:6" ht="12.75" customHeight="1" x14ac:dyDescent="0.25">
      <c r="F432" s="59"/>
    </row>
    <row r="433" spans="6:6" ht="12.75" customHeight="1" x14ac:dyDescent="0.25">
      <c r="F433" s="59"/>
    </row>
    <row r="434" spans="6:6" ht="12.75" customHeight="1" x14ac:dyDescent="0.25">
      <c r="F434" s="59"/>
    </row>
    <row r="435" spans="6:6" ht="12.75" customHeight="1" x14ac:dyDescent="0.25">
      <c r="F435" s="59"/>
    </row>
    <row r="436" spans="6:6" ht="12.75" customHeight="1" x14ac:dyDescent="0.25">
      <c r="F436" s="59"/>
    </row>
    <row r="437" spans="6:6" ht="12.75" customHeight="1" x14ac:dyDescent="0.25">
      <c r="F437" s="59"/>
    </row>
    <row r="438" spans="6:6" ht="12.75" customHeight="1" x14ac:dyDescent="0.25">
      <c r="F438" s="59"/>
    </row>
    <row r="439" spans="6:6" ht="12.75" customHeight="1" x14ac:dyDescent="0.25">
      <c r="F439" s="59"/>
    </row>
    <row r="440" spans="6:6" ht="12.75" customHeight="1" x14ac:dyDescent="0.25">
      <c r="F440" s="59"/>
    </row>
    <row r="441" spans="6:6" ht="12.75" customHeight="1" x14ac:dyDescent="0.25">
      <c r="F441" s="59"/>
    </row>
    <row r="442" spans="6:6" ht="12.75" customHeight="1" x14ac:dyDescent="0.25">
      <c r="F442" s="59"/>
    </row>
    <row r="443" spans="6:6" ht="12.75" customHeight="1" x14ac:dyDescent="0.25">
      <c r="F443" s="59"/>
    </row>
    <row r="444" spans="6:6" ht="12.75" customHeight="1" x14ac:dyDescent="0.25">
      <c r="F444" s="59"/>
    </row>
    <row r="445" spans="6:6" ht="12.75" customHeight="1" x14ac:dyDescent="0.25">
      <c r="F445" s="59"/>
    </row>
    <row r="446" spans="6:6" ht="12.75" customHeight="1" x14ac:dyDescent="0.25">
      <c r="F446" s="59"/>
    </row>
    <row r="447" spans="6:6" ht="12.75" customHeight="1" x14ac:dyDescent="0.25">
      <c r="F447" s="59"/>
    </row>
    <row r="448" spans="6:6" ht="12.75" customHeight="1" x14ac:dyDescent="0.25">
      <c r="F448" s="59"/>
    </row>
    <row r="449" spans="6:6" ht="12.75" customHeight="1" x14ac:dyDescent="0.25">
      <c r="F449" s="59"/>
    </row>
    <row r="450" spans="6:6" ht="12.75" customHeight="1" x14ac:dyDescent="0.25">
      <c r="F450" s="59"/>
    </row>
    <row r="451" spans="6:6" ht="12.75" customHeight="1" x14ac:dyDescent="0.25">
      <c r="F451" s="59"/>
    </row>
    <row r="452" spans="6:6" ht="12.75" customHeight="1" x14ac:dyDescent="0.25">
      <c r="F452" s="59"/>
    </row>
    <row r="453" spans="6:6" ht="12.75" customHeight="1" x14ac:dyDescent="0.25">
      <c r="F453" s="59"/>
    </row>
    <row r="454" spans="6:6" ht="12.75" customHeight="1" x14ac:dyDescent="0.25">
      <c r="F454" s="59"/>
    </row>
    <row r="455" spans="6:6" ht="12.75" customHeight="1" x14ac:dyDescent="0.25">
      <c r="F455" s="59"/>
    </row>
    <row r="456" spans="6:6" ht="12.75" customHeight="1" x14ac:dyDescent="0.25">
      <c r="F456" s="59"/>
    </row>
    <row r="457" spans="6:6" ht="12.75" customHeight="1" x14ac:dyDescent="0.25">
      <c r="F457" s="59"/>
    </row>
    <row r="458" spans="6:6" ht="12.75" customHeight="1" x14ac:dyDescent="0.25">
      <c r="F458" s="59"/>
    </row>
    <row r="459" spans="6:6" ht="12.75" customHeight="1" x14ac:dyDescent="0.25">
      <c r="F459" s="59"/>
    </row>
    <row r="460" spans="6:6" ht="12.75" customHeight="1" x14ac:dyDescent="0.25">
      <c r="F460" s="59"/>
    </row>
    <row r="461" spans="6:6" ht="12.75" customHeight="1" x14ac:dyDescent="0.25">
      <c r="F461" s="59"/>
    </row>
    <row r="462" spans="6:6" ht="12.75" customHeight="1" x14ac:dyDescent="0.25">
      <c r="F462" s="59"/>
    </row>
    <row r="463" spans="6:6" ht="12.75" customHeight="1" x14ac:dyDescent="0.25">
      <c r="F463" s="59"/>
    </row>
    <row r="464" spans="6:6" ht="12.75" customHeight="1" x14ac:dyDescent="0.25">
      <c r="F464" s="59"/>
    </row>
    <row r="465" spans="6:6" ht="12.75" customHeight="1" x14ac:dyDescent="0.25">
      <c r="F465" s="59"/>
    </row>
    <row r="466" spans="6:6" ht="12.75" customHeight="1" x14ac:dyDescent="0.25">
      <c r="F466" s="59"/>
    </row>
    <row r="467" spans="6:6" ht="12.75" customHeight="1" x14ac:dyDescent="0.25">
      <c r="F467" s="59"/>
    </row>
    <row r="468" spans="6:6" ht="12.75" customHeight="1" x14ac:dyDescent="0.25">
      <c r="F468" s="59"/>
    </row>
    <row r="469" spans="6:6" ht="12.75" customHeight="1" x14ac:dyDescent="0.25">
      <c r="F469" s="59"/>
    </row>
    <row r="470" spans="6:6" ht="12.75" customHeight="1" x14ac:dyDescent="0.25">
      <c r="F470" s="59"/>
    </row>
    <row r="471" spans="6:6" ht="12.75" customHeight="1" x14ac:dyDescent="0.25">
      <c r="F471" s="59"/>
    </row>
    <row r="472" spans="6:6" ht="12.75" customHeight="1" x14ac:dyDescent="0.25">
      <c r="F472" s="59"/>
    </row>
    <row r="473" spans="6:6" ht="12.75" customHeight="1" x14ac:dyDescent="0.25">
      <c r="F473" s="59"/>
    </row>
    <row r="474" spans="6:6" ht="12.75" customHeight="1" x14ac:dyDescent="0.25">
      <c r="F474" s="59"/>
    </row>
    <row r="475" spans="6:6" ht="12.75" customHeight="1" x14ac:dyDescent="0.25">
      <c r="F475" s="59"/>
    </row>
    <row r="476" spans="6:6" ht="12.75" customHeight="1" x14ac:dyDescent="0.25">
      <c r="F476" s="59"/>
    </row>
    <row r="477" spans="6:6" ht="12.75" customHeight="1" x14ac:dyDescent="0.25">
      <c r="F477" s="59"/>
    </row>
    <row r="478" spans="6:6" ht="12.75" customHeight="1" x14ac:dyDescent="0.25">
      <c r="F478" s="59"/>
    </row>
    <row r="479" spans="6:6" ht="12.75" customHeight="1" x14ac:dyDescent="0.25">
      <c r="F479" s="59"/>
    </row>
    <row r="480" spans="6:6" ht="12.75" customHeight="1" x14ac:dyDescent="0.25">
      <c r="F480" s="59"/>
    </row>
    <row r="481" spans="6:6" ht="12.75" customHeight="1" x14ac:dyDescent="0.25">
      <c r="F481" s="59"/>
    </row>
    <row r="482" spans="6:6" ht="12.75" customHeight="1" x14ac:dyDescent="0.25">
      <c r="F482" s="59"/>
    </row>
    <row r="483" spans="6:6" ht="12.75" customHeight="1" x14ac:dyDescent="0.25">
      <c r="F483" s="59"/>
    </row>
    <row r="484" spans="6:6" ht="12.75" customHeight="1" x14ac:dyDescent="0.25">
      <c r="F484" s="59"/>
    </row>
    <row r="485" spans="6:6" ht="12.75" customHeight="1" x14ac:dyDescent="0.25">
      <c r="F485" s="59"/>
    </row>
    <row r="486" spans="6:6" ht="12.75" customHeight="1" x14ac:dyDescent="0.25">
      <c r="F486" s="59"/>
    </row>
    <row r="487" spans="6:6" ht="12.75" customHeight="1" x14ac:dyDescent="0.25">
      <c r="F487" s="59"/>
    </row>
    <row r="488" spans="6:6" ht="12.75" customHeight="1" x14ac:dyDescent="0.25">
      <c r="F488" s="59"/>
    </row>
    <row r="489" spans="6:6" ht="12.75" customHeight="1" x14ac:dyDescent="0.25">
      <c r="F489" s="59"/>
    </row>
    <row r="490" spans="6:6" ht="12.75" customHeight="1" x14ac:dyDescent="0.25">
      <c r="F490" s="59"/>
    </row>
    <row r="491" spans="6:6" ht="12.75" customHeight="1" x14ac:dyDescent="0.25">
      <c r="F491" s="59"/>
    </row>
    <row r="492" spans="6:6" ht="12.75" customHeight="1" x14ac:dyDescent="0.25">
      <c r="F492" s="59"/>
    </row>
    <row r="493" spans="6:6" ht="12.75" customHeight="1" x14ac:dyDescent="0.25">
      <c r="F493" s="59"/>
    </row>
    <row r="494" spans="6:6" ht="12.75" customHeight="1" x14ac:dyDescent="0.25">
      <c r="F494" s="59"/>
    </row>
    <row r="495" spans="6:6" ht="12.75" customHeight="1" x14ac:dyDescent="0.25">
      <c r="F495" s="59"/>
    </row>
    <row r="496" spans="6:6" ht="12.75" customHeight="1" x14ac:dyDescent="0.25">
      <c r="F496" s="59"/>
    </row>
    <row r="497" spans="6:6" ht="12.75" customHeight="1" x14ac:dyDescent="0.25">
      <c r="F497" s="59"/>
    </row>
    <row r="498" spans="6:6" ht="12.75" customHeight="1" x14ac:dyDescent="0.25">
      <c r="F498" s="59"/>
    </row>
    <row r="499" spans="6:6" ht="12.75" customHeight="1" x14ac:dyDescent="0.25">
      <c r="F499" s="59"/>
    </row>
    <row r="500" spans="6:6" ht="12.75" customHeight="1" x14ac:dyDescent="0.25">
      <c r="F500" s="59"/>
    </row>
    <row r="501" spans="6:6" ht="12.75" customHeight="1" x14ac:dyDescent="0.25">
      <c r="F501" s="59"/>
    </row>
    <row r="502" spans="6:6" ht="12.75" customHeight="1" x14ac:dyDescent="0.25">
      <c r="F502" s="59"/>
    </row>
    <row r="503" spans="6:6" ht="12.75" customHeight="1" x14ac:dyDescent="0.25">
      <c r="F503" s="59"/>
    </row>
    <row r="504" spans="6:6" ht="12.75" customHeight="1" x14ac:dyDescent="0.25">
      <c r="F504" s="59"/>
    </row>
    <row r="505" spans="6:6" ht="12.75" customHeight="1" x14ac:dyDescent="0.25">
      <c r="F505" s="59"/>
    </row>
    <row r="506" spans="6:6" ht="12.75" customHeight="1" x14ac:dyDescent="0.25">
      <c r="F506" s="59"/>
    </row>
    <row r="507" spans="6:6" ht="12.75" customHeight="1" x14ac:dyDescent="0.25">
      <c r="F507" s="59"/>
    </row>
    <row r="508" spans="6:6" ht="12.75" customHeight="1" x14ac:dyDescent="0.25">
      <c r="F508" s="59"/>
    </row>
    <row r="509" spans="6:6" ht="12.75" customHeight="1" x14ac:dyDescent="0.25">
      <c r="F509" s="59"/>
    </row>
    <row r="510" spans="6:6" ht="12.75" customHeight="1" x14ac:dyDescent="0.25">
      <c r="F510" s="59"/>
    </row>
    <row r="511" spans="6:6" ht="12.75" customHeight="1" x14ac:dyDescent="0.25">
      <c r="F511" s="59"/>
    </row>
    <row r="512" spans="6:6" ht="12.75" customHeight="1" x14ac:dyDescent="0.25">
      <c r="F512" s="59"/>
    </row>
    <row r="513" spans="6:6" ht="12.75" customHeight="1" x14ac:dyDescent="0.25">
      <c r="F513" s="59"/>
    </row>
    <row r="514" spans="6:6" ht="12.75" customHeight="1" x14ac:dyDescent="0.25">
      <c r="F514" s="59"/>
    </row>
    <row r="515" spans="6:6" ht="12.75" customHeight="1" x14ac:dyDescent="0.25">
      <c r="F515" s="59"/>
    </row>
    <row r="516" spans="6:6" ht="12.75" customHeight="1" x14ac:dyDescent="0.25">
      <c r="F516" s="59"/>
    </row>
    <row r="517" spans="6:6" ht="12.75" customHeight="1" x14ac:dyDescent="0.25">
      <c r="F517" s="59"/>
    </row>
    <row r="518" spans="6:6" ht="12.75" customHeight="1" x14ac:dyDescent="0.25">
      <c r="F518" s="59"/>
    </row>
    <row r="519" spans="6:6" ht="12.75" customHeight="1" x14ac:dyDescent="0.25">
      <c r="F519" s="59"/>
    </row>
    <row r="520" spans="6:6" ht="12.75" customHeight="1" x14ac:dyDescent="0.25">
      <c r="F520" s="59"/>
    </row>
    <row r="521" spans="6:6" ht="12.75" customHeight="1" x14ac:dyDescent="0.25">
      <c r="F521" s="59"/>
    </row>
    <row r="522" spans="6:6" ht="12.75" customHeight="1" x14ac:dyDescent="0.25">
      <c r="F522" s="59"/>
    </row>
    <row r="523" spans="6:6" ht="12.75" customHeight="1" x14ac:dyDescent="0.25">
      <c r="F523" s="59"/>
    </row>
    <row r="524" spans="6:6" ht="12.75" customHeight="1" x14ac:dyDescent="0.25">
      <c r="F524" s="59"/>
    </row>
    <row r="525" spans="6:6" ht="12.75" customHeight="1" x14ac:dyDescent="0.25">
      <c r="F525" s="59"/>
    </row>
    <row r="526" spans="6:6" ht="12.75" customHeight="1" x14ac:dyDescent="0.25">
      <c r="F526" s="59"/>
    </row>
    <row r="527" spans="6:6" ht="12.75" customHeight="1" x14ac:dyDescent="0.25">
      <c r="F527" s="59"/>
    </row>
    <row r="528" spans="6:6" ht="12.75" customHeight="1" x14ac:dyDescent="0.25">
      <c r="F528" s="59"/>
    </row>
    <row r="529" spans="6:6" ht="12.75" customHeight="1" x14ac:dyDescent="0.25">
      <c r="F529" s="59"/>
    </row>
    <row r="530" spans="6:6" ht="12.75" customHeight="1" x14ac:dyDescent="0.25">
      <c r="F530" s="59"/>
    </row>
    <row r="531" spans="6:6" ht="12.75" customHeight="1" x14ac:dyDescent="0.25">
      <c r="F531" s="59"/>
    </row>
    <row r="532" spans="6:6" ht="12.75" customHeight="1" x14ac:dyDescent="0.25">
      <c r="F532" s="59"/>
    </row>
    <row r="533" spans="6:6" ht="12.75" customHeight="1" x14ac:dyDescent="0.25">
      <c r="F533" s="59"/>
    </row>
    <row r="534" spans="6:6" ht="12.75" customHeight="1" x14ac:dyDescent="0.25">
      <c r="F534" s="59"/>
    </row>
    <row r="535" spans="6:6" ht="12.75" customHeight="1" x14ac:dyDescent="0.25">
      <c r="F535" s="59"/>
    </row>
    <row r="536" spans="6:6" ht="12.75" customHeight="1" x14ac:dyDescent="0.25">
      <c r="F536" s="59"/>
    </row>
    <row r="537" spans="6:6" ht="12.75" customHeight="1" x14ac:dyDescent="0.25">
      <c r="F537" s="59"/>
    </row>
    <row r="538" spans="6:6" ht="12.75" customHeight="1" x14ac:dyDescent="0.25">
      <c r="F538" s="59"/>
    </row>
    <row r="539" spans="6:6" ht="12.75" customHeight="1" x14ac:dyDescent="0.25">
      <c r="F539" s="59"/>
    </row>
    <row r="540" spans="6:6" ht="12.75" customHeight="1" x14ac:dyDescent="0.25">
      <c r="F540" s="59"/>
    </row>
    <row r="541" spans="6:6" ht="12.75" customHeight="1" x14ac:dyDescent="0.25">
      <c r="F541" s="59"/>
    </row>
    <row r="542" spans="6:6" ht="12.75" customHeight="1" x14ac:dyDescent="0.25">
      <c r="F542" s="59"/>
    </row>
    <row r="543" spans="6:6" ht="12.75" customHeight="1" x14ac:dyDescent="0.25">
      <c r="F543" s="59"/>
    </row>
    <row r="544" spans="6:6" ht="12.75" customHeight="1" x14ac:dyDescent="0.25">
      <c r="F544" s="59"/>
    </row>
    <row r="545" spans="6:6" ht="12.75" customHeight="1" x14ac:dyDescent="0.25">
      <c r="F545" s="59"/>
    </row>
    <row r="546" spans="6:6" ht="12.75" customHeight="1" x14ac:dyDescent="0.25">
      <c r="F546" s="59"/>
    </row>
    <row r="547" spans="6:6" ht="12.75" customHeight="1" x14ac:dyDescent="0.25">
      <c r="F547" s="59"/>
    </row>
    <row r="548" spans="6:6" ht="12.75" customHeight="1" x14ac:dyDescent="0.25">
      <c r="F548" s="59"/>
    </row>
    <row r="549" spans="6:6" ht="12.75" customHeight="1" x14ac:dyDescent="0.25">
      <c r="F549" s="59"/>
    </row>
    <row r="550" spans="6:6" ht="12.75" customHeight="1" x14ac:dyDescent="0.25">
      <c r="F550" s="59"/>
    </row>
    <row r="551" spans="6:6" ht="12.75" customHeight="1" x14ac:dyDescent="0.25">
      <c r="F551" s="59"/>
    </row>
    <row r="552" spans="6:6" ht="12.75" customHeight="1" x14ac:dyDescent="0.25">
      <c r="F552" s="59"/>
    </row>
    <row r="553" spans="6:6" ht="12.75" customHeight="1" x14ac:dyDescent="0.25">
      <c r="F553" s="59"/>
    </row>
    <row r="554" spans="6:6" ht="12.75" customHeight="1" x14ac:dyDescent="0.25">
      <c r="F554" s="59"/>
    </row>
    <row r="555" spans="6:6" ht="12.75" customHeight="1" x14ac:dyDescent="0.25">
      <c r="F555" s="59"/>
    </row>
    <row r="556" spans="6:6" ht="12.75" customHeight="1" x14ac:dyDescent="0.25">
      <c r="F556" s="59"/>
    </row>
    <row r="557" spans="6:6" ht="12.75" customHeight="1" x14ac:dyDescent="0.25">
      <c r="F557" s="59"/>
    </row>
    <row r="558" spans="6:6" ht="12.75" customHeight="1" x14ac:dyDescent="0.25">
      <c r="F558" s="59"/>
    </row>
    <row r="559" spans="6:6" ht="12.75" customHeight="1" x14ac:dyDescent="0.25">
      <c r="F559" s="59"/>
    </row>
    <row r="560" spans="6:6" ht="12.75" customHeight="1" x14ac:dyDescent="0.25">
      <c r="F560" s="59"/>
    </row>
    <row r="561" spans="6:6" ht="12.75" customHeight="1" x14ac:dyDescent="0.25">
      <c r="F561" s="59"/>
    </row>
    <row r="562" spans="6:6" ht="12.75" customHeight="1" x14ac:dyDescent="0.25">
      <c r="F562" s="59"/>
    </row>
    <row r="563" spans="6:6" ht="12.75" customHeight="1" x14ac:dyDescent="0.25">
      <c r="F563" s="59"/>
    </row>
    <row r="564" spans="6:6" ht="12.75" customHeight="1" x14ac:dyDescent="0.25">
      <c r="F564" s="59"/>
    </row>
    <row r="565" spans="6:6" ht="12.75" customHeight="1" x14ac:dyDescent="0.25">
      <c r="F565" s="59"/>
    </row>
    <row r="566" spans="6:6" ht="12.75" customHeight="1" x14ac:dyDescent="0.25">
      <c r="F566" s="59"/>
    </row>
    <row r="567" spans="6:6" ht="12.75" customHeight="1" x14ac:dyDescent="0.25">
      <c r="F567" s="59"/>
    </row>
    <row r="568" spans="6:6" ht="12.75" customHeight="1" x14ac:dyDescent="0.25">
      <c r="F568" s="59"/>
    </row>
    <row r="569" spans="6:6" ht="12.75" customHeight="1" x14ac:dyDescent="0.25">
      <c r="F569" s="59"/>
    </row>
    <row r="570" spans="6:6" ht="12.75" customHeight="1" x14ac:dyDescent="0.25">
      <c r="F570" s="59"/>
    </row>
    <row r="571" spans="6:6" ht="12.75" customHeight="1" x14ac:dyDescent="0.25">
      <c r="F571" s="59"/>
    </row>
    <row r="572" spans="6:6" ht="12.75" customHeight="1" x14ac:dyDescent="0.25">
      <c r="F572" s="59"/>
    </row>
    <row r="573" spans="6:6" ht="12.75" customHeight="1" x14ac:dyDescent="0.25">
      <c r="F573" s="59"/>
    </row>
    <row r="574" spans="6:6" ht="12.75" customHeight="1" x14ac:dyDescent="0.25">
      <c r="F574" s="59"/>
    </row>
    <row r="575" spans="6:6" ht="12.75" customHeight="1" x14ac:dyDescent="0.25">
      <c r="F575" s="59"/>
    </row>
    <row r="576" spans="6:6" ht="12.75" customHeight="1" x14ac:dyDescent="0.25">
      <c r="F576" s="59"/>
    </row>
    <row r="577" spans="6:6" ht="12.75" customHeight="1" x14ac:dyDescent="0.25">
      <c r="F577" s="59"/>
    </row>
    <row r="578" spans="6:6" ht="12.75" customHeight="1" x14ac:dyDescent="0.25">
      <c r="F578" s="59"/>
    </row>
    <row r="579" spans="6:6" ht="12.75" customHeight="1" x14ac:dyDescent="0.25">
      <c r="F579" s="59"/>
    </row>
    <row r="580" spans="6:6" ht="12.75" customHeight="1" x14ac:dyDescent="0.25">
      <c r="F580" s="59"/>
    </row>
    <row r="581" spans="6:6" ht="12.75" customHeight="1" x14ac:dyDescent="0.25">
      <c r="F581" s="59"/>
    </row>
    <row r="582" spans="6:6" ht="12.75" customHeight="1" x14ac:dyDescent="0.25">
      <c r="F582" s="59"/>
    </row>
    <row r="583" spans="6:6" ht="12.75" customHeight="1" x14ac:dyDescent="0.25">
      <c r="F583" s="59"/>
    </row>
    <row r="584" spans="6:6" ht="12.75" customHeight="1" x14ac:dyDescent="0.25">
      <c r="F584" s="59"/>
    </row>
    <row r="585" spans="6:6" ht="12.75" customHeight="1" x14ac:dyDescent="0.25">
      <c r="F585" s="59"/>
    </row>
    <row r="586" spans="6:6" ht="12.75" customHeight="1" x14ac:dyDescent="0.25">
      <c r="F586" s="59"/>
    </row>
    <row r="587" spans="6:6" ht="12.75" customHeight="1" x14ac:dyDescent="0.25">
      <c r="F587" s="59"/>
    </row>
    <row r="588" spans="6:6" ht="12.75" customHeight="1" x14ac:dyDescent="0.25">
      <c r="F588" s="59"/>
    </row>
    <row r="589" spans="6:6" ht="12.75" customHeight="1" x14ac:dyDescent="0.25">
      <c r="F589" s="59"/>
    </row>
    <row r="590" spans="6:6" ht="12.75" customHeight="1" x14ac:dyDescent="0.25">
      <c r="F590" s="59"/>
    </row>
    <row r="591" spans="6:6" ht="12.75" customHeight="1" x14ac:dyDescent="0.25">
      <c r="F591" s="59"/>
    </row>
    <row r="592" spans="6:6" ht="12.75" customHeight="1" x14ac:dyDescent="0.25">
      <c r="F592" s="59"/>
    </row>
    <row r="593" spans="6:6" ht="12.75" customHeight="1" x14ac:dyDescent="0.25">
      <c r="F593" s="59"/>
    </row>
    <row r="594" spans="6:6" ht="12.75" customHeight="1" x14ac:dyDescent="0.25">
      <c r="F594" s="59"/>
    </row>
    <row r="595" spans="6:6" ht="12.75" customHeight="1" x14ac:dyDescent="0.25">
      <c r="F595" s="59"/>
    </row>
    <row r="596" spans="6:6" ht="12.75" customHeight="1" x14ac:dyDescent="0.25">
      <c r="F596" s="59"/>
    </row>
    <row r="597" spans="6:6" ht="12.75" customHeight="1" x14ac:dyDescent="0.25">
      <c r="F597" s="59"/>
    </row>
    <row r="598" spans="6:6" ht="12.75" customHeight="1" x14ac:dyDescent="0.25">
      <c r="F598" s="59"/>
    </row>
    <row r="599" spans="6:6" ht="12.75" customHeight="1" x14ac:dyDescent="0.25">
      <c r="F599" s="59"/>
    </row>
    <row r="600" spans="6:6" ht="12.75" customHeight="1" x14ac:dyDescent="0.25">
      <c r="F600" s="59"/>
    </row>
    <row r="601" spans="6:6" ht="12.75" customHeight="1" x14ac:dyDescent="0.25">
      <c r="F601" s="59"/>
    </row>
    <row r="602" spans="6:6" ht="12.75" customHeight="1" x14ac:dyDescent="0.25">
      <c r="F602" s="59"/>
    </row>
    <row r="603" spans="6:6" ht="12.75" customHeight="1" x14ac:dyDescent="0.25">
      <c r="F603" s="59"/>
    </row>
    <row r="604" spans="6:6" ht="12.75" customHeight="1" x14ac:dyDescent="0.25">
      <c r="F604" s="59"/>
    </row>
    <row r="605" spans="6:6" ht="12.75" customHeight="1" x14ac:dyDescent="0.25">
      <c r="F605" s="59"/>
    </row>
    <row r="606" spans="6:6" ht="12.75" customHeight="1" x14ac:dyDescent="0.25">
      <c r="F606" s="59"/>
    </row>
    <row r="607" spans="6:6" ht="12.75" customHeight="1" x14ac:dyDescent="0.25">
      <c r="F607" s="59"/>
    </row>
    <row r="608" spans="6:6" ht="12.75" customHeight="1" x14ac:dyDescent="0.25">
      <c r="F608" s="59"/>
    </row>
    <row r="609" spans="6:6" ht="12.75" customHeight="1" x14ac:dyDescent="0.25">
      <c r="F609" s="59"/>
    </row>
    <row r="610" spans="6:6" ht="12.75" customHeight="1" x14ac:dyDescent="0.25">
      <c r="F610" s="59"/>
    </row>
    <row r="611" spans="6:6" ht="12.75" customHeight="1" x14ac:dyDescent="0.25">
      <c r="F611" s="59"/>
    </row>
    <row r="612" spans="6:6" ht="12.75" customHeight="1" x14ac:dyDescent="0.25">
      <c r="F612" s="59"/>
    </row>
    <row r="613" spans="6:6" ht="12.75" customHeight="1" x14ac:dyDescent="0.25">
      <c r="F613" s="59"/>
    </row>
    <row r="614" spans="6:6" ht="12.75" customHeight="1" x14ac:dyDescent="0.25">
      <c r="F614" s="59"/>
    </row>
    <row r="615" spans="6:6" ht="12.75" customHeight="1" x14ac:dyDescent="0.25">
      <c r="F615" s="59"/>
    </row>
    <row r="616" spans="6:6" ht="12.75" customHeight="1" x14ac:dyDescent="0.25">
      <c r="F616" s="59"/>
    </row>
    <row r="617" spans="6:6" ht="12.75" customHeight="1" x14ac:dyDescent="0.25">
      <c r="F617" s="59"/>
    </row>
    <row r="618" spans="6:6" ht="12.75" customHeight="1" x14ac:dyDescent="0.25">
      <c r="F618" s="59"/>
    </row>
    <row r="619" spans="6:6" ht="12.75" customHeight="1" x14ac:dyDescent="0.25">
      <c r="F619" s="59"/>
    </row>
    <row r="620" spans="6:6" ht="12.75" customHeight="1" x14ac:dyDescent="0.25">
      <c r="F620" s="59"/>
    </row>
    <row r="621" spans="6:6" ht="12.75" customHeight="1" x14ac:dyDescent="0.25">
      <c r="F621" s="59"/>
    </row>
    <row r="622" spans="6:6" ht="12.75" customHeight="1" x14ac:dyDescent="0.25">
      <c r="F622" s="59"/>
    </row>
    <row r="623" spans="6:6" ht="12.75" customHeight="1" x14ac:dyDescent="0.25">
      <c r="F623" s="59"/>
    </row>
    <row r="624" spans="6:6" ht="12.75" customHeight="1" x14ac:dyDescent="0.25">
      <c r="F624" s="59"/>
    </row>
    <row r="625" spans="6:6" ht="12.75" customHeight="1" x14ac:dyDescent="0.25">
      <c r="F625" s="59"/>
    </row>
    <row r="626" spans="6:6" ht="12.75" customHeight="1" x14ac:dyDescent="0.25">
      <c r="F626" s="59"/>
    </row>
    <row r="627" spans="6:6" ht="12.75" customHeight="1" x14ac:dyDescent="0.25">
      <c r="F627" s="59"/>
    </row>
    <row r="628" spans="6:6" ht="12.75" customHeight="1" x14ac:dyDescent="0.25">
      <c r="F628" s="59"/>
    </row>
    <row r="629" spans="6:6" ht="12.75" customHeight="1" x14ac:dyDescent="0.25">
      <c r="F629" s="59"/>
    </row>
    <row r="630" spans="6:6" ht="12.75" customHeight="1" x14ac:dyDescent="0.25">
      <c r="F630" s="59"/>
    </row>
    <row r="631" spans="6:6" ht="12.75" customHeight="1" x14ac:dyDescent="0.25">
      <c r="F631" s="59"/>
    </row>
    <row r="632" spans="6:6" ht="12.75" customHeight="1" x14ac:dyDescent="0.25">
      <c r="F632" s="59"/>
    </row>
    <row r="633" spans="6:6" ht="12.75" customHeight="1" x14ac:dyDescent="0.25">
      <c r="F633" s="59"/>
    </row>
    <row r="634" spans="6:6" ht="12.75" customHeight="1" x14ac:dyDescent="0.25">
      <c r="F634" s="59"/>
    </row>
    <row r="635" spans="6:6" ht="12.75" customHeight="1" x14ac:dyDescent="0.25">
      <c r="F635" s="59"/>
    </row>
    <row r="636" spans="6:6" ht="12.75" customHeight="1" x14ac:dyDescent="0.25">
      <c r="F636" s="59"/>
    </row>
    <row r="637" spans="6:6" ht="12.75" customHeight="1" x14ac:dyDescent="0.25">
      <c r="F637" s="59"/>
    </row>
    <row r="638" spans="6:6" ht="12.75" customHeight="1" x14ac:dyDescent="0.25">
      <c r="F638" s="59"/>
    </row>
    <row r="639" spans="6:6" ht="12.75" customHeight="1" x14ac:dyDescent="0.25">
      <c r="F639" s="59"/>
    </row>
    <row r="640" spans="6:6" ht="12.75" customHeight="1" x14ac:dyDescent="0.25">
      <c r="F640" s="59"/>
    </row>
    <row r="641" spans="6:6" ht="12.75" customHeight="1" x14ac:dyDescent="0.25">
      <c r="F641" s="59"/>
    </row>
    <row r="642" spans="6:6" ht="12.75" customHeight="1" x14ac:dyDescent="0.25">
      <c r="F642" s="59"/>
    </row>
    <row r="643" spans="6:6" ht="12.75" customHeight="1" x14ac:dyDescent="0.25">
      <c r="F643" s="59"/>
    </row>
    <row r="644" spans="6:6" ht="12.75" customHeight="1" x14ac:dyDescent="0.25">
      <c r="F644" s="59"/>
    </row>
    <row r="645" spans="6:6" ht="12.75" customHeight="1" x14ac:dyDescent="0.25">
      <c r="F645" s="59"/>
    </row>
    <row r="646" spans="6:6" ht="12.75" customHeight="1" x14ac:dyDescent="0.25">
      <c r="F646" s="59"/>
    </row>
    <row r="647" spans="6:6" ht="12.75" customHeight="1" x14ac:dyDescent="0.25">
      <c r="F647" s="59"/>
    </row>
    <row r="648" spans="6:6" ht="12.75" customHeight="1" x14ac:dyDescent="0.25">
      <c r="F648" s="59"/>
    </row>
    <row r="649" spans="6:6" ht="12.75" customHeight="1" x14ac:dyDescent="0.25">
      <c r="F649" s="59"/>
    </row>
    <row r="650" spans="6:6" ht="12.75" customHeight="1" x14ac:dyDescent="0.25">
      <c r="F650" s="59"/>
    </row>
    <row r="651" spans="6:6" ht="12.75" customHeight="1" x14ac:dyDescent="0.25">
      <c r="F651" s="59"/>
    </row>
    <row r="652" spans="6:6" ht="12.75" customHeight="1" x14ac:dyDescent="0.25">
      <c r="F652" s="59"/>
    </row>
    <row r="653" spans="6:6" ht="12.75" customHeight="1" x14ac:dyDescent="0.25">
      <c r="F653" s="59"/>
    </row>
    <row r="654" spans="6:6" ht="12.75" customHeight="1" x14ac:dyDescent="0.25">
      <c r="F654" s="59"/>
    </row>
    <row r="655" spans="6:6" ht="12.75" customHeight="1" x14ac:dyDescent="0.25">
      <c r="F655" s="59"/>
    </row>
    <row r="656" spans="6:6" ht="12.75" customHeight="1" x14ac:dyDescent="0.25">
      <c r="F656" s="59"/>
    </row>
    <row r="657" spans="6:6" ht="12.75" customHeight="1" x14ac:dyDescent="0.25">
      <c r="F657" s="59"/>
    </row>
    <row r="658" spans="6:6" ht="12.75" customHeight="1" x14ac:dyDescent="0.25">
      <c r="F658" s="59"/>
    </row>
    <row r="659" spans="6:6" ht="12.75" customHeight="1" x14ac:dyDescent="0.25">
      <c r="F659" s="59"/>
    </row>
    <row r="660" spans="6:6" ht="12.75" customHeight="1" x14ac:dyDescent="0.25">
      <c r="F660" s="59"/>
    </row>
    <row r="661" spans="6:6" ht="12.75" customHeight="1" x14ac:dyDescent="0.25">
      <c r="F661" s="59"/>
    </row>
    <row r="662" spans="6:6" ht="12.75" customHeight="1" x14ac:dyDescent="0.25">
      <c r="F662" s="59"/>
    </row>
    <row r="663" spans="6:6" ht="12.75" customHeight="1" x14ac:dyDescent="0.25">
      <c r="F663" s="59"/>
    </row>
    <row r="664" spans="6:6" ht="12.75" customHeight="1" x14ac:dyDescent="0.25">
      <c r="F664" s="59"/>
    </row>
    <row r="665" spans="6:6" ht="12.75" customHeight="1" x14ac:dyDescent="0.25">
      <c r="F665" s="59"/>
    </row>
    <row r="666" spans="6:6" ht="12.75" customHeight="1" x14ac:dyDescent="0.25">
      <c r="F666" s="59"/>
    </row>
    <row r="667" spans="6:6" ht="12.75" customHeight="1" x14ac:dyDescent="0.25">
      <c r="F667" s="59"/>
    </row>
    <row r="668" spans="6:6" ht="12.75" customHeight="1" x14ac:dyDescent="0.25">
      <c r="F668" s="59"/>
    </row>
    <row r="669" spans="6:6" ht="12.75" customHeight="1" x14ac:dyDescent="0.25">
      <c r="F669" s="59"/>
    </row>
    <row r="670" spans="6:6" ht="12.75" customHeight="1" x14ac:dyDescent="0.25">
      <c r="F670" s="59"/>
    </row>
    <row r="671" spans="6:6" ht="12.75" customHeight="1" x14ac:dyDescent="0.25">
      <c r="F671" s="59"/>
    </row>
    <row r="672" spans="6:6" ht="12.75" customHeight="1" x14ac:dyDescent="0.25">
      <c r="F672" s="59"/>
    </row>
    <row r="673" spans="6:6" ht="12.75" customHeight="1" x14ac:dyDescent="0.25">
      <c r="F673" s="59"/>
    </row>
    <row r="674" spans="6:6" ht="12.75" customHeight="1" x14ac:dyDescent="0.25">
      <c r="F674" s="59"/>
    </row>
    <row r="675" spans="6:6" ht="12.75" customHeight="1" x14ac:dyDescent="0.25">
      <c r="F675" s="59"/>
    </row>
    <row r="676" spans="6:6" ht="12.75" customHeight="1" x14ac:dyDescent="0.25">
      <c r="F676" s="59"/>
    </row>
    <row r="677" spans="6:6" ht="12.75" customHeight="1" x14ac:dyDescent="0.25">
      <c r="F677" s="59"/>
    </row>
    <row r="678" spans="6:6" ht="12.75" customHeight="1" x14ac:dyDescent="0.25">
      <c r="F678" s="59"/>
    </row>
    <row r="679" spans="6:6" ht="12.75" customHeight="1" x14ac:dyDescent="0.25">
      <c r="F679" s="59"/>
    </row>
    <row r="680" spans="6:6" ht="12.75" customHeight="1" x14ac:dyDescent="0.25">
      <c r="F680" s="59"/>
    </row>
    <row r="681" spans="6:6" ht="12.75" customHeight="1" x14ac:dyDescent="0.25">
      <c r="F681" s="59"/>
    </row>
    <row r="682" spans="6:6" ht="12.75" customHeight="1" x14ac:dyDescent="0.25">
      <c r="F682" s="59"/>
    </row>
    <row r="683" spans="6:6" ht="12.75" customHeight="1" x14ac:dyDescent="0.25">
      <c r="F683" s="59"/>
    </row>
    <row r="684" spans="6:6" ht="12.75" customHeight="1" x14ac:dyDescent="0.25">
      <c r="F684" s="59"/>
    </row>
    <row r="685" spans="6:6" ht="12.75" customHeight="1" x14ac:dyDescent="0.25">
      <c r="F685" s="59"/>
    </row>
    <row r="686" spans="6:6" ht="12.75" customHeight="1" x14ac:dyDescent="0.25">
      <c r="F686" s="59"/>
    </row>
    <row r="687" spans="6:6" ht="12.75" customHeight="1" x14ac:dyDescent="0.25">
      <c r="F687" s="59"/>
    </row>
    <row r="688" spans="6:6" ht="12.75" customHeight="1" x14ac:dyDescent="0.25">
      <c r="F688" s="59"/>
    </row>
    <row r="689" spans="6:6" ht="12.75" customHeight="1" x14ac:dyDescent="0.25">
      <c r="F689" s="59"/>
    </row>
    <row r="690" spans="6:6" ht="12.75" customHeight="1" x14ac:dyDescent="0.25">
      <c r="F690" s="59"/>
    </row>
    <row r="691" spans="6:6" ht="12.75" customHeight="1" x14ac:dyDescent="0.25">
      <c r="F691" s="59"/>
    </row>
    <row r="692" spans="6:6" ht="12.75" customHeight="1" x14ac:dyDescent="0.25">
      <c r="F692" s="59"/>
    </row>
    <row r="693" spans="6:6" ht="12.75" customHeight="1" x14ac:dyDescent="0.25">
      <c r="F693" s="59"/>
    </row>
    <row r="694" spans="6:6" ht="12.75" customHeight="1" x14ac:dyDescent="0.25">
      <c r="F694" s="59"/>
    </row>
    <row r="695" spans="6:6" ht="12.75" customHeight="1" x14ac:dyDescent="0.25">
      <c r="F695" s="59"/>
    </row>
    <row r="696" spans="6:6" ht="12.75" customHeight="1" x14ac:dyDescent="0.25">
      <c r="F696" s="59"/>
    </row>
    <row r="697" spans="6:6" ht="12.75" customHeight="1" x14ac:dyDescent="0.25">
      <c r="F697" s="59"/>
    </row>
    <row r="698" spans="6:6" ht="12.75" customHeight="1" x14ac:dyDescent="0.25">
      <c r="F698" s="59"/>
    </row>
    <row r="699" spans="6:6" ht="12.75" customHeight="1" x14ac:dyDescent="0.25">
      <c r="F699" s="59"/>
    </row>
    <row r="700" spans="6:6" ht="12.75" customHeight="1" x14ac:dyDescent="0.25">
      <c r="F700" s="59"/>
    </row>
    <row r="701" spans="6:6" ht="12.75" customHeight="1" x14ac:dyDescent="0.25">
      <c r="F701" s="59"/>
    </row>
    <row r="702" spans="6:6" ht="12.75" customHeight="1" x14ac:dyDescent="0.25">
      <c r="F702" s="59"/>
    </row>
    <row r="703" spans="6:6" ht="12.75" customHeight="1" x14ac:dyDescent="0.25">
      <c r="F703" s="59"/>
    </row>
    <row r="704" spans="6:6" ht="12.75" customHeight="1" x14ac:dyDescent="0.25">
      <c r="F704" s="59"/>
    </row>
    <row r="705" spans="6:6" ht="12.75" customHeight="1" x14ac:dyDescent="0.25">
      <c r="F705" s="59"/>
    </row>
    <row r="706" spans="6:6" ht="12.75" customHeight="1" x14ac:dyDescent="0.25">
      <c r="F706" s="59"/>
    </row>
    <row r="707" spans="6:6" ht="12.75" customHeight="1" x14ac:dyDescent="0.25">
      <c r="F707" s="59"/>
    </row>
    <row r="708" spans="6:6" ht="12.75" customHeight="1" x14ac:dyDescent="0.25">
      <c r="F708" s="59"/>
    </row>
    <row r="709" spans="6:6" ht="12.75" customHeight="1" x14ac:dyDescent="0.25">
      <c r="F709" s="59"/>
    </row>
    <row r="710" spans="6:6" ht="12.75" customHeight="1" x14ac:dyDescent="0.25">
      <c r="F710" s="59"/>
    </row>
    <row r="711" spans="6:6" ht="12.75" customHeight="1" x14ac:dyDescent="0.25">
      <c r="F711" s="59"/>
    </row>
    <row r="712" spans="6:6" ht="12.75" customHeight="1" x14ac:dyDescent="0.25">
      <c r="F712" s="59"/>
    </row>
    <row r="713" spans="6:6" ht="12.75" customHeight="1" x14ac:dyDescent="0.25">
      <c r="F713" s="59"/>
    </row>
    <row r="714" spans="6:6" ht="12.75" customHeight="1" x14ac:dyDescent="0.25">
      <c r="F714" s="59"/>
    </row>
    <row r="715" spans="6:6" ht="12.75" customHeight="1" x14ac:dyDescent="0.25">
      <c r="F715" s="59"/>
    </row>
    <row r="716" spans="6:6" ht="12.75" customHeight="1" x14ac:dyDescent="0.25">
      <c r="F716" s="59"/>
    </row>
    <row r="717" spans="6:6" ht="12.75" customHeight="1" x14ac:dyDescent="0.25">
      <c r="F717" s="59"/>
    </row>
    <row r="718" spans="6:6" ht="12.75" customHeight="1" x14ac:dyDescent="0.25">
      <c r="F718" s="59"/>
    </row>
    <row r="719" spans="6:6" ht="12.75" customHeight="1" x14ac:dyDescent="0.25">
      <c r="F719" s="59"/>
    </row>
    <row r="720" spans="6:6" ht="12.75" customHeight="1" x14ac:dyDescent="0.25">
      <c r="F720" s="59"/>
    </row>
    <row r="721" spans="6:6" ht="12.75" customHeight="1" x14ac:dyDescent="0.25">
      <c r="F721" s="59"/>
    </row>
    <row r="722" spans="6:6" ht="12.75" customHeight="1" x14ac:dyDescent="0.25">
      <c r="F722" s="59"/>
    </row>
    <row r="723" spans="6:6" ht="12.75" customHeight="1" x14ac:dyDescent="0.25">
      <c r="F723" s="59"/>
    </row>
    <row r="724" spans="6:6" ht="12.75" customHeight="1" x14ac:dyDescent="0.25">
      <c r="F724" s="59"/>
    </row>
    <row r="725" spans="6:6" ht="12.75" customHeight="1" x14ac:dyDescent="0.25">
      <c r="F725" s="59"/>
    </row>
    <row r="726" spans="6:6" ht="12.75" customHeight="1" x14ac:dyDescent="0.25">
      <c r="F726" s="59"/>
    </row>
    <row r="727" spans="6:6" ht="12.75" customHeight="1" x14ac:dyDescent="0.25">
      <c r="F727" s="59"/>
    </row>
    <row r="728" spans="6:6" ht="12.75" customHeight="1" x14ac:dyDescent="0.25">
      <c r="F728" s="59"/>
    </row>
    <row r="729" spans="6:6" ht="12.75" customHeight="1" x14ac:dyDescent="0.25">
      <c r="F729" s="59"/>
    </row>
    <row r="730" spans="6:6" ht="12.75" customHeight="1" x14ac:dyDescent="0.25">
      <c r="F730" s="59"/>
    </row>
    <row r="731" spans="6:6" ht="12.75" customHeight="1" x14ac:dyDescent="0.25">
      <c r="F731" s="59"/>
    </row>
    <row r="732" spans="6:6" ht="12.75" customHeight="1" x14ac:dyDescent="0.25">
      <c r="F732" s="59"/>
    </row>
    <row r="733" spans="6:6" ht="12.75" customHeight="1" x14ac:dyDescent="0.25">
      <c r="F733" s="59"/>
    </row>
    <row r="734" spans="6:6" ht="12.75" customHeight="1" x14ac:dyDescent="0.25">
      <c r="F734" s="59"/>
    </row>
    <row r="735" spans="6:6" ht="12.75" customHeight="1" x14ac:dyDescent="0.25">
      <c r="F735" s="59"/>
    </row>
    <row r="736" spans="6:6" ht="12.75" customHeight="1" x14ac:dyDescent="0.25">
      <c r="F736" s="59"/>
    </row>
    <row r="737" spans="6:6" ht="12.75" customHeight="1" x14ac:dyDescent="0.25">
      <c r="F737" s="59"/>
    </row>
    <row r="738" spans="6:6" ht="12.75" customHeight="1" x14ac:dyDescent="0.25">
      <c r="F738" s="59"/>
    </row>
    <row r="739" spans="6:6" ht="12.75" customHeight="1" x14ac:dyDescent="0.25">
      <c r="F739" s="59"/>
    </row>
    <row r="740" spans="6:6" ht="12.75" customHeight="1" x14ac:dyDescent="0.25">
      <c r="F740" s="59"/>
    </row>
    <row r="741" spans="6:6" ht="12.75" customHeight="1" x14ac:dyDescent="0.25">
      <c r="F741" s="59"/>
    </row>
    <row r="742" spans="6:6" ht="12.75" customHeight="1" x14ac:dyDescent="0.25">
      <c r="F742" s="59"/>
    </row>
    <row r="743" spans="6:6" ht="12.75" customHeight="1" x14ac:dyDescent="0.25">
      <c r="F743" s="59"/>
    </row>
    <row r="744" spans="6:6" ht="12.75" customHeight="1" x14ac:dyDescent="0.25">
      <c r="F744" s="59"/>
    </row>
    <row r="745" spans="6:6" ht="12.75" customHeight="1" x14ac:dyDescent="0.25">
      <c r="F745" s="59"/>
    </row>
    <row r="746" spans="6:6" ht="12.75" customHeight="1" x14ac:dyDescent="0.25">
      <c r="F746" s="59"/>
    </row>
    <row r="747" spans="6:6" ht="12.75" customHeight="1" x14ac:dyDescent="0.25">
      <c r="F747" s="59"/>
    </row>
    <row r="748" spans="6:6" ht="12.75" customHeight="1" x14ac:dyDescent="0.25">
      <c r="F748" s="59"/>
    </row>
    <row r="749" spans="6:6" ht="12.75" customHeight="1" x14ac:dyDescent="0.25">
      <c r="F749" s="59"/>
    </row>
    <row r="750" spans="6:6" ht="12.75" customHeight="1" x14ac:dyDescent="0.25">
      <c r="F750" s="59"/>
    </row>
    <row r="751" spans="6:6" ht="12.75" customHeight="1" x14ac:dyDescent="0.25">
      <c r="F751" s="59"/>
    </row>
    <row r="752" spans="6:6" ht="12.75" customHeight="1" x14ac:dyDescent="0.25">
      <c r="F752" s="59"/>
    </row>
    <row r="753" spans="6:6" ht="12.75" customHeight="1" x14ac:dyDescent="0.25">
      <c r="F753" s="59"/>
    </row>
    <row r="754" spans="6:6" ht="12.75" customHeight="1" x14ac:dyDescent="0.25">
      <c r="F754" s="59"/>
    </row>
    <row r="755" spans="6:6" ht="12.75" customHeight="1" x14ac:dyDescent="0.25">
      <c r="F755" s="59"/>
    </row>
    <row r="756" spans="6:6" ht="12.75" customHeight="1" x14ac:dyDescent="0.25">
      <c r="F756" s="59"/>
    </row>
    <row r="757" spans="6:6" ht="12.75" customHeight="1" x14ac:dyDescent="0.25">
      <c r="F757" s="59"/>
    </row>
    <row r="758" spans="6:6" ht="12.75" customHeight="1" x14ac:dyDescent="0.25">
      <c r="F758" s="59"/>
    </row>
    <row r="759" spans="6:6" ht="12.75" customHeight="1" x14ac:dyDescent="0.25">
      <c r="F759" s="59"/>
    </row>
    <row r="760" spans="6:6" ht="12.75" customHeight="1" x14ac:dyDescent="0.25">
      <c r="F760" s="59"/>
    </row>
    <row r="761" spans="6:6" ht="12.75" customHeight="1" x14ac:dyDescent="0.25">
      <c r="F761" s="59"/>
    </row>
    <row r="762" spans="6:6" ht="12.75" customHeight="1" x14ac:dyDescent="0.25">
      <c r="F762" s="59"/>
    </row>
    <row r="763" spans="6:6" ht="12.75" customHeight="1" x14ac:dyDescent="0.25">
      <c r="F763" s="59"/>
    </row>
    <row r="764" spans="6:6" ht="12.75" customHeight="1" x14ac:dyDescent="0.25">
      <c r="F764" s="59"/>
    </row>
    <row r="765" spans="6:6" ht="12.75" customHeight="1" x14ac:dyDescent="0.25">
      <c r="F765" s="59"/>
    </row>
    <row r="766" spans="6:6" ht="12.75" customHeight="1" x14ac:dyDescent="0.25">
      <c r="F766" s="59"/>
    </row>
    <row r="767" spans="6:6" ht="12.75" customHeight="1" x14ac:dyDescent="0.25">
      <c r="F767" s="59"/>
    </row>
    <row r="768" spans="6:6" ht="12.75" customHeight="1" x14ac:dyDescent="0.25">
      <c r="F768" s="59"/>
    </row>
    <row r="769" spans="6:6" ht="12.75" customHeight="1" x14ac:dyDescent="0.25">
      <c r="F769" s="59"/>
    </row>
    <row r="770" spans="6:6" ht="12.75" customHeight="1" x14ac:dyDescent="0.25">
      <c r="F770" s="59"/>
    </row>
    <row r="771" spans="6:6" ht="12.75" customHeight="1" x14ac:dyDescent="0.25">
      <c r="F771" s="59"/>
    </row>
    <row r="772" spans="6:6" ht="12.75" customHeight="1" x14ac:dyDescent="0.25">
      <c r="F772" s="59"/>
    </row>
    <row r="773" spans="6:6" ht="12.75" customHeight="1" x14ac:dyDescent="0.25">
      <c r="F773" s="59"/>
    </row>
    <row r="774" spans="6:6" ht="12.75" customHeight="1" x14ac:dyDescent="0.25">
      <c r="F774" s="59"/>
    </row>
    <row r="775" spans="6:6" ht="12.75" customHeight="1" x14ac:dyDescent="0.25">
      <c r="F775" s="59"/>
    </row>
    <row r="776" spans="6:6" ht="12.75" customHeight="1" x14ac:dyDescent="0.25">
      <c r="F776" s="59"/>
    </row>
    <row r="777" spans="6:6" ht="12.75" customHeight="1" x14ac:dyDescent="0.25">
      <c r="F777" s="59"/>
    </row>
    <row r="778" spans="6:6" ht="12.75" customHeight="1" x14ac:dyDescent="0.25">
      <c r="F778" s="59"/>
    </row>
    <row r="779" spans="6:6" ht="12.75" customHeight="1" x14ac:dyDescent="0.25">
      <c r="F779" s="59"/>
    </row>
    <row r="780" spans="6:6" ht="12.75" customHeight="1" x14ac:dyDescent="0.25">
      <c r="F780" s="59"/>
    </row>
    <row r="781" spans="6:6" ht="12.75" customHeight="1" x14ac:dyDescent="0.25">
      <c r="F781" s="59"/>
    </row>
    <row r="782" spans="6:6" ht="12.75" customHeight="1" x14ac:dyDescent="0.25">
      <c r="F782" s="59"/>
    </row>
    <row r="783" spans="6:6" ht="12.75" customHeight="1" x14ac:dyDescent="0.25">
      <c r="F783" s="59"/>
    </row>
    <row r="784" spans="6:6" ht="12.75" customHeight="1" x14ac:dyDescent="0.25">
      <c r="F784" s="59"/>
    </row>
    <row r="785" spans="6:6" ht="12.75" customHeight="1" x14ac:dyDescent="0.25">
      <c r="F785" s="59"/>
    </row>
    <row r="786" spans="6:6" ht="12.75" customHeight="1" x14ac:dyDescent="0.25">
      <c r="F786" s="59"/>
    </row>
    <row r="787" spans="6:6" ht="12.75" customHeight="1" x14ac:dyDescent="0.25">
      <c r="F787" s="59"/>
    </row>
    <row r="788" spans="6:6" ht="12.75" customHeight="1" x14ac:dyDescent="0.25">
      <c r="F788" s="59"/>
    </row>
    <row r="789" spans="6:6" ht="12.75" customHeight="1" x14ac:dyDescent="0.25">
      <c r="F789" s="59"/>
    </row>
    <row r="790" spans="6:6" ht="12.75" customHeight="1" x14ac:dyDescent="0.25">
      <c r="F790" s="59"/>
    </row>
    <row r="791" spans="6:6" ht="12.75" customHeight="1" x14ac:dyDescent="0.25">
      <c r="F791" s="59"/>
    </row>
    <row r="792" spans="6:6" ht="12.75" customHeight="1" x14ac:dyDescent="0.25">
      <c r="F792" s="59"/>
    </row>
    <row r="793" spans="6:6" ht="12.75" customHeight="1" x14ac:dyDescent="0.25">
      <c r="F793" s="59"/>
    </row>
    <row r="794" spans="6:6" ht="12.75" customHeight="1" x14ac:dyDescent="0.25">
      <c r="F794" s="59"/>
    </row>
    <row r="795" spans="6:6" ht="12.75" customHeight="1" x14ac:dyDescent="0.25">
      <c r="F795" s="59"/>
    </row>
    <row r="796" spans="6:6" ht="12.75" customHeight="1" x14ac:dyDescent="0.25">
      <c r="F796" s="59"/>
    </row>
    <row r="797" spans="6:6" ht="12.75" customHeight="1" x14ac:dyDescent="0.25">
      <c r="F797" s="59"/>
    </row>
    <row r="798" spans="6:6" ht="12.75" customHeight="1" x14ac:dyDescent="0.25">
      <c r="F798" s="59"/>
    </row>
    <row r="799" spans="6:6" ht="12.75" customHeight="1" x14ac:dyDescent="0.25">
      <c r="F799" s="59"/>
    </row>
    <row r="800" spans="6:6" ht="12.75" customHeight="1" x14ac:dyDescent="0.25">
      <c r="F800" s="59"/>
    </row>
    <row r="801" spans="6:6" ht="12.75" customHeight="1" x14ac:dyDescent="0.25">
      <c r="F801" s="59"/>
    </row>
    <row r="802" spans="6:6" ht="12.75" customHeight="1" x14ac:dyDescent="0.25">
      <c r="F802" s="59"/>
    </row>
    <row r="803" spans="6:6" ht="12.75" customHeight="1" x14ac:dyDescent="0.25">
      <c r="F803" s="59"/>
    </row>
    <row r="804" spans="6:6" ht="12.75" customHeight="1" x14ac:dyDescent="0.25">
      <c r="F804" s="59"/>
    </row>
    <row r="805" spans="6:6" ht="12.75" customHeight="1" x14ac:dyDescent="0.25">
      <c r="F805" s="59"/>
    </row>
    <row r="806" spans="6:6" ht="12.75" customHeight="1" x14ac:dyDescent="0.25">
      <c r="F806" s="59"/>
    </row>
    <row r="807" spans="6:6" ht="12.75" customHeight="1" x14ac:dyDescent="0.25">
      <c r="F807" s="59"/>
    </row>
    <row r="808" spans="6:6" ht="12.75" customHeight="1" x14ac:dyDescent="0.25">
      <c r="F808" s="59"/>
    </row>
    <row r="809" spans="6:6" ht="12.75" customHeight="1" x14ac:dyDescent="0.25">
      <c r="F809" s="59"/>
    </row>
    <row r="810" spans="6:6" ht="12.75" customHeight="1" x14ac:dyDescent="0.25">
      <c r="F810" s="59"/>
    </row>
    <row r="811" spans="6:6" ht="12.75" customHeight="1" x14ac:dyDescent="0.25">
      <c r="F811" s="59"/>
    </row>
    <row r="812" spans="6:6" ht="12.75" customHeight="1" x14ac:dyDescent="0.25">
      <c r="F812" s="59"/>
    </row>
    <row r="813" spans="6:6" ht="12.75" customHeight="1" x14ac:dyDescent="0.25">
      <c r="F813" s="59"/>
    </row>
    <row r="814" spans="6:6" ht="12.75" customHeight="1" x14ac:dyDescent="0.25">
      <c r="F814" s="59"/>
    </row>
    <row r="815" spans="6:6" ht="12.75" customHeight="1" x14ac:dyDescent="0.25">
      <c r="F815" s="59"/>
    </row>
    <row r="816" spans="6:6" ht="12.75" customHeight="1" x14ac:dyDescent="0.25">
      <c r="F816" s="59"/>
    </row>
    <row r="817" spans="6:6" ht="12.75" customHeight="1" x14ac:dyDescent="0.25">
      <c r="F817" s="59"/>
    </row>
    <row r="818" spans="6:6" ht="12.75" customHeight="1" x14ac:dyDescent="0.25">
      <c r="F818" s="59"/>
    </row>
    <row r="819" spans="6:6" ht="12.75" customHeight="1" x14ac:dyDescent="0.25">
      <c r="F819" s="59"/>
    </row>
    <row r="820" spans="6:6" ht="12.75" customHeight="1" x14ac:dyDescent="0.25">
      <c r="F820" s="59"/>
    </row>
    <row r="821" spans="6:6" ht="12.75" customHeight="1" x14ac:dyDescent="0.25">
      <c r="F821" s="59"/>
    </row>
    <row r="822" spans="6:6" ht="12.75" customHeight="1" x14ac:dyDescent="0.25">
      <c r="F822" s="59"/>
    </row>
    <row r="823" spans="6:6" ht="12.75" customHeight="1" x14ac:dyDescent="0.25">
      <c r="F823" s="59"/>
    </row>
    <row r="824" spans="6:6" ht="12.75" customHeight="1" x14ac:dyDescent="0.25">
      <c r="F824" s="59"/>
    </row>
    <row r="825" spans="6:6" ht="12.75" customHeight="1" x14ac:dyDescent="0.25">
      <c r="F825" s="59"/>
    </row>
    <row r="826" spans="6:6" ht="12.75" customHeight="1" x14ac:dyDescent="0.25">
      <c r="F826" s="59"/>
    </row>
    <row r="827" spans="6:6" ht="12.75" customHeight="1" x14ac:dyDescent="0.25">
      <c r="F827" s="59"/>
    </row>
    <row r="828" spans="6:6" ht="12.75" customHeight="1" x14ac:dyDescent="0.25">
      <c r="F828" s="59"/>
    </row>
    <row r="829" spans="6:6" ht="12.75" customHeight="1" x14ac:dyDescent="0.25">
      <c r="F829" s="59"/>
    </row>
    <row r="830" spans="6:6" ht="12.75" customHeight="1" x14ac:dyDescent="0.25">
      <c r="F830" s="59"/>
    </row>
    <row r="831" spans="6:6" ht="12.75" customHeight="1" x14ac:dyDescent="0.25">
      <c r="F831" s="59"/>
    </row>
    <row r="832" spans="6:6" ht="12.75" customHeight="1" x14ac:dyDescent="0.25">
      <c r="F832" s="59"/>
    </row>
    <row r="833" spans="6:6" ht="12.75" customHeight="1" x14ac:dyDescent="0.25">
      <c r="F833" s="59"/>
    </row>
    <row r="834" spans="6:6" ht="12.75" customHeight="1" x14ac:dyDescent="0.25">
      <c r="F834" s="59"/>
    </row>
    <row r="835" spans="6:6" ht="12.75" customHeight="1" x14ac:dyDescent="0.25">
      <c r="F835" s="59"/>
    </row>
    <row r="836" spans="6:6" ht="12.75" customHeight="1" x14ac:dyDescent="0.25">
      <c r="F836" s="59"/>
    </row>
    <row r="837" spans="6:6" ht="12.75" customHeight="1" x14ac:dyDescent="0.25">
      <c r="F837" s="59"/>
    </row>
    <row r="838" spans="6:6" ht="12.75" customHeight="1" x14ac:dyDescent="0.25">
      <c r="F838" s="59"/>
    </row>
    <row r="839" spans="6:6" ht="12.75" customHeight="1" x14ac:dyDescent="0.25">
      <c r="F839" s="59"/>
    </row>
    <row r="840" spans="6:6" ht="12.75" customHeight="1" x14ac:dyDescent="0.25">
      <c r="F840" s="59"/>
    </row>
    <row r="841" spans="6:6" ht="12.75" customHeight="1" x14ac:dyDescent="0.25">
      <c r="F841" s="59"/>
    </row>
    <row r="842" spans="6:6" ht="12.75" customHeight="1" x14ac:dyDescent="0.25">
      <c r="F842" s="59"/>
    </row>
    <row r="843" spans="6:6" ht="12.75" customHeight="1" x14ac:dyDescent="0.25">
      <c r="F843" s="59"/>
    </row>
    <row r="844" spans="6:6" ht="12.75" customHeight="1" x14ac:dyDescent="0.25">
      <c r="F844" s="59"/>
    </row>
    <row r="845" spans="6:6" ht="12.75" customHeight="1" x14ac:dyDescent="0.25">
      <c r="F845" s="59"/>
    </row>
    <row r="846" spans="6:6" ht="12.75" customHeight="1" x14ac:dyDescent="0.25">
      <c r="F846" s="59"/>
    </row>
    <row r="847" spans="6:6" ht="12.75" customHeight="1" x14ac:dyDescent="0.25">
      <c r="F847" s="59"/>
    </row>
    <row r="848" spans="6:6" ht="12.75" customHeight="1" x14ac:dyDescent="0.25">
      <c r="F848" s="59"/>
    </row>
    <row r="849" spans="6:6" ht="12.75" customHeight="1" x14ac:dyDescent="0.25">
      <c r="F849" s="59"/>
    </row>
    <row r="850" spans="6:6" ht="12.75" customHeight="1" x14ac:dyDescent="0.25">
      <c r="F850" s="59"/>
    </row>
    <row r="851" spans="6:6" ht="12.75" customHeight="1" x14ac:dyDescent="0.25">
      <c r="F851" s="59"/>
    </row>
    <row r="852" spans="6:6" ht="12.75" customHeight="1" x14ac:dyDescent="0.25">
      <c r="F852" s="59"/>
    </row>
    <row r="853" spans="6:6" ht="12.75" customHeight="1" x14ac:dyDescent="0.25">
      <c r="F853" s="59"/>
    </row>
    <row r="854" spans="6:6" ht="12.75" customHeight="1" x14ac:dyDescent="0.25">
      <c r="F854" s="59"/>
    </row>
    <row r="855" spans="6:6" ht="12.75" customHeight="1" x14ac:dyDescent="0.25">
      <c r="F855" s="59"/>
    </row>
    <row r="856" spans="6:6" ht="12.75" customHeight="1" x14ac:dyDescent="0.25">
      <c r="F856" s="59"/>
    </row>
    <row r="857" spans="6:6" ht="12.75" customHeight="1" x14ac:dyDescent="0.25">
      <c r="F857" s="59"/>
    </row>
    <row r="858" spans="6:6" ht="12.75" customHeight="1" x14ac:dyDescent="0.25">
      <c r="F858" s="59"/>
    </row>
    <row r="859" spans="6:6" ht="12.75" customHeight="1" x14ac:dyDescent="0.25">
      <c r="F859" s="59"/>
    </row>
    <row r="860" spans="6:6" ht="12.75" customHeight="1" x14ac:dyDescent="0.25">
      <c r="F860" s="59"/>
    </row>
    <row r="861" spans="6:6" ht="12.75" customHeight="1" x14ac:dyDescent="0.25">
      <c r="F861" s="59"/>
    </row>
    <row r="862" spans="6:6" ht="12.75" customHeight="1" x14ac:dyDescent="0.25">
      <c r="F862" s="59"/>
    </row>
    <row r="863" spans="6:6" ht="12.75" customHeight="1" x14ac:dyDescent="0.25">
      <c r="F863" s="59"/>
    </row>
    <row r="864" spans="6:6" ht="12.75" customHeight="1" x14ac:dyDescent="0.25">
      <c r="F864" s="59"/>
    </row>
    <row r="865" spans="6:6" ht="12.75" customHeight="1" x14ac:dyDescent="0.25">
      <c r="F865" s="59"/>
    </row>
    <row r="866" spans="6:6" ht="12.75" customHeight="1" x14ac:dyDescent="0.25">
      <c r="F866" s="59"/>
    </row>
  </sheetData>
  <sheetProtection algorithmName="SHA-512" hashValue="ftXMgtbR6rua3yDa51zIiP95yZmPd8iTN5aPOZQ9aaN8an1YV8MEP3zHFK+3VTD/Z35uxZ7gLyIkKyrH6ZtBSg==" saltValue="LDo33bLBLKZkmfAY88iPTg==" spinCount="100000" sheet="1" objects="1" scenarios="1" formatCells="0" formatColumns="0" formatRows="0" insertColumns="0" insertRows="0" deleteColumns="0" deleteRows="0" sort="0" autoFilter="0" pivotTables="0"/>
  <autoFilter ref="A1:BQ866">
    <filterColumn colId="9" showButton="0"/>
    <filterColumn colId="10" showButton="0"/>
    <filterColumn colId="12" showButton="0"/>
    <filterColumn colId="13" showButton="0"/>
    <filterColumn colId="15" showButton="0"/>
    <filterColumn colId="16" showButton="0"/>
    <filterColumn colId="18" showButton="0"/>
    <filterColumn colId="19" showButton="0"/>
    <filterColumn colId="21" showButton="0"/>
    <filterColumn colId="22" showButton="0"/>
    <filterColumn colId="24" showButton="0"/>
    <filterColumn colId="25" showButton="0"/>
    <filterColumn colId="27" showButton="0"/>
    <filterColumn colId="28" showButton="0"/>
    <filterColumn colId="30" showButton="0"/>
    <filterColumn colId="31" showButton="0"/>
    <filterColumn colId="33" showButton="0"/>
    <filterColumn colId="34" showButton="0"/>
    <filterColumn colId="36" showButton="0"/>
    <filterColumn colId="37" showButton="0"/>
    <filterColumn colId="39" showButton="0"/>
    <filterColumn colId="40" showButton="0"/>
    <filterColumn colId="42" showButton="0"/>
    <filterColumn colId="43" showButton="0"/>
    <filterColumn colId="45" showButton="0"/>
    <filterColumn colId="46" showButton="0"/>
    <filterColumn colId="48" showButton="0"/>
    <filterColumn colId="49" showButton="0"/>
    <filterColumn colId="51" showButton="0"/>
    <filterColumn colId="52" showButton="0"/>
    <filterColumn colId="54" showButton="0"/>
    <filterColumn colId="55" showButton="0"/>
    <filterColumn colId="57" showButton="0"/>
    <filterColumn colId="58" showButton="0"/>
    <filterColumn colId="60" showButton="0"/>
    <filterColumn colId="61" showButton="0"/>
    <filterColumn colId="63" showButton="0"/>
    <filterColumn colId="64" showButton="0"/>
    <filterColumn colId="66" showButton="0"/>
    <filterColumn colId="67" showButton="0"/>
  </autoFilter>
  <mergeCells count="67">
    <mergeCell ref="A240:A242"/>
    <mergeCell ref="A116:A127"/>
    <mergeCell ref="A197:A207"/>
    <mergeCell ref="G1:G2"/>
    <mergeCell ref="H1:H2"/>
    <mergeCell ref="A230:A231"/>
    <mergeCell ref="A233:A234"/>
    <mergeCell ref="A180:A181"/>
    <mergeCell ref="A183:A184"/>
    <mergeCell ref="A186:A189"/>
    <mergeCell ref="A138:A139"/>
    <mergeCell ref="A141:A148"/>
    <mergeCell ref="A150:A151"/>
    <mergeCell ref="A153:A156"/>
    <mergeCell ref="A162:A163"/>
    <mergeCell ref="A165:A166"/>
    <mergeCell ref="I1:I2"/>
    <mergeCell ref="A209:A213"/>
    <mergeCell ref="A215:A224"/>
    <mergeCell ref="A104:A107"/>
    <mergeCell ref="A111:A112"/>
    <mergeCell ref="A129:A133"/>
    <mergeCell ref="A135:A136"/>
    <mergeCell ref="A59:A62"/>
    <mergeCell ref="A68:A69"/>
    <mergeCell ref="A71:A76"/>
    <mergeCell ref="A78:A79"/>
    <mergeCell ref="A81:A84"/>
    <mergeCell ref="A88:A92"/>
    <mergeCell ref="B1:B2"/>
    <mergeCell ref="A170:A171"/>
    <mergeCell ref="A173:A176"/>
    <mergeCell ref="A100:A102"/>
    <mergeCell ref="A27:A29"/>
    <mergeCell ref="A31:A32"/>
    <mergeCell ref="A34:A36"/>
    <mergeCell ref="A44:A45"/>
    <mergeCell ref="A47:A50"/>
    <mergeCell ref="A56:A57"/>
    <mergeCell ref="BL1:BN1"/>
    <mergeCell ref="BO1:BQ1"/>
    <mergeCell ref="A9:A12"/>
    <mergeCell ref="A14:A15"/>
    <mergeCell ref="A19:A20"/>
    <mergeCell ref="AT1:AV1"/>
    <mergeCell ref="AW1:AY1"/>
    <mergeCell ref="AZ1:BB1"/>
    <mergeCell ref="BC1:BE1"/>
    <mergeCell ref="BF1:BH1"/>
    <mergeCell ref="BI1:BK1"/>
    <mergeCell ref="AB1:AD1"/>
    <mergeCell ref="AE1:AG1"/>
    <mergeCell ref="AH1:AJ1"/>
    <mergeCell ref="AK1:AM1"/>
    <mergeCell ref="AN1:AP1"/>
    <mergeCell ref="A22:A23"/>
    <mergeCell ref="C1:C2"/>
    <mergeCell ref="D1:D2"/>
    <mergeCell ref="E1:E2"/>
    <mergeCell ref="F1:F2"/>
    <mergeCell ref="AQ1:AS1"/>
    <mergeCell ref="Y1:AA1"/>
    <mergeCell ref="J1:L1"/>
    <mergeCell ref="M1:O1"/>
    <mergeCell ref="P1:R1"/>
    <mergeCell ref="S1:U1"/>
    <mergeCell ref="V1:X1"/>
  </mergeCells>
  <conditionalFormatting sqref="S20:U20 V22:AD23 AH22:AJ23 P22:R23 P116:BN127 P240:BN242 P197:U207 Y197:BN207 V148:X223 P244:BN244">
    <cfRule type="expression" dxfId="1461" priority="1263">
      <formula>P20="INCLUIR EN PAA2021"</formula>
    </cfRule>
  </conditionalFormatting>
  <conditionalFormatting sqref="S20:U20 V22:AD23 AH22:AJ23 P22:R23 P116:BN127 P240:BN242 P197:U207 Y197:BN207 V148:X223 P244:BN244">
    <cfRule type="expression" dxfId="1460" priority="1264">
      <formula>P20="NO REQUIERE ADQUISICIÓN"</formula>
    </cfRule>
  </conditionalFormatting>
  <conditionalFormatting sqref="C3 C79 C81:C84">
    <cfRule type="expression" dxfId="1459" priority="1265">
      <formula>#REF!="ADICIÓN"</formula>
    </cfRule>
  </conditionalFormatting>
  <conditionalFormatting sqref="B3 B47:B50 B20 B22:B23 B32 B34:B36 B38 B40 B42 B180:B181 B79 B81:B84 B94 B96 B98 B100:B102 B104:B107 B109 B111:B112 B114 B135 B138:B139 B150:B151 B159 B52 B162:B163 B165:B166 B168 B170:B171 B173:B176 B178 B183 B186:B189 B191 B193 B195 B153:B156 B54 B129:B133 C141:C148 B116:B127 B197:B207 B238:B245">
    <cfRule type="expression" dxfId="1458" priority="1266">
      <formula>#REF!="NUEVO PROCESO"</formula>
    </cfRule>
  </conditionalFormatting>
  <conditionalFormatting sqref="C7">
    <cfRule type="expression" dxfId="1457" priority="1267">
      <formula>#REF!="ADICIÓN"</formula>
    </cfRule>
  </conditionalFormatting>
  <conditionalFormatting sqref="B7">
    <cfRule type="expression" dxfId="1456" priority="1268">
      <formula>#REF!="NUEVO PROCESO"</formula>
    </cfRule>
  </conditionalFormatting>
  <conditionalFormatting sqref="C9:C12">
    <cfRule type="expression" dxfId="1455" priority="1269">
      <formula>#REF!="ADICIÓN"</formula>
    </cfRule>
  </conditionalFormatting>
  <conditionalFormatting sqref="B9:B12">
    <cfRule type="expression" dxfId="1454" priority="1270">
      <formula>#REF!="NUEVO PROCESO"</formula>
    </cfRule>
  </conditionalFormatting>
  <conditionalFormatting sqref="B15">
    <cfRule type="expression" dxfId="1453" priority="1271">
      <formula>#REF!="NUEVO PROCESO"</formula>
    </cfRule>
  </conditionalFormatting>
  <conditionalFormatting sqref="C15 C23 C20">
    <cfRule type="expression" dxfId="1452" priority="1272">
      <formula>#REF!="ADICIÓN"</formula>
    </cfRule>
  </conditionalFormatting>
  <conditionalFormatting sqref="C17">
    <cfRule type="expression" dxfId="1451" priority="1273">
      <formula>#REF!="ADICIÓN"</formula>
    </cfRule>
  </conditionalFormatting>
  <conditionalFormatting sqref="C17">
    <cfRule type="expression" dxfId="1450" priority="1274">
      <formula>#REF!="ADICIÓN"</formula>
    </cfRule>
  </conditionalFormatting>
  <conditionalFormatting sqref="B17">
    <cfRule type="expression" dxfId="1449" priority="1275">
      <formula>#REF!="NUEVO PROCESO"</formula>
    </cfRule>
  </conditionalFormatting>
  <conditionalFormatting sqref="C19 C22">
    <cfRule type="expression" dxfId="1448" priority="1276">
      <formula>#REF!="ADICIÓN"</formula>
    </cfRule>
  </conditionalFormatting>
  <conditionalFormatting sqref="B19">
    <cfRule type="expression" dxfId="1447" priority="1277">
      <formula>#REF!="NUEVO PROCESO"</formula>
    </cfRule>
  </conditionalFormatting>
  <conditionalFormatting sqref="C25">
    <cfRule type="expression" dxfId="1446" priority="1278">
      <formula>#REF!="ADICIÓN"</formula>
    </cfRule>
  </conditionalFormatting>
  <conditionalFormatting sqref="B25">
    <cfRule type="expression" dxfId="1445" priority="1279">
      <formula>#REF!="NUEVO PROCESO"</formula>
    </cfRule>
  </conditionalFormatting>
  <conditionalFormatting sqref="C27:C29">
    <cfRule type="expression" dxfId="1444" priority="1280">
      <formula>#REF!="ADICIÓN"</formula>
    </cfRule>
  </conditionalFormatting>
  <conditionalFormatting sqref="B27:B29">
    <cfRule type="expression" dxfId="1443" priority="1281">
      <formula>#REF!="NUEVO PROCESO"</formula>
    </cfRule>
  </conditionalFormatting>
  <conditionalFormatting sqref="C31">
    <cfRule type="expression" dxfId="1442" priority="1282">
      <formula>#REF!="ADICIÓN"</formula>
    </cfRule>
  </conditionalFormatting>
  <conditionalFormatting sqref="B31">
    <cfRule type="expression" dxfId="1441" priority="1283">
      <formula>#REF!="NUEVO PROCESO"</formula>
    </cfRule>
  </conditionalFormatting>
  <conditionalFormatting sqref="C45">
    <cfRule type="expression" dxfId="1440" priority="1284">
      <formula>#REF!="ADICIÓN"</formula>
    </cfRule>
  </conditionalFormatting>
  <conditionalFormatting sqref="B44:B45">
    <cfRule type="expression" dxfId="1439" priority="1285">
      <formula>#REF!="NUEVO PROCESO"</formula>
    </cfRule>
  </conditionalFormatting>
  <conditionalFormatting sqref="A44 A96 A109 A111 A116 A162 A165 A168 A170 A173 A178 A183 A209 A215 A226 A228 A233 A236 A186 A88">
    <cfRule type="expression" dxfId="1438" priority="1286">
      <formula>#REF!="ADICIÓN"</formula>
    </cfRule>
  </conditionalFormatting>
  <conditionalFormatting sqref="C47:C50">
    <cfRule type="expression" dxfId="1437" priority="1287">
      <formula>#REF!="ADICIÓN"</formula>
    </cfRule>
  </conditionalFormatting>
  <conditionalFormatting sqref="A47">
    <cfRule type="expression" dxfId="1436" priority="1288">
      <formula>#REF!="ADICIÓN"</formula>
    </cfRule>
  </conditionalFormatting>
  <conditionalFormatting sqref="A56">
    <cfRule type="expression" dxfId="1435" priority="1289">
      <formula>#REF!="ADICIÓN"</formula>
    </cfRule>
  </conditionalFormatting>
  <conditionalFormatting sqref="C56">
    <cfRule type="expression" dxfId="1434" priority="1290">
      <formula>#REF!="ADICIÓN"</formula>
    </cfRule>
  </conditionalFormatting>
  <conditionalFormatting sqref="B56">
    <cfRule type="expression" dxfId="1433" priority="1291">
      <formula>#REF!="NUEVO PROCESO"</formula>
    </cfRule>
  </conditionalFormatting>
  <conditionalFormatting sqref="B57">
    <cfRule type="expression" dxfId="1432" priority="1292">
      <formula>#REF!="NUEVO PROCESO"</formula>
    </cfRule>
  </conditionalFormatting>
  <conditionalFormatting sqref="C57">
    <cfRule type="expression" dxfId="1431" priority="1293">
      <formula>#REF!="ADICIÓN"</formula>
    </cfRule>
  </conditionalFormatting>
  <conditionalFormatting sqref="C59:C60">
    <cfRule type="expression" dxfId="1430" priority="1294">
      <formula>#REF!="ADICIÓN"</formula>
    </cfRule>
  </conditionalFormatting>
  <conditionalFormatting sqref="C61:C62">
    <cfRule type="expression" dxfId="1429" priority="1295">
      <formula>#REF!="ADICIÓN"</formula>
    </cfRule>
  </conditionalFormatting>
  <conditionalFormatting sqref="B59:B62">
    <cfRule type="expression" dxfId="1428" priority="1296">
      <formula>#REF!="NUEVO PROCESO"</formula>
    </cfRule>
  </conditionalFormatting>
  <conditionalFormatting sqref="A59">
    <cfRule type="expression" dxfId="1427" priority="1297">
      <formula>#REF!="ADICIÓN"</formula>
    </cfRule>
  </conditionalFormatting>
  <conditionalFormatting sqref="C64">
    <cfRule type="expression" dxfId="1426" priority="1298">
      <formula>#REF!="ADICIÓN"</formula>
    </cfRule>
  </conditionalFormatting>
  <conditionalFormatting sqref="B64">
    <cfRule type="expression" dxfId="1425" priority="1299">
      <formula>#REF!="NUEVO PROCESO"</formula>
    </cfRule>
  </conditionalFormatting>
  <conditionalFormatting sqref="A64">
    <cfRule type="expression" dxfId="1424" priority="1300">
      <formula>#REF!="ADICIÓN"</formula>
    </cfRule>
  </conditionalFormatting>
  <conditionalFormatting sqref="C66">
    <cfRule type="expression" dxfId="1423" priority="1301">
      <formula>#REF!="ADICIÓN"</formula>
    </cfRule>
  </conditionalFormatting>
  <conditionalFormatting sqref="B66">
    <cfRule type="expression" dxfId="1422" priority="1302">
      <formula>#REF!="NUEVO PROCESO"</formula>
    </cfRule>
  </conditionalFormatting>
  <conditionalFormatting sqref="A66">
    <cfRule type="expression" dxfId="1421" priority="1303">
      <formula>#REF!="ADICIÓN"</formula>
    </cfRule>
  </conditionalFormatting>
  <conditionalFormatting sqref="C68">
    <cfRule type="expression" dxfId="1420" priority="1304">
      <formula>#REF!="ADICIÓN"</formula>
    </cfRule>
  </conditionalFormatting>
  <conditionalFormatting sqref="C69">
    <cfRule type="expression" dxfId="1419" priority="1305">
      <formula>#REF!="ADICIÓN"</formula>
    </cfRule>
  </conditionalFormatting>
  <conditionalFormatting sqref="B68:B69">
    <cfRule type="expression" dxfId="1418" priority="1306">
      <formula>#REF!="NUEVO PROCESO"</formula>
    </cfRule>
  </conditionalFormatting>
  <conditionalFormatting sqref="A68">
    <cfRule type="expression" dxfId="1417" priority="1307">
      <formula>#REF!="ADICIÓN"</formula>
    </cfRule>
  </conditionalFormatting>
  <conditionalFormatting sqref="C71:C76">
    <cfRule type="expression" dxfId="1416" priority="1308">
      <formula>#REF!="ADICIÓN"</formula>
    </cfRule>
  </conditionalFormatting>
  <conditionalFormatting sqref="B71:B76">
    <cfRule type="expression" dxfId="1415" priority="1309">
      <formula>#REF!="NUEVO PROCESO"</formula>
    </cfRule>
  </conditionalFormatting>
  <conditionalFormatting sqref="A71">
    <cfRule type="expression" dxfId="1414" priority="1310">
      <formula>#REF!="ADICIÓN"</formula>
    </cfRule>
  </conditionalFormatting>
  <conditionalFormatting sqref="C78">
    <cfRule type="expression" dxfId="1413" priority="1311">
      <formula>#REF!="ADICIÓN"</formula>
    </cfRule>
  </conditionalFormatting>
  <conditionalFormatting sqref="B78">
    <cfRule type="expression" dxfId="1412" priority="1312">
      <formula>#REF!="NUEVO PROCESO"</formula>
    </cfRule>
  </conditionalFormatting>
  <conditionalFormatting sqref="A78">
    <cfRule type="expression" dxfId="1411" priority="1313">
      <formula>#REF!="ADICIÓN"</formula>
    </cfRule>
  </conditionalFormatting>
  <conditionalFormatting sqref="C6">
    <cfRule type="expression" dxfId="1410" priority="1314">
      <formula>#REF!="ADICIÓN"</formula>
    </cfRule>
  </conditionalFormatting>
  <conditionalFormatting sqref="B6">
    <cfRule type="expression" dxfId="1409" priority="1315">
      <formula>#REF!="NUEVO PROCESO"</formula>
    </cfRule>
  </conditionalFormatting>
  <conditionalFormatting sqref="C8">
    <cfRule type="expression" dxfId="1408" priority="1316">
      <formula>#REF!="ADICIÓN"</formula>
    </cfRule>
  </conditionalFormatting>
  <conditionalFormatting sqref="B8">
    <cfRule type="expression" dxfId="1407" priority="1317">
      <formula>#REF!="NUEVO PROCESO"</formula>
    </cfRule>
  </conditionalFormatting>
  <conditionalFormatting sqref="C13">
    <cfRule type="expression" dxfId="1406" priority="1318">
      <formula>#REF!="ADICIÓN"</formula>
    </cfRule>
  </conditionalFormatting>
  <conditionalFormatting sqref="B13">
    <cfRule type="expression" dxfId="1405" priority="1319">
      <formula>#REF!="NUEVO PROCESO"</formula>
    </cfRule>
  </conditionalFormatting>
  <conditionalFormatting sqref="C163">
    <cfRule type="expression" dxfId="1404" priority="1320">
      <formula>XFE146="ADICIÓN"</formula>
    </cfRule>
  </conditionalFormatting>
  <conditionalFormatting sqref="C151 C155">
    <cfRule type="expression" dxfId="1403" priority="1321">
      <formula>XFE144="ADICIÓN"</formula>
    </cfRule>
  </conditionalFormatting>
  <conditionalFormatting sqref="C86 C88:C92 C94 C96 C98 C100:C102 C111:C112 C135 C138:C139 C145:C147 C150 C54 C238 C130:C133 C120:C125 C240:C242">
    <cfRule type="expression" dxfId="1402" priority="1322">
      <formula>#REF!="ADICIÓN"</formula>
    </cfRule>
  </conditionalFormatting>
  <conditionalFormatting sqref="C104:C107 C109 C117:C119 C163">
    <cfRule type="expression" dxfId="1401" priority="1323">
      <formula>#REF!="ADICIÓN"</formula>
    </cfRule>
  </conditionalFormatting>
  <conditionalFormatting sqref="C154">
    <cfRule type="expression" dxfId="1400" priority="1324">
      <formula>XFE144="ADICIÓN"</formula>
    </cfRule>
  </conditionalFormatting>
  <conditionalFormatting sqref="C153">
    <cfRule type="expression" dxfId="1399" priority="1325">
      <formula>XFE144="ADICIÓN"</formula>
    </cfRule>
  </conditionalFormatting>
  <conditionalFormatting sqref="C165">
    <cfRule type="expression" dxfId="1398" priority="1326">
      <formula>#REF!="ADICIÓN"</formula>
    </cfRule>
  </conditionalFormatting>
  <conditionalFormatting sqref="C180">
    <cfRule type="expression" dxfId="1397" priority="1327">
      <formula>#REF!="ADICIÓN"</formula>
    </cfRule>
  </conditionalFormatting>
  <conditionalFormatting sqref="C181">
    <cfRule type="expression" dxfId="1396" priority="1328">
      <formula>#REF!="ADICIÓN"</formula>
    </cfRule>
  </conditionalFormatting>
  <conditionalFormatting sqref="C168 C170:C171 C173:C176 C178">
    <cfRule type="expression" dxfId="1395" priority="1329">
      <formula>#REF!="ADICIÓN"</formula>
    </cfRule>
  </conditionalFormatting>
  <conditionalFormatting sqref="B86:B92">
    <cfRule type="expression" dxfId="1394" priority="1330">
      <formula>#REF!="NUEVO PROCESO"</formula>
    </cfRule>
  </conditionalFormatting>
  <conditionalFormatting sqref="D136 D141:D142">
    <cfRule type="expression" dxfId="1393" priority="1331">
      <formula>#REF!="ADICIÓN"</formula>
    </cfRule>
  </conditionalFormatting>
  <conditionalFormatting sqref="C136">
    <cfRule type="expression" dxfId="1392" priority="1332">
      <formula>#REF!="NUEVO PROCESO"</formula>
    </cfRule>
  </conditionalFormatting>
  <conditionalFormatting sqref="C114">
    <cfRule type="expression" dxfId="1391" priority="1333">
      <formula>#REF!="ADICIÓN"</formula>
    </cfRule>
  </conditionalFormatting>
  <conditionalFormatting sqref="C116">
    <cfRule type="expression" dxfId="1390" priority="1334">
      <formula>#REF!="ADICIÓN"</formula>
    </cfRule>
  </conditionalFormatting>
  <conditionalFormatting sqref="C129">
    <cfRule type="expression" dxfId="1389" priority="1335">
      <formula>#REF!="ADICIÓN"</formula>
    </cfRule>
  </conditionalFormatting>
  <conditionalFormatting sqref="C183">
    <cfRule type="expression" dxfId="1388" priority="1336">
      <formula>#REF!="ADICIÓN"</formula>
    </cfRule>
  </conditionalFormatting>
  <conditionalFormatting sqref="C186">
    <cfRule type="expression" dxfId="1387" priority="1337">
      <formula>#REF!="ADICIÓN"</formula>
    </cfRule>
  </conditionalFormatting>
  <conditionalFormatting sqref="C198">
    <cfRule type="expression" dxfId="1386" priority="1338">
      <formula>#REF!="ADICIÓN"</formula>
    </cfRule>
  </conditionalFormatting>
  <conditionalFormatting sqref="A88">
    <cfRule type="expression" dxfId="1385" priority="1339">
      <formula>#REF!="ADICIÓN"</formula>
    </cfRule>
  </conditionalFormatting>
  <conditionalFormatting sqref="A114">
    <cfRule type="expression" dxfId="1384" priority="1340">
      <formula>#REF!="ADICIÓN"</formula>
    </cfRule>
  </conditionalFormatting>
  <conditionalFormatting sqref="A129">
    <cfRule type="expression" dxfId="1383" priority="1341">
      <formula>#REF!="ADICIÓN"</formula>
    </cfRule>
  </conditionalFormatting>
  <conditionalFormatting sqref="A183">
    <cfRule type="expression" dxfId="1382" priority="1342">
      <formula>#REF!="ADICIÓN"</formula>
    </cfRule>
  </conditionalFormatting>
  <conditionalFormatting sqref="A230">
    <cfRule type="expression" dxfId="1381" priority="1343">
      <formula>#REF!="ADICIÓN"</formula>
    </cfRule>
  </conditionalFormatting>
  <conditionalFormatting sqref="A191">
    <cfRule type="expression" dxfId="1380" priority="1344">
      <formula>#REF!="ADICIÓN"</formula>
    </cfRule>
  </conditionalFormatting>
  <conditionalFormatting sqref="A141">
    <cfRule type="expression" dxfId="1379" priority="1345">
      <formula>#REF!="ADICIÓN"</formula>
    </cfRule>
  </conditionalFormatting>
  <conditionalFormatting sqref="A180">
    <cfRule type="expression" dxfId="1378" priority="1346">
      <formula>#REF!="ADICIÓN"</formula>
    </cfRule>
  </conditionalFormatting>
  <conditionalFormatting sqref="A86">
    <cfRule type="expression" dxfId="1377" priority="1347">
      <formula>#REF!="ADICIÓN"</formula>
    </cfRule>
  </conditionalFormatting>
  <conditionalFormatting sqref="A94">
    <cfRule type="expression" dxfId="1376" priority="1348">
      <formula>#REF!="ADICIÓN"</formula>
    </cfRule>
  </conditionalFormatting>
  <conditionalFormatting sqref="A193">
    <cfRule type="expression" dxfId="1375" priority="1349">
      <formula>#REF!="ADICIÓN"</formula>
    </cfRule>
  </conditionalFormatting>
  <conditionalFormatting sqref="B103">
    <cfRule type="expression" dxfId="1374" priority="1350">
      <formula>#REF!="NUEVO PROCESO"</formula>
    </cfRule>
  </conditionalFormatting>
  <conditionalFormatting sqref="A195">
    <cfRule type="expression" dxfId="1373" priority="1351">
      <formula>#REF!="ADICIÓN"</formula>
    </cfRule>
  </conditionalFormatting>
  <conditionalFormatting sqref="B97">
    <cfRule type="expression" dxfId="1372" priority="1352">
      <formula>#REF!="NUEVO PROCESO"</formula>
    </cfRule>
  </conditionalFormatting>
  <conditionalFormatting sqref="B169">
    <cfRule type="expression" dxfId="1371" priority="1353">
      <formula>#REF!="NUEVO PROCESO"</formula>
    </cfRule>
  </conditionalFormatting>
  <conditionalFormatting sqref="C87">
    <cfRule type="expression" dxfId="1370" priority="1354">
      <formula>#REF!="ADICIÓN"</formula>
    </cfRule>
  </conditionalFormatting>
  <conditionalFormatting sqref="B87">
    <cfRule type="expression" dxfId="1369" priority="1355">
      <formula>#REF!="NUEVO PROCESO"</formula>
    </cfRule>
  </conditionalFormatting>
  <conditionalFormatting sqref="C93">
    <cfRule type="expression" dxfId="1368" priority="1356">
      <formula>#REF!="ADICIÓN"</formula>
    </cfRule>
  </conditionalFormatting>
  <conditionalFormatting sqref="B93">
    <cfRule type="expression" dxfId="1367" priority="1357">
      <formula>#REF!="NUEVO PROCESO"</formula>
    </cfRule>
  </conditionalFormatting>
  <conditionalFormatting sqref="C95">
    <cfRule type="expression" dxfId="1366" priority="1358">
      <formula>#REF!="ADICIÓN"</formula>
    </cfRule>
  </conditionalFormatting>
  <conditionalFormatting sqref="B95">
    <cfRule type="expression" dxfId="1365" priority="1359">
      <formula>#REF!="NUEVO PROCESO"</formula>
    </cfRule>
  </conditionalFormatting>
  <conditionalFormatting sqref="C97">
    <cfRule type="expression" dxfId="1364" priority="1360">
      <formula>#REF!="ADICIÓN"</formula>
    </cfRule>
  </conditionalFormatting>
  <conditionalFormatting sqref="C103">
    <cfRule type="expression" dxfId="1363" priority="1361">
      <formula>#REF!="ADICIÓN"</formula>
    </cfRule>
  </conditionalFormatting>
  <conditionalFormatting sqref="C108">
    <cfRule type="expression" dxfId="1362" priority="1362">
      <formula>#REF!="ADICIÓN"</formula>
    </cfRule>
  </conditionalFormatting>
  <conditionalFormatting sqref="B108">
    <cfRule type="expression" dxfId="1361" priority="1363">
      <formula>#REF!="NUEVO PROCESO"</formula>
    </cfRule>
  </conditionalFormatting>
  <conditionalFormatting sqref="C110">
    <cfRule type="expression" dxfId="1360" priority="1364">
      <formula>#REF!="ADICIÓN"</formula>
    </cfRule>
  </conditionalFormatting>
  <conditionalFormatting sqref="B110">
    <cfRule type="expression" dxfId="1359" priority="1365">
      <formula>#REF!="NUEVO PROCESO"</formula>
    </cfRule>
  </conditionalFormatting>
  <conditionalFormatting sqref="C113">
    <cfRule type="expression" dxfId="1358" priority="1366">
      <formula>#REF!="ADICIÓN"</formula>
    </cfRule>
  </conditionalFormatting>
  <conditionalFormatting sqref="B113">
    <cfRule type="expression" dxfId="1357" priority="1367">
      <formula>#REF!="NUEVO PROCESO"</formula>
    </cfRule>
  </conditionalFormatting>
  <conditionalFormatting sqref="C115">
    <cfRule type="expression" dxfId="1356" priority="1368">
      <formula>#REF!="ADICIÓN"</formula>
    </cfRule>
  </conditionalFormatting>
  <conditionalFormatting sqref="B115">
    <cfRule type="expression" dxfId="1355" priority="1369">
      <formula>#REF!="NUEVO PROCESO"</formula>
    </cfRule>
  </conditionalFormatting>
  <conditionalFormatting sqref="C128">
    <cfRule type="expression" dxfId="1354" priority="1370">
      <formula>#REF!="ADICIÓN"</formula>
    </cfRule>
  </conditionalFormatting>
  <conditionalFormatting sqref="B128">
    <cfRule type="expression" dxfId="1353" priority="1371">
      <formula>#REF!="NUEVO PROCESO"</formula>
    </cfRule>
  </conditionalFormatting>
  <conditionalFormatting sqref="C134">
    <cfRule type="expression" dxfId="1352" priority="1372">
      <formula>#REF!="ADICIÓN"</formula>
    </cfRule>
  </conditionalFormatting>
  <conditionalFormatting sqref="B134">
    <cfRule type="expression" dxfId="1351" priority="1373">
      <formula>#REF!="NUEVO PROCESO"</formula>
    </cfRule>
  </conditionalFormatting>
  <conditionalFormatting sqref="C140">
    <cfRule type="expression" dxfId="1350" priority="1374">
      <formula>#REF!="ADICIÓN"</formula>
    </cfRule>
  </conditionalFormatting>
  <conditionalFormatting sqref="B140">
    <cfRule type="expression" dxfId="1349" priority="1375">
      <formula>#REF!="NUEVO PROCESO"</formula>
    </cfRule>
  </conditionalFormatting>
  <conditionalFormatting sqref="C149">
    <cfRule type="expression" dxfId="1348" priority="1376">
      <formula>#REF!="ADICIÓN"</formula>
    </cfRule>
  </conditionalFormatting>
  <conditionalFormatting sqref="B149">
    <cfRule type="expression" dxfId="1347" priority="1377">
      <formula>#REF!="NUEVO PROCESO"</formula>
    </cfRule>
  </conditionalFormatting>
  <conditionalFormatting sqref="C157">
    <cfRule type="expression" dxfId="1346" priority="1378">
      <formula>#REF!="ADICIÓN"</formula>
    </cfRule>
  </conditionalFormatting>
  <conditionalFormatting sqref="B157">
    <cfRule type="expression" dxfId="1345" priority="1379">
      <formula>#REF!="NUEVO PROCESO"</formula>
    </cfRule>
  </conditionalFormatting>
  <conditionalFormatting sqref="C55">
    <cfRule type="expression" dxfId="1344" priority="1380">
      <formula>#REF!="ADICIÓN"</formula>
    </cfRule>
  </conditionalFormatting>
  <conditionalFormatting sqref="B55">
    <cfRule type="expression" dxfId="1343" priority="1381">
      <formula>#REF!="NUEVO PROCESO"</formula>
    </cfRule>
  </conditionalFormatting>
  <conditionalFormatting sqref="C164">
    <cfRule type="expression" dxfId="1342" priority="1382">
      <formula>#REF!="ADICIÓN"</formula>
    </cfRule>
  </conditionalFormatting>
  <conditionalFormatting sqref="B164">
    <cfRule type="expression" dxfId="1341" priority="1383">
      <formula>#REF!="NUEVO PROCESO"</formula>
    </cfRule>
  </conditionalFormatting>
  <conditionalFormatting sqref="C167">
    <cfRule type="expression" dxfId="1340" priority="1384">
      <formula>#REF!="ADICIÓN"</formula>
    </cfRule>
  </conditionalFormatting>
  <conditionalFormatting sqref="B167">
    <cfRule type="expression" dxfId="1339" priority="1385">
      <formula>#REF!="NUEVO PROCESO"</formula>
    </cfRule>
  </conditionalFormatting>
  <conditionalFormatting sqref="C169">
    <cfRule type="expression" dxfId="1338" priority="1386">
      <formula>#REF!="ADICIÓN"</formula>
    </cfRule>
  </conditionalFormatting>
  <conditionalFormatting sqref="C172">
    <cfRule type="expression" dxfId="1337" priority="1387">
      <formula>#REF!="ADICIÓN"</formula>
    </cfRule>
  </conditionalFormatting>
  <conditionalFormatting sqref="B172">
    <cfRule type="expression" dxfId="1336" priority="1388">
      <formula>#REF!="NUEVO PROCESO"</formula>
    </cfRule>
  </conditionalFormatting>
  <conditionalFormatting sqref="C177">
    <cfRule type="expression" dxfId="1335" priority="1389">
      <formula>#REF!="ADICIÓN"</formula>
    </cfRule>
  </conditionalFormatting>
  <conditionalFormatting sqref="B177">
    <cfRule type="expression" dxfId="1334" priority="1390">
      <formula>#REF!="NUEVO PROCESO"</formula>
    </cfRule>
  </conditionalFormatting>
  <conditionalFormatting sqref="C179">
    <cfRule type="expression" dxfId="1333" priority="1391">
      <formula>#REF!="ADICIÓN"</formula>
    </cfRule>
  </conditionalFormatting>
  <conditionalFormatting sqref="B179">
    <cfRule type="expression" dxfId="1332" priority="1392">
      <formula>#REF!="NUEVO PROCESO"</formula>
    </cfRule>
  </conditionalFormatting>
  <conditionalFormatting sqref="C182">
    <cfRule type="expression" dxfId="1331" priority="1393">
      <formula>#REF!="ADICIÓN"</formula>
    </cfRule>
  </conditionalFormatting>
  <conditionalFormatting sqref="B182">
    <cfRule type="expression" dxfId="1330" priority="1394">
      <formula>#REF!="NUEVO PROCESO"</formula>
    </cfRule>
  </conditionalFormatting>
  <conditionalFormatting sqref="C185">
    <cfRule type="expression" dxfId="1329" priority="1395">
      <formula>#REF!="ADICIÓN"</formula>
    </cfRule>
  </conditionalFormatting>
  <conditionalFormatting sqref="B185">
    <cfRule type="expression" dxfId="1328" priority="1396">
      <formula>#REF!="NUEVO PROCESO"</formula>
    </cfRule>
  </conditionalFormatting>
  <conditionalFormatting sqref="C190">
    <cfRule type="expression" dxfId="1327" priority="1397">
      <formula>#REF!="ADICIÓN"</formula>
    </cfRule>
  </conditionalFormatting>
  <conditionalFormatting sqref="B190">
    <cfRule type="expression" dxfId="1326" priority="1398">
      <formula>#REF!="NUEVO PROCESO"</formula>
    </cfRule>
  </conditionalFormatting>
  <conditionalFormatting sqref="C192">
    <cfRule type="expression" dxfId="1325" priority="1399">
      <formula>#REF!="ADICIÓN"</formula>
    </cfRule>
  </conditionalFormatting>
  <conditionalFormatting sqref="B192">
    <cfRule type="expression" dxfId="1324" priority="1400">
      <formula>#REF!="NUEVO PROCESO"</formula>
    </cfRule>
  </conditionalFormatting>
  <conditionalFormatting sqref="C194">
    <cfRule type="expression" dxfId="1323" priority="1401">
      <formula>#REF!="ADICIÓN"</formula>
    </cfRule>
  </conditionalFormatting>
  <conditionalFormatting sqref="B194">
    <cfRule type="expression" dxfId="1322" priority="1402">
      <formula>#REF!="NUEVO PROCESO"</formula>
    </cfRule>
  </conditionalFormatting>
  <conditionalFormatting sqref="C208">
    <cfRule type="expression" dxfId="1321" priority="1403">
      <formula>#REF!="ADICIÓN"</formula>
    </cfRule>
  </conditionalFormatting>
  <conditionalFormatting sqref="B208">
    <cfRule type="expression" dxfId="1320" priority="1404">
      <formula>#REF!="NUEVO PROCESO"</formula>
    </cfRule>
  </conditionalFormatting>
  <conditionalFormatting sqref="C214">
    <cfRule type="expression" dxfId="1319" priority="1405">
      <formula>#REF!="ADICIÓN"</formula>
    </cfRule>
  </conditionalFormatting>
  <conditionalFormatting sqref="B214">
    <cfRule type="expression" dxfId="1318" priority="1406">
      <formula>#REF!="NUEVO PROCESO"</formula>
    </cfRule>
  </conditionalFormatting>
  <conditionalFormatting sqref="C225">
    <cfRule type="expression" dxfId="1317" priority="1407">
      <formula>#REF!="ADICIÓN"</formula>
    </cfRule>
  </conditionalFormatting>
  <conditionalFormatting sqref="B225">
    <cfRule type="expression" dxfId="1316" priority="1408">
      <formula>#REF!="NUEVO PROCESO"</formula>
    </cfRule>
  </conditionalFormatting>
  <conditionalFormatting sqref="C227">
    <cfRule type="expression" dxfId="1315" priority="1409">
      <formula>#REF!="ADICIÓN"</formula>
    </cfRule>
  </conditionalFormatting>
  <conditionalFormatting sqref="B227">
    <cfRule type="expression" dxfId="1314" priority="1410">
      <formula>#REF!="NUEVO PROCESO"</formula>
    </cfRule>
  </conditionalFormatting>
  <conditionalFormatting sqref="C229">
    <cfRule type="expression" dxfId="1313" priority="1411">
      <formula>#REF!="ADICIÓN"</formula>
    </cfRule>
  </conditionalFormatting>
  <conditionalFormatting sqref="B229">
    <cfRule type="expression" dxfId="1312" priority="1412">
      <formula>#REF!="NUEVO PROCESO"</formula>
    </cfRule>
  </conditionalFormatting>
  <conditionalFormatting sqref="C232">
    <cfRule type="expression" dxfId="1311" priority="1413">
      <formula>#REF!="ADICIÓN"</formula>
    </cfRule>
  </conditionalFormatting>
  <conditionalFormatting sqref="B232">
    <cfRule type="expression" dxfId="1310" priority="1414">
      <formula>#REF!="NUEVO PROCESO"</formula>
    </cfRule>
  </conditionalFormatting>
  <conditionalFormatting sqref="C235">
    <cfRule type="expression" dxfId="1309" priority="1415">
      <formula>#REF!="ADICIÓN"</formula>
    </cfRule>
  </conditionalFormatting>
  <conditionalFormatting sqref="B235">
    <cfRule type="expression" dxfId="1308" priority="1416">
      <formula>#REF!="NUEVO PROCESO"</formula>
    </cfRule>
  </conditionalFormatting>
  <conditionalFormatting sqref="C87 C237 C239 C243">
    <cfRule type="expression" dxfId="1307" priority="1417">
      <formula>#REF!="ADICIÓN"</formula>
    </cfRule>
  </conditionalFormatting>
  <conditionalFormatting sqref="B237">
    <cfRule type="expression" dxfId="1306" priority="1418">
      <formula>#REF!="NUEVO PROCESO"</formula>
    </cfRule>
  </conditionalFormatting>
  <conditionalFormatting sqref="B99">
    <cfRule type="expression" dxfId="1305" priority="1419">
      <formula>#REF!="NUEVO PROCESO"</formula>
    </cfRule>
  </conditionalFormatting>
  <conditionalFormatting sqref="C99">
    <cfRule type="expression" dxfId="1304" priority="1420">
      <formula>#REF!="ADICIÓN"</formula>
    </cfRule>
  </conditionalFormatting>
  <conditionalFormatting sqref="A98">
    <cfRule type="expression" dxfId="1303" priority="1421">
      <formula>#REF!="ADICIÓN"</formula>
    </cfRule>
  </conditionalFormatting>
  <conditionalFormatting sqref="C137">
    <cfRule type="expression" dxfId="1302" priority="1422">
      <formula>#REF!="ADICIÓN"</formula>
    </cfRule>
  </conditionalFormatting>
  <conditionalFormatting sqref="B137">
    <cfRule type="expression" dxfId="1301" priority="1423">
      <formula>#REF!="NUEVO PROCESO"</formula>
    </cfRule>
  </conditionalFormatting>
  <conditionalFormatting sqref="C184">
    <cfRule type="expression" dxfId="1300" priority="1424">
      <formula>#REF!="ADICIÓN"</formula>
    </cfRule>
  </conditionalFormatting>
  <conditionalFormatting sqref="C159">
    <cfRule type="expression" dxfId="1299" priority="1425">
      <formula>#REF!="ADICIÓN"</formula>
    </cfRule>
  </conditionalFormatting>
  <conditionalFormatting sqref="B161">
    <cfRule type="expression" dxfId="1298" priority="1426">
      <formula>#REF!="NUEVO PROCESO"</formula>
    </cfRule>
  </conditionalFormatting>
  <conditionalFormatting sqref="C161">
    <cfRule type="expression" dxfId="1297" priority="1427">
      <formula>#REF!="ADICIÓN"</formula>
    </cfRule>
  </conditionalFormatting>
  <conditionalFormatting sqref="A158">
    <cfRule type="expression" dxfId="1296" priority="1428">
      <formula>#REF!="ADICIÓN"</formula>
    </cfRule>
  </conditionalFormatting>
  <conditionalFormatting sqref="A160">
    <cfRule type="expression" dxfId="1295" priority="1429">
      <formula>#REF!="ADICIÓN"</formula>
    </cfRule>
  </conditionalFormatting>
  <conditionalFormatting sqref="D143:D144">
    <cfRule type="expression" dxfId="1294" priority="1430">
      <formula>#REF!="ADICIÓN"</formula>
    </cfRule>
  </conditionalFormatting>
  <conditionalFormatting sqref="B158">
    <cfRule type="expression" dxfId="1293" priority="1431">
      <formula>#REF!="NUEVO PROCESO"</formula>
    </cfRule>
  </conditionalFormatting>
  <conditionalFormatting sqref="B160">
    <cfRule type="expression" dxfId="1292" priority="1432">
      <formula>#REF!="NUEVO PROCESO"</formula>
    </cfRule>
  </conditionalFormatting>
  <conditionalFormatting sqref="B184">
    <cfRule type="expression" dxfId="1291" priority="1433">
      <formula>#REF!="NUEVO PROCESO"</formula>
    </cfRule>
  </conditionalFormatting>
  <conditionalFormatting sqref="C127">
    <cfRule type="expression" dxfId="1290" priority="1434">
      <formula>#REF!="ADICIÓN"</formula>
    </cfRule>
  </conditionalFormatting>
  <conditionalFormatting sqref="C16">
    <cfRule type="expression" dxfId="1289" priority="1435">
      <formula>#REF!="ADICIÓN"</formula>
    </cfRule>
  </conditionalFormatting>
  <conditionalFormatting sqref="B16">
    <cfRule type="expression" dxfId="1288" priority="1436">
      <formula>#REF!="NUEVO PROCESO"</formula>
    </cfRule>
  </conditionalFormatting>
  <conditionalFormatting sqref="C18">
    <cfRule type="expression" dxfId="1287" priority="1437">
      <formula>#REF!="ADICIÓN"</formula>
    </cfRule>
  </conditionalFormatting>
  <conditionalFormatting sqref="B18">
    <cfRule type="expression" dxfId="1286" priority="1438">
      <formula>#REF!="NUEVO PROCESO"</formula>
    </cfRule>
  </conditionalFormatting>
  <conditionalFormatting sqref="C24">
    <cfRule type="expression" dxfId="1285" priority="1439">
      <formula>#REF!="ADICIÓN"</formula>
    </cfRule>
  </conditionalFormatting>
  <conditionalFormatting sqref="B24">
    <cfRule type="expression" dxfId="1284" priority="1440">
      <formula>#REF!="NUEVO PROCESO"</formula>
    </cfRule>
  </conditionalFormatting>
  <conditionalFormatting sqref="C26">
    <cfRule type="expression" dxfId="1283" priority="1441">
      <formula>#REF!="ADICIÓN"</formula>
    </cfRule>
  </conditionalFormatting>
  <conditionalFormatting sqref="B26">
    <cfRule type="expression" dxfId="1282" priority="1442">
      <formula>#REF!="NUEVO PROCESO"</formula>
    </cfRule>
  </conditionalFormatting>
  <conditionalFormatting sqref="C30">
    <cfRule type="expression" dxfId="1281" priority="1443">
      <formula>#REF!="ADICIÓN"</formula>
    </cfRule>
  </conditionalFormatting>
  <conditionalFormatting sqref="B30">
    <cfRule type="expression" dxfId="1280" priority="1444">
      <formula>#REF!="NUEVO PROCESO"</formula>
    </cfRule>
  </conditionalFormatting>
  <conditionalFormatting sqref="C43">
    <cfRule type="expression" dxfId="1279" priority="1445">
      <formula>#REF!="ADICIÓN"</formula>
    </cfRule>
  </conditionalFormatting>
  <conditionalFormatting sqref="B43">
    <cfRule type="expression" dxfId="1278" priority="1446">
      <formula>#REF!="NUEVO PROCESO"</formula>
    </cfRule>
  </conditionalFormatting>
  <conditionalFormatting sqref="C46">
    <cfRule type="expression" dxfId="1277" priority="1447">
      <formula>#REF!="ADICIÓN"</formula>
    </cfRule>
  </conditionalFormatting>
  <conditionalFormatting sqref="B46">
    <cfRule type="expression" dxfId="1276" priority="1448">
      <formula>#REF!="NUEVO PROCESO"</formula>
    </cfRule>
  </conditionalFormatting>
  <conditionalFormatting sqref="C51">
    <cfRule type="expression" dxfId="1275" priority="1449">
      <formula>#REF!="ADICIÓN"</formula>
    </cfRule>
  </conditionalFormatting>
  <conditionalFormatting sqref="B51">
    <cfRule type="expression" dxfId="1274" priority="1450">
      <formula>#REF!="NUEVO PROCESO"</formula>
    </cfRule>
  </conditionalFormatting>
  <conditionalFormatting sqref="C58">
    <cfRule type="expression" dxfId="1273" priority="1451">
      <formula>#REF!="ADICIÓN"</formula>
    </cfRule>
  </conditionalFormatting>
  <conditionalFormatting sqref="B58">
    <cfRule type="expression" dxfId="1272" priority="1452">
      <formula>#REF!="NUEVO PROCESO"</formula>
    </cfRule>
  </conditionalFormatting>
  <conditionalFormatting sqref="C63">
    <cfRule type="expression" dxfId="1271" priority="1453">
      <formula>#REF!="ADICIÓN"</formula>
    </cfRule>
  </conditionalFormatting>
  <conditionalFormatting sqref="B63">
    <cfRule type="expression" dxfId="1270" priority="1454">
      <formula>#REF!="NUEVO PROCESO"</formula>
    </cfRule>
  </conditionalFormatting>
  <conditionalFormatting sqref="C65">
    <cfRule type="expression" dxfId="1269" priority="1455">
      <formula>#REF!="ADICIÓN"</formula>
    </cfRule>
  </conditionalFormatting>
  <conditionalFormatting sqref="B65">
    <cfRule type="expression" dxfId="1268" priority="1456">
      <formula>#REF!="NUEVO PROCESO"</formula>
    </cfRule>
  </conditionalFormatting>
  <conditionalFormatting sqref="C67">
    <cfRule type="expression" dxfId="1267" priority="1457">
      <formula>#REF!="ADICIÓN"</formula>
    </cfRule>
  </conditionalFormatting>
  <conditionalFormatting sqref="B67">
    <cfRule type="expression" dxfId="1266" priority="1458">
      <formula>#REF!="NUEVO PROCESO"</formula>
    </cfRule>
  </conditionalFormatting>
  <conditionalFormatting sqref="C70">
    <cfRule type="expression" dxfId="1265" priority="1459">
      <formula>#REF!="ADICIÓN"</formula>
    </cfRule>
  </conditionalFormatting>
  <conditionalFormatting sqref="B70">
    <cfRule type="expression" dxfId="1264" priority="1460">
      <formula>#REF!="NUEVO PROCESO"</formula>
    </cfRule>
  </conditionalFormatting>
  <conditionalFormatting sqref="C77">
    <cfRule type="expression" dxfId="1263" priority="1461">
      <formula>#REF!="ADICIÓN"</formula>
    </cfRule>
  </conditionalFormatting>
  <conditionalFormatting sqref="B77">
    <cfRule type="expression" dxfId="1262" priority="1462">
      <formula>#REF!="NUEVO PROCESO"</formula>
    </cfRule>
  </conditionalFormatting>
  <conditionalFormatting sqref="C85">
    <cfRule type="expression" dxfId="1261" priority="1463">
      <formula>#REF!="ADICIÓN"</formula>
    </cfRule>
  </conditionalFormatting>
  <conditionalFormatting sqref="B85">
    <cfRule type="expression" dxfId="1260" priority="1464">
      <formula>#REF!="NUEVO PROCESO"</formula>
    </cfRule>
  </conditionalFormatting>
  <conditionalFormatting sqref="B87">
    <cfRule type="expression" dxfId="1259" priority="1465">
      <formula>#REF!="NUEVO PROCESO"</formula>
    </cfRule>
  </conditionalFormatting>
  <conditionalFormatting sqref="C87 C245">
    <cfRule type="expression" dxfId="1258" priority="1466">
      <formula>#REF!="ADICIÓN"</formula>
    </cfRule>
  </conditionalFormatting>
  <conditionalFormatting sqref="C14">
    <cfRule type="expression" dxfId="1257" priority="1467">
      <formula>#REF!="ADICIÓN"</formula>
    </cfRule>
  </conditionalFormatting>
  <conditionalFormatting sqref="B14">
    <cfRule type="expression" dxfId="1256" priority="1468">
      <formula>#REF!="NUEVO PROCESO"</formula>
    </cfRule>
  </conditionalFormatting>
  <conditionalFormatting sqref="C4">
    <cfRule type="expression" dxfId="1255" priority="1261">
      <formula>#REF!="ADICIÓN"</formula>
    </cfRule>
  </conditionalFormatting>
  <conditionalFormatting sqref="B4">
    <cfRule type="expression" dxfId="1254" priority="1262">
      <formula>#REF!="NUEVO PROCESO"</formula>
    </cfRule>
  </conditionalFormatting>
  <conditionalFormatting sqref="C5">
    <cfRule type="expression" dxfId="1253" priority="1259">
      <formula>#REF!="ADICIÓN"</formula>
    </cfRule>
  </conditionalFormatting>
  <conditionalFormatting sqref="B5">
    <cfRule type="expression" dxfId="1252" priority="1260">
      <formula>#REF!="NUEVO PROCESO"</formula>
    </cfRule>
  </conditionalFormatting>
  <conditionalFormatting sqref="C21">
    <cfRule type="expression" dxfId="1251" priority="1257">
      <formula>#REF!="ADICIÓN"</formula>
    </cfRule>
  </conditionalFormatting>
  <conditionalFormatting sqref="B21">
    <cfRule type="expression" dxfId="1250" priority="1258">
      <formula>#REF!="NUEVO PROCESO"</formula>
    </cfRule>
  </conditionalFormatting>
  <conditionalFormatting sqref="C33">
    <cfRule type="expression" dxfId="1249" priority="1255">
      <formula>#REF!="ADICIÓN"</formula>
    </cfRule>
  </conditionalFormatting>
  <conditionalFormatting sqref="B33">
    <cfRule type="expression" dxfId="1248" priority="1256">
      <formula>#REF!="NUEVO PROCESO"</formula>
    </cfRule>
  </conditionalFormatting>
  <conditionalFormatting sqref="C37">
    <cfRule type="expression" dxfId="1247" priority="1253">
      <formula>#REF!="ADICIÓN"</formula>
    </cfRule>
  </conditionalFormatting>
  <conditionalFormatting sqref="B37">
    <cfRule type="expression" dxfId="1246" priority="1254">
      <formula>#REF!="NUEVO PROCESO"</formula>
    </cfRule>
  </conditionalFormatting>
  <conditionalFormatting sqref="C39">
    <cfRule type="expression" dxfId="1245" priority="1251">
      <formula>#REF!="ADICIÓN"</formula>
    </cfRule>
  </conditionalFormatting>
  <conditionalFormatting sqref="B39">
    <cfRule type="expression" dxfId="1244" priority="1252">
      <formula>#REF!="NUEVO PROCESO"</formula>
    </cfRule>
  </conditionalFormatting>
  <conditionalFormatting sqref="C41">
    <cfRule type="expression" dxfId="1243" priority="1249">
      <formula>#REF!="ADICIÓN"</formula>
    </cfRule>
  </conditionalFormatting>
  <conditionalFormatting sqref="B41">
    <cfRule type="expression" dxfId="1242" priority="1250">
      <formula>#REF!="NUEVO PROCESO"</formula>
    </cfRule>
  </conditionalFormatting>
  <conditionalFormatting sqref="A153">
    <cfRule type="expression" dxfId="1241" priority="1469">
      <formula>#REF!="ADICIÓN"</formula>
    </cfRule>
  </conditionalFormatting>
  <conditionalFormatting sqref="C152">
    <cfRule type="expression" dxfId="1240" priority="1247">
      <formula>#REF!="ADICIÓN"</formula>
    </cfRule>
  </conditionalFormatting>
  <conditionalFormatting sqref="B152">
    <cfRule type="expression" dxfId="1239" priority="1248">
      <formula>#REF!="NUEVO PROCESO"</formula>
    </cfRule>
  </conditionalFormatting>
  <conditionalFormatting sqref="C53">
    <cfRule type="expression" dxfId="1238" priority="1245">
      <formula>#REF!="ADICIÓN"</formula>
    </cfRule>
  </conditionalFormatting>
  <conditionalFormatting sqref="B53">
    <cfRule type="expression" dxfId="1237" priority="1246">
      <formula>#REF!="NUEVO PROCESO"</formula>
    </cfRule>
  </conditionalFormatting>
  <conditionalFormatting sqref="A238">
    <cfRule type="expression" dxfId="1236" priority="1244">
      <formula>#REF!="ADICIÓN"</formula>
    </cfRule>
  </conditionalFormatting>
  <conditionalFormatting sqref="A197">
    <cfRule type="expression" dxfId="1235" priority="1243">
      <formula>#REF!="ADICIÓN"</formula>
    </cfRule>
  </conditionalFormatting>
  <conditionalFormatting sqref="C196">
    <cfRule type="expression" dxfId="1234" priority="1241">
      <formula>#REF!="ADICIÓN"</formula>
    </cfRule>
  </conditionalFormatting>
  <conditionalFormatting sqref="B196">
    <cfRule type="expression" dxfId="1233" priority="1242">
      <formula>#REF!="NUEVO PROCESO"</formula>
    </cfRule>
  </conditionalFormatting>
  <conditionalFormatting sqref="C80">
    <cfRule type="expression" dxfId="1232" priority="1239">
      <formula>#REF!="ADICIÓN"</formula>
    </cfRule>
  </conditionalFormatting>
  <conditionalFormatting sqref="B80">
    <cfRule type="expression" dxfId="1231" priority="1240">
      <formula>#REF!="NUEVO PROCESO"</formula>
    </cfRule>
  </conditionalFormatting>
  <conditionalFormatting sqref="A81">
    <cfRule type="expression" dxfId="1230" priority="1238">
      <formula>#REF!="ADICIÓN"</formula>
    </cfRule>
  </conditionalFormatting>
  <conditionalFormatting sqref="P17:AJ17 P25:R25 P64:R64 P66:R66 P68:AJ69 P2:R2 P38:AD38 P40:R40 P42:AJ42 P180:U181 P238:AJ238 P130:AJ133 P79:R79 P81:AJ84 V3:AJ3 P5:R9 V5:AJ9 P19:AJ19 P20:R20 V20:AJ20 U25:AD25 P27:R29 V27:AJ29 P31:R32 V31:AD32 P34:R36 V34:AJ36 V40:AJ40 P47:R50 P56:R57 V56:AJ57 P59:R62 V59:AJ62 V64:AJ64 V66:AJ66 P71:R76 V79:AJ79 P10:AJ12 P14:AJ15 V71:AJ76 P224:AJ224 AH25:AJ25 AH31:AJ32 AH38:AJ38 V47:AJ50 P44:AJ45 Z215:AJ215 P216:U223 Y216:AJ223 Y180:AJ181">
    <cfRule type="expression" dxfId="1229" priority="1124">
      <formula>P2="INCLUIR EN PAA2021"</formula>
    </cfRule>
  </conditionalFormatting>
  <conditionalFormatting sqref="P17:AJ17 P25:R25 P64:R64 P66:R66 P68:AJ69 P2:R2 P38:AD38 P40:R40 P42:AJ42 P180:U181 P238:AJ238 P130:AJ133 P79:R79 P81:AJ84 V3:AJ3 P5:R9 V5:AJ9 P19:AJ19 P20:R20 V20:AJ20 U25:AD25 P27:R29 V27:AJ29 P31:R32 V31:AD32 P34:R36 V34:AJ36 V40:AJ40 P47:R50 P56:R57 V56:AJ57 P59:R62 V59:AJ62 V64:AJ64 V66:AJ66 P71:R76 V79:AJ79 P10:AJ12 P14:AJ15 V71:AJ76 P224:AJ224 AH25:AJ25 AH31:AJ32 AH38:AJ38 V47:AJ50 P44:AJ45 Z215:AJ215 P216:U223 Y216:AJ223 Y180:AJ181">
    <cfRule type="expression" dxfId="1228" priority="1125">
      <formula>P2="NO REQUIERE ADQUISICIÓN"</formula>
    </cfRule>
  </conditionalFormatting>
  <conditionalFormatting sqref="P78:R78 P86:R86 P94:R94 P96:AJ96 P98:R98 P109:AJ109 P114:R114 P150:U151 P158:U158 P160:U160 P52:AJ52 P162:U163 P170:U171 P173:U176 P178:U178 P183:U184 P191:U191 P193:U193 P195:U195 P209:U213 P226:U226 P228:AJ228 P230:AJ230 P153:U156 P54:AJ54 P129:AJ129 V78:AJ78 V86:AJ86 P88:R92 V94:AJ94 V98:AJ98 P111:R112 V111:AJ112 V114:AJ114 P135:R136 V135:AJ136 P138:AJ139 P141:AJ147 P165:U166 P168:U168 P186:U189 Y226:AA226 P104:AJ107 P100:AJ102 AC226:AJ226 V88:AJ92 Y186:AJ189 Y168:AJ168 Y165:AJ166 P148:U148 Y148:AJ148 Y153:AJ156 Y209:AJ213 Y195:AJ195 Y193:AJ193 Y191:AJ191 Y183:AJ184 Y178:AJ178 Y173:AJ176 Y170:AJ171 Y162:AJ163 Y160:AJ160 Y158:AJ158 Y150:AJ151">
    <cfRule type="expression" dxfId="1227" priority="1126">
      <formula>P52="INCLUIR EN PAA2021"</formula>
    </cfRule>
  </conditionalFormatting>
  <conditionalFormatting sqref="P78:R78 P86:R86 P94:R94 P96:AJ96 P98:R98 P109:AJ109 P114:R114 P150:U151 P158:U158 P160:U160 P52:AJ52 P162:U163 P170:U171 P173:U176 P178:U178 P183:U184 P191:U191 P193:U193 P195:U195 P209:U213 P226:U226 P228:AJ228 P230:AJ230 P153:U156 P54:AJ54 P129:AJ129 V78:AJ78 V86:AJ86 P88:R92 V94:AJ94 V98:AJ98 P111:R112 V111:AJ112 V114:AJ114 P135:R136 V135:AJ136 P138:AJ139 P141:AJ147 P165:U166 P168:U168 P186:U189 Y226:AA226 P104:AJ107 P100:AJ102 AC226:AJ226 V88:AJ92 Y186:AJ189 Y168:AJ168 Y165:AJ166 P148:U148 Y148:AJ148 Y153:AJ156 Y209:AJ213 Y195:AJ195 Y193:AJ193 Y191:AJ191 Y183:AJ184 Y178:AJ178 Y173:AJ176 Y170:AJ171 Y162:AJ163 Y160:AJ160 Y158:AJ158 Y150:AJ151">
    <cfRule type="expression" dxfId="1226" priority="1127">
      <formula>P52="NO REQUIERE ADQUISICIÓN"</formula>
    </cfRule>
  </conditionalFormatting>
  <conditionalFormatting sqref="P13:AJ13">
    <cfRule type="expression" dxfId="1225" priority="1128">
      <formula>P13="INCLUIR EN PAA2021"</formula>
    </cfRule>
  </conditionalFormatting>
  <conditionalFormatting sqref="P13:AJ13">
    <cfRule type="expression" dxfId="1224" priority="1129">
      <formula>P13="NO REQUIERE ADQUISICIÓN"</formula>
    </cfRule>
  </conditionalFormatting>
  <conditionalFormatting sqref="P46:AJ46">
    <cfRule type="expression" dxfId="1223" priority="1130">
      <formula>P46="INCLUIR EN PAA2021"</formula>
    </cfRule>
  </conditionalFormatting>
  <conditionalFormatting sqref="P46:AJ46">
    <cfRule type="expression" dxfId="1222" priority="1131">
      <formula>P46="NO REQUIERE ADQUISICIÓN"</formula>
    </cfRule>
  </conditionalFormatting>
  <conditionalFormatting sqref="P51:AJ51">
    <cfRule type="expression" dxfId="1221" priority="1132">
      <formula>P51="INCLUIR EN PAA2021"</formula>
    </cfRule>
  </conditionalFormatting>
  <conditionalFormatting sqref="P51:AJ51">
    <cfRule type="expression" dxfId="1220" priority="1133">
      <formula>P51="NO REQUIERE ADQUISICIÓN"</formula>
    </cfRule>
  </conditionalFormatting>
  <conditionalFormatting sqref="P58:AJ58">
    <cfRule type="expression" dxfId="1219" priority="1134">
      <formula>P58="INCLUIR EN PAA2021"</formula>
    </cfRule>
  </conditionalFormatting>
  <conditionalFormatting sqref="P58:AJ58">
    <cfRule type="expression" dxfId="1218" priority="1135">
      <formula>P58="NO REQUIERE ADQUISICIÓN"</formula>
    </cfRule>
  </conditionalFormatting>
  <conditionalFormatting sqref="P63:AJ63">
    <cfRule type="expression" dxfId="1217" priority="1136">
      <formula>P63="INCLUIR EN PAA2021"</formula>
    </cfRule>
  </conditionalFormatting>
  <conditionalFormatting sqref="P63:AJ63">
    <cfRule type="expression" dxfId="1216" priority="1137">
      <formula>P63="NO REQUIERE ADQUISICIÓN"</formula>
    </cfRule>
  </conditionalFormatting>
  <conditionalFormatting sqref="P65:AJ65">
    <cfRule type="expression" dxfId="1215" priority="1138">
      <formula>P65="INCLUIR EN PAA2021"</formula>
    </cfRule>
  </conditionalFormatting>
  <conditionalFormatting sqref="P65:AJ65">
    <cfRule type="expression" dxfId="1214" priority="1139">
      <formula>P65="NO REQUIERE ADQUISICIÓN"</formula>
    </cfRule>
  </conditionalFormatting>
  <conditionalFormatting sqref="P67:AJ67">
    <cfRule type="expression" dxfId="1213" priority="1140">
      <formula>P67="INCLUIR EN PAA2021"</formula>
    </cfRule>
  </conditionalFormatting>
  <conditionalFormatting sqref="P67:AJ67">
    <cfRule type="expression" dxfId="1212" priority="1141">
      <formula>P67="NO REQUIERE ADQUISICIÓN"</formula>
    </cfRule>
  </conditionalFormatting>
  <conditionalFormatting sqref="P70:AJ70">
    <cfRule type="expression" dxfId="1211" priority="1142">
      <formula>P70="INCLUIR EN PAA2021"</formula>
    </cfRule>
  </conditionalFormatting>
  <conditionalFormatting sqref="P70:AJ70">
    <cfRule type="expression" dxfId="1210" priority="1143">
      <formula>P70="NO REQUIERE ADQUISICIÓN"</formula>
    </cfRule>
  </conditionalFormatting>
  <conditionalFormatting sqref="P77:AJ77">
    <cfRule type="expression" dxfId="1209" priority="1144">
      <formula>P77="INCLUIR EN PAA2021"</formula>
    </cfRule>
  </conditionalFormatting>
  <conditionalFormatting sqref="P77:AJ77">
    <cfRule type="expression" dxfId="1208" priority="1145">
      <formula>P77="NO REQUIERE ADQUISICIÓN"</formula>
    </cfRule>
  </conditionalFormatting>
  <conditionalFormatting sqref="P85:AJ85">
    <cfRule type="expression" dxfId="1207" priority="1146">
      <formula>P85="INCLUIR EN PAA2021"</formula>
    </cfRule>
  </conditionalFormatting>
  <conditionalFormatting sqref="P85:AJ85">
    <cfRule type="expression" dxfId="1206" priority="1147">
      <formula>P85="NO REQUIERE ADQUISICIÓN"</formula>
    </cfRule>
  </conditionalFormatting>
  <conditionalFormatting sqref="P87:AJ87">
    <cfRule type="expression" dxfId="1205" priority="1148">
      <formula>P87="INCLUIR EN PAA2021"</formula>
    </cfRule>
  </conditionalFormatting>
  <conditionalFormatting sqref="P87:AJ87">
    <cfRule type="expression" dxfId="1204" priority="1149">
      <formula>P87="NO REQUIERE ADQUISICIÓN"</formula>
    </cfRule>
  </conditionalFormatting>
  <conditionalFormatting sqref="P93:AJ93">
    <cfRule type="expression" dxfId="1203" priority="1150">
      <formula>P93="INCLUIR EN PAA2021"</formula>
    </cfRule>
  </conditionalFormatting>
  <conditionalFormatting sqref="P93:AJ93">
    <cfRule type="expression" dxfId="1202" priority="1151">
      <formula>P93="NO REQUIERE ADQUISICIÓN"</formula>
    </cfRule>
  </conditionalFormatting>
  <conditionalFormatting sqref="P95:AJ95">
    <cfRule type="expression" dxfId="1201" priority="1152">
      <formula>P95="INCLUIR EN PAA2021"</formula>
    </cfRule>
  </conditionalFormatting>
  <conditionalFormatting sqref="P95:AJ95">
    <cfRule type="expression" dxfId="1200" priority="1153">
      <formula>P95="NO REQUIERE ADQUISICIÓN"</formula>
    </cfRule>
  </conditionalFormatting>
  <conditionalFormatting sqref="P97:AJ97">
    <cfRule type="expression" dxfId="1199" priority="1154">
      <formula>P97="INCLUIR EN PAA2021"</formula>
    </cfRule>
  </conditionalFormatting>
  <conditionalFormatting sqref="P97:AJ97">
    <cfRule type="expression" dxfId="1198" priority="1155">
      <formula>P97="NO REQUIERE ADQUISICIÓN"</formula>
    </cfRule>
  </conditionalFormatting>
  <conditionalFormatting sqref="P99:AJ99">
    <cfRule type="expression" dxfId="1197" priority="1156">
      <formula>P99="INCLUIR EN PAA2021"</formula>
    </cfRule>
  </conditionalFormatting>
  <conditionalFormatting sqref="P99:AJ99">
    <cfRule type="expression" dxfId="1196" priority="1157">
      <formula>P99="NO REQUIERE ADQUISICIÓN"</formula>
    </cfRule>
  </conditionalFormatting>
  <conditionalFormatting sqref="P103:AJ103">
    <cfRule type="expression" dxfId="1195" priority="1158">
      <formula>P103="INCLUIR EN PAA2021"</formula>
    </cfRule>
  </conditionalFormatting>
  <conditionalFormatting sqref="P103:AJ103">
    <cfRule type="expression" dxfId="1194" priority="1159">
      <formula>P103="NO REQUIERE ADQUISICIÓN"</formula>
    </cfRule>
  </conditionalFormatting>
  <conditionalFormatting sqref="P108:AJ108">
    <cfRule type="expression" dxfId="1193" priority="1160">
      <formula>P108="INCLUIR EN PAA2021"</formula>
    </cfRule>
  </conditionalFormatting>
  <conditionalFormatting sqref="P108:AJ108">
    <cfRule type="expression" dxfId="1192" priority="1161">
      <formula>P108="NO REQUIERE ADQUISICIÓN"</formula>
    </cfRule>
  </conditionalFormatting>
  <conditionalFormatting sqref="P110:AJ110">
    <cfRule type="expression" dxfId="1191" priority="1162">
      <formula>P110="INCLUIR EN PAA2021"</formula>
    </cfRule>
  </conditionalFormatting>
  <conditionalFormatting sqref="P110:AJ110">
    <cfRule type="expression" dxfId="1190" priority="1163">
      <formula>P110="NO REQUIERE ADQUISICIÓN"</formula>
    </cfRule>
  </conditionalFormatting>
  <conditionalFormatting sqref="P113:AJ113">
    <cfRule type="expression" dxfId="1189" priority="1164">
      <formula>P113="INCLUIR EN PAA2021"</formula>
    </cfRule>
  </conditionalFormatting>
  <conditionalFormatting sqref="P113:AJ113">
    <cfRule type="expression" dxfId="1188" priority="1165">
      <formula>P113="NO REQUIERE ADQUISICIÓN"</formula>
    </cfRule>
  </conditionalFormatting>
  <conditionalFormatting sqref="P115:AJ115">
    <cfRule type="expression" dxfId="1187" priority="1166">
      <formula>P115="INCLUIR EN PAA2021"</formula>
    </cfRule>
  </conditionalFormatting>
  <conditionalFormatting sqref="P115:AJ115">
    <cfRule type="expression" dxfId="1186" priority="1167">
      <formula>P115="NO REQUIERE ADQUISICIÓN"</formula>
    </cfRule>
  </conditionalFormatting>
  <conditionalFormatting sqref="P128:AJ128">
    <cfRule type="expression" dxfId="1185" priority="1168">
      <formula>P128="INCLUIR EN PAA2021"</formula>
    </cfRule>
  </conditionalFormatting>
  <conditionalFormatting sqref="P128:AJ128">
    <cfRule type="expression" dxfId="1184" priority="1169">
      <formula>P128="NO REQUIERE ADQUISICIÓN"</formula>
    </cfRule>
  </conditionalFormatting>
  <conditionalFormatting sqref="P134:AJ134">
    <cfRule type="expression" dxfId="1183" priority="1170">
      <formula>P134="INCLUIR EN PAA2021"</formula>
    </cfRule>
  </conditionalFormatting>
  <conditionalFormatting sqref="P134:AJ134">
    <cfRule type="expression" dxfId="1182" priority="1171">
      <formula>P134="NO REQUIERE ADQUISICIÓN"</formula>
    </cfRule>
  </conditionalFormatting>
  <conditionalFormatting sqref="P137:AJ137">
    <cfRule type="expression" dxfId="1181" priority="1172">
      <formula>P137="INCLUIR EN PAA2021"</formula>
    </cfRule>
  </conditionalFormatting>
  <conditionalFormatting sqref="P137:AJ137">
    <cfRule type="expression" dxfId="1180" priority="1173">
      <formula>P137="NO REQUIERE ADQUISICIÓN"</formula>
    </cfRule>
  </conditionalFormatting>
  <conditionalFormatting sqref="P140:AJ140">
    <cfRule type="expression" dxfId="1179" priority="1174">
      <formula>P140="INCLUIR EN PAA2021"</formula>
    </cfRule>
  </conditionalFormatting>
  <conditionalFormatting sqref="P140:AJ140">
    <cfRule type="expression" dxfId="1178" priority="1175">
      <formula>P140="NO REQUIERE ADQUISICIÓN"</formula>
    </cfRule>
  </conditionalFormatting>
  <conditionalFormatting sqref="P149:U149 Y149:AJ149">
    <cfRule type="expression" dxfId="1177" priority="1176">
      <formula>P149="INCLUIR EN PAA2021"</formula>
    </cfRule>
  </conditionalFormatting>
  <conditionalFormatting sqref="P149:U149 Y149:AJ149">
    <cfRule type="expression" dxfId="1176" priority="1177">
      <formula>P149="NO REQUIERE ADQUISICIÓN"</formula>
    </cfRule>
  </conditionalFormatting>
  <conditionalFormatting sqref="P157:U157 Y157:AJ157">
    <cfRule type="expression" dxfId="1175" priority="1178">
      <formula>P157="INCLUIR EN PAA2021"</formula>
    </cfRule>
  </conditionalFormatting>
  <conditionalFormatting sqref="P157:U157 Y157:AJ157">
    <cfRule type="expression" dxfId="1174" priority="1179">
      <formula>P157="NO REQUIERE ADQUISICIÓN"</formula>
    </cfRule>
  </conditionalFormatting>
  <conditionalFormatting sqref="P159:U159 Y159:AJ159">
    <cfRule type="expression" dxfId="1173" priority="1180">
      <formula>P159="INCLUIR EN PAA2021"</formula>
    </cfRule>
  </conditionalFormatting>
  <conditionalFormatting sqref="P159:U159 Y159:AJ159">
    <cfRule type="expression" dxfId="1172" priority="1181">
      <formula>P159="NO REQUIERE ADQUISICIÓN"</formula>
    </cfRule>
  </conditionalFormatting>
  <conditionalFormatting sqref="P161:U161 Y161:AJ161">
    <cfRule type="expression" dxfId="1171" priority="1182">
      <formula>P161="INCLUIR EN PAA2021"</formula>
    </cfRule>
  </conditionalFormatting>
  <conditionalFormatting sqref="P161:U161 Y161:AJ161">
    <cfRule type="expression" dxfId="1170" priority="1183">
      <formula>P161="NO REQUIERE ADQUISICIÓN"</formula>
    </cfRule>
  </conditionalFormatting>
  <conditionalFormatting sqref="P55:AJ55">
    <cfRule type="expression" dxfId="1169" priority="1184">
      <formula>P55="INCLUIR EN PAA2021"</formula>
    </cfRule>
  </conditionalFormatting>
  <conditionalFormatting sqref="P55:AJ55">
    <cfRule type="expression" dxfId="1168" priority="1185">
      <formula>P55="NO REQUIERE ADQUISICIÓN"</formula>
    </cfRule>
  </conditionalFormatting>
  <conditionalFormatting sqref="P164:U164 Y164:AJ164">
    <cfRule type="expression" dxfId="1167" priority="1186">
      <formula>P164="INCLUIR EN PAA2021"</formula>
    </cfRule>
  </conditionalFormatting>
  <conditionalFormatting sqref="P164:U164 Y164:AJ164">
    <cfRule type="expression" dxfId="1166" priority="1187">
      <formula>P164="NO REQUIERE ADQUISICIÓN"</formula>
    </cfRule>
  </conditionalFormatting>
  <conditionalFormatting sqref="P167:U167 Y167:AJ167">
    <cfRule type="expression" dxfId="1165" priority="1188">
      <formula>P167="INCLUIR EN PAA2021"</formula>
    </cfRule>
  </conditionalFormatting>
  <conditionalFormatting sqref="P167:U167 Y167:AJ167">
    <cfRule type="expression" dxfId="1164" priority="1189">
      <formula>P167="NO REQUIERE ADQUISICIÓN"</formula>
    </cfRule>
  </conditionalFormatting>
  <conditionalFormatting sqref="P169:U169 Y169:AJ169">
    <cfRule type="expression" dxfId="1163" priority="1190">
      <formula>P169="INCLUIR EN PAA2021"</formula>
    </cfRule>
  </conditionalFormatting>
  <conditionalFormatting sqref="P169:U169 Y169:AJ169">
    <cfRule type="expression" dxfId="1162" priority="1191">
      <formula>P169="NO REQUIERE ADQUISICIÓN"</formula>
    </cfRule>
  </conditionalFormatting>
  <conditionalFormatting sqref="P172:U172 Y172:AJ172">
    <cfRule type="expression" dxfId="1161" priority="1192">
      <formula>P172="INCLUIR EN PAA2021"</formula>
    </cfRule>
  </conditionalFormatting>
  <conditionalFormatting sqref="P172:U172 Y172:AJ172">
    <cfRule type="expression" dxfId="1160" priority="1193">
      <formula>P172="NO REQUIERE ADQUISICIÓN"</formula>
    </cfRule>
  </conditionalFormatting>
  <conditionalFormatting sqref="P177:U177 Y177:AJ177">
    <cfRule type="expression" dxfId="1159" priority="1194">
      <formula>P177="INCLUIR EN PAA2021"</formula>
    </cfRule>
  </conditionalFormatting>
  <conditionalFormatting sqref="P177:U177 Y177:AJ177">
    <cfRule type="expression" dxfId="1158" priority="1195">
      <formula>P177="NO REQUIERE ADQUISICIÓN"</formula>
    </cfRule>
  </conditionalFormatting>
  <conditionalFormatting sqref="P179:U179 Y179:AJ179">
    <cfRule type="expression" dxfId="1157" priority="1196">
      <formula>P179="INCLUIR EN PAA2021"</formula>
    </cfRule>
  </conditionalFormatting>
  <conditionalFormatting sqref="P179:U179 Y179:AJ179">
    <cfRule type="expression" dxfId="1156" priority="1197">
      <formula>P179="NO REQUIERE ADQUISICIÓN"</formula>
    </cfRule>
  </conditionalFormatting>
  <conditionalFormatting sqref="P182:U182 Y182:AJ182">
    <cfRule type="expression" dxfId="1155" priority="1198">
      <formula>P182="INCLUIR EN PAA2021"</formula>
    </cfRule>
  </conditionalFormatting>
  <conditionalFormatting sqref="P182:U182 Y182:AJ182">
    <cfRule type="expression" dxfId="1154" priority="1199">
      <formula>P182="NO REQUIERE ADQUISICIÓN"</formula>
    </cfRule>
  </conditionalFormatting>
  <conditionalFormatting sqref="P185:U185 Y185:AJ185">
    <cfRule type="expression" dxfId="1153" priority="1200">
      <formula>P185="INCLUIR EN PAA2021"</formula>
    </cfRule>
  </conditionalFormatting>
  <conditionalFormatting sqref="P185:U185 Y185:AJ185">
    <cfRule type="expression" dxfId="1152" priority="1201">
      <formula>P185="NO REQUIERE ADQUISICIÓN"</formula>
    </cfRule>
  </conditionalFormatting>
  <conditionalFormatting sqref="P190:U190 Y190:AJ190">
    <cfRule type="expression" dxfId="1151" priority="1202">
      <formula>P190="INCLUIR EN PAA2021"</formula>
    </cfRule>
  </conditionalFormatting>
  <conditionalFormatting sqref="P190:U190 Y190:AJ190">
    <cfRule type="expression" dxfId="1150" priority="1203">
      <formula>P190="NO REQUIERE ADQUISICIÓN"</formula>
    </cfRule>
  </conditionalFormatting>
  <conditionalFormatting sqref="P192:U192 Y192:AJ192">
    <cfRule type="expression" dxfId="1149" priority="1204">
      <formula>P192="INCLUIR EN PAA2021"</formula>
    </cfRule>
  </conditionalFormatting>
  <conditionalFormatting sqref="P192:U192 Y192:AJ192">
    <cfRule type="expression" dxfId="1148" priority="1205">
      <formula>P192="NO REQUIERE ADQUISICIÓN"</formula>
    </cfRule>
  </conditionalFormatting>
  <conditionalFormatting sqref="P194:U194 Y194:AJ194">
    <cfRule type="expression" dxfId="1147" priority="1206">
      <formula>P194="INCLUIR EN PAA2021"</formula>
    </cfRule>
  </conditionalFormatting>
  <conditionalFormatting sqref="P194:U194 Y194:AJ194">
    <cfRule type="expression" dxfId="1146" priority="1207">
      <formula>P194="NO REQUIERE ADQUISICIÓN"</formula>
    </cfRule>
  </conditionalFormatting>
  <conditionalFormatting sqref="P208:U208 Y208:AJ208">
    <cfRule type="expression" dxfId="1145" priority="1208">
      <formula>P208="INCLUIR EN PAA2021"</formula>
    </cfRule>
  </conditionalFormatting>
  <conditionalFormatting sqref="P208:U208 Y208:AJ208">
    <cfRule type="expression" dxfId="1144" priority="1209">
      <formula>P208="NO REQUIERE ADQUISICIÓN"</formula>
    </cfRule>
  </conditionalFormatting>
  <conditionalFormatting sqref="P214:U214 Y214:AJ214">
    <cfRule type="expression" dxfId="1143" priority="1210">
      <formula>P214="INCLUIR EN PAA2021"</formula>
    </cfRule>
  </conditionalFormatting>
  <conditionalFormatting sqref="P214:U214 Y214:AJ214">
    <cfRule type="expression" dxfId="1142" priority="1211">
      <formula>P214="NO REQUIERE ADQUISICIÓN"</formula>
    </cfRule>
  </conditionalFormatting>
  <conditionalFormatting sqref="P225:AJ225">
    <cfRule type="expression" dxfId="1141" priority="1212">
      <formula>P225="INCLUIR EN PAA2021"</formula>
    </cfRule>
  </conditionalFormatting>
  <conditionalFormatting sqref="P225:AJ225">
    <cfRule type="expression" dxfId="1140" priority="1213">
      <formula>P225="NO REQUIERE ADQUISICIÓN"</formula>
    </cfRule>
  </conditionalFormatting>
  <conditionalFormatting sqref="P227:AJ227">
    <cfRule type="expression" dxfId="1139" priority="1214">
      <formula>P227="INCLUIR EN PAA2021"</formula>
    </cfRule>
  </conditionalFormatting>
  <conditionalFormatting sqref="P227:AJ227">
    <cfRule type="expression" dxfId="1138" priority="1215">
      <formula>P227="NO REQUIERE ADQUISICIÓN"</formula>
    </cfRule>
  </conditionalFormatting>
  <conditionalFormatting sqref="P229:AJ229">
    <cfRule type="expression" dxfId="1137" priority="1216">
      <formula>P229="INCLUIR EN PAA2021"</formula>
    </cfRule>
  </conditionalFormatting>
  <conditionalFormatting sqref="P229:AJ229">
    <cfRule type="expression" dxfId="1136" priority="1217">
      <formula>P229="NO REQUIERE ADQUISICIÓN"</formula>
    </cfRule>
  </conditionalFormatting>
  <conditionalFormatting sqref="P232:AJ232">
    <cfRule type="expression" dxfId="1135" priority="1218">
      <formula>P232="INCLUIR EN PAA2021"</formula>
    </cfRule>
  </conditionalFormatting>
  <conditionalFormatting sqref="P232:AJ232">
    <cfRule type="expression" dxfId="1134" priority="1219">
      <formula>P232="NO REQUIERE ADQUISICIÓN"</formula>
    </cfRule>
  </conditionalFormatting>
  <conditionalFormatting sqref="P235:AJ235">
    <cfRule type="expression" dxfId="1133" priority="1220">
      <formula>P235="INCLUIR EN PAA2021"</formula>
    </cfRule>
  </conditionalFormatting>
  <conditionalFormatting sqref="P235:AJ235">
    <cfRule type="expression" dxfId="1132" priority="1221">
      <formula>P235="NO REQUIERE ADQUISICIÓN"</formula>
    </cfRule>
  </conditionalFormatting>
  <conditionalFormatting sqref="P237:AJ237">
    <cfRule type="expression" dxfId="1131" priority="1222">
      <formula>P237="INCLUIR EN PAA2021"</formula>
    </cfRule>
  </conditionalFormatting>
  <conditionalFormatting sqref="P237:AJ237">
    <cfRule type="expression" dxfId="1130" priority="1223">
      <formula>P237="NO REQUIERE ADQUISICIÓN"</formula>
    </cfRule>
  </conditionalFormatting>
  <conditionalFormatting sqref="P87:AJ87 P239:AJ239 P243:AJ243">
    <cfRule type="expression" dxfId="1129" priority="1224">
      <formula>P87="INCLUIR EN PAA2021"</formula>
    </cfRule>
  </conditionalFormatting>
  <conditionalFormatting sqref="P87:AJ87 P239:AJ239 P243:AJ243">
    <cfRule type="expression" dxfId="1128" priority="1225">
      <formula>P87="NO REQUIERE ADQUISICIÓN"</formula>
    </cfRule>
  </conditionalFormatting>
  <conditionalFormatting sqref="P16:AJ16">
    <cfRule type="expression" dxfId="1127" priority="1226">
      <formula>P16="INCLUIR EN PAA2021"</formula>
    </cfRule>
  </conditionalFormatting>
  <conditionalFormatting sqref="P16:AJ16">
    <cfRule type="expression" dxfId="1126" priority="1227">
      <formula>P16="NO REQUIERE ADQUISICIÓN"</formula>
    </cfRule>
  </conditionalFormatting>
  <conditionalFormatting sqref="P18:AJ18">
    <cfRule type="expression" dxfId="1125" priority="1228">
      <formula>P18="INCLUIR EN PAA2021"</formula>
    </cfRule>
  </conditionalFormatting>
  <conditionalFormatting sqref="P18:AJ18">
    <cfRule type="expression" dxfId="1124" priority="1229">
      <formula>P18="NO REQUIERE ADQUISICIÓN"</formula>
    </cfRule>
  </conditionalFormatting>
  <conditionalFormatting sqref="P24:AJ24">
    <cfRule type="expression" dxfId="1123" priority="1230">
      <formula>P24="INCLUIR EN PAA2021"</formula>
    </cfRule>
  </conditionalFormatting>
  <conditionalFormatting sqref="P24:AJ24">
    <cfRule type="expression" dxfId="1122" priority="1231">
      <formula>P24="NO REQUIERE ADQUISICIÓN"</formula>
    </cfRule>
  </conditionalFormatting>
  <conditionalFormatting sqref="P26:AJ26">
    <cfRule type="expression" dxfId="1121" priority="1232">
      <formula>P26="INCLUIR EN PAA2021"</formula>
    </cfRule>
  </conditionalFormatting>
  <conditionalFormatting sqref="P26:AJ26">
    <cfRule type="expression" dxfId="1120" priority="1233">
      <formula>P26="NO REQUIERE ADQUISICIÓN"</formula>
    </cfRule>
  </conditionalFormatting>
  <conditionalFormatting sqref="P30:AJ30">
    <cfRule type="expression" dxfId="1119" priority="1234">
      <formula>P30="INCLUIR EN PAA2021"</formula>
    </cfRule>
  </conditionalFormatting>
  <conditionalFormatting sqref="P30:AJ30">
    <cfRule type="expression" dxfId="1118" priority="1235">
      <formula>P30="NO REQUIERE ADQUISICIÓN"</formula>
    </cfRule>
  </conditionalFormatting>
  <conditionalFormatting sqref="P43:AJ43">
    <cfRule type="expression" dxfId="1117" priority="1236">
      <formula>P43="INCLUIR EN PAA2021"</formula>
    </cfRule>
  </conditionalFormatting>
  <conditionalFormatting sqref="P43:AJ43">
    <cfRule type="expression" dxfId="1116" priority="1237">
      <formula>P43="NO REQUIERE ADQUISICIÓN"</formula>
    </cfRule>
  </conditionalFormatting>
  <conditionalFormatting sqref="P4:R4 V4:AJ4">
    <cfRule type="expression" dxfId="1115" priority="1122">
      <formula>P4="INCLUIR EN PAA2021"</formula>
    </cfRule>
  </conditionalFormatting>
  <conditionalFormatting sqref="P4:R4 V4:AJ4">
    <cfRule type="expression" dxfId="1114" priority="1123">
      <formula>P4="NO REQUIERE ADQUISICIÓN"</formula>
    </cfRule>
  </conditionalFormatting>
  <conditionalFormatting sqref="P21:AJ21">
    <cfRule type="expression" dxfId="1113" priority="1120">
      <formula>P21="INCLUIR EN PAA2021"</formula>
    </cfRule>
  </conditionalFormatting>
  <conditionalFormatting sqref="P21:AJ21">
    <cfRule type="expression" dxfId="1112" priority="1121">
      <formula>P21="NO REQUIERE ADQUISICIÓN"</formula>
    </cfRule>
  </conditionalFormatting>
  <conditionalFormatting sqref="P33:AJ33">
    <cfRule type="expression" dxfId="1111" priority="1118">
      <formula>P33="INCLUIR EN PAA2021"</formula>
    </cfRule>
  </conditionalFormatting>
  <conditionalFormatting sqref="P33:AJ33">
    <cfRule type="expression" dxfId="1110" priority="1119">
      <formula>P33="NO REQUIERE ADQUISICIÓN"</formula>
    </cfRule>
  </conditionalFormatting>
  <conditionalFormatting sqref="P37:AJ37">
    <cfRule type="expression" dxfId="1109" priority="1116">
      <formula>P37="INCLUIR EN PAA2021"</formula>
    </cfRule>
  </conditionalFormatting>
  <conditionalFormatting sqref="P37:AJ37">
    <cfRule type="expression" dxfId="1108" priority="1117">
      <formula>P37="NO REQUIERE ADQUISICIÓN"</formula>
    </cfRule>
  </conditionalFormatting>
  <conditionalFormatting sqref="P39:AJ39">
    <cfRule type="expression" dxfId="1107" priority="1114">
      <formula>P39="INCLUIR EN PAA2021"</formula>
    </cfRule>
  </conditionalFormatting>
  <conditionalFormatting sqref="P39:AJ39">
    <cfRule type="expression" dxfId="1106" priority="1115">
      <formula>P39="NO REQUIERE ADQUISICIÓN"</formula>
    </cfRule>
  </conditionalFormatting>
  <conditionalFormatting sqref="P41:AJ41">
    <cfRule type="expression" dxfId="1105" priority="1112">
      <formula>P41="INCLUIR EN PAA2021"</formula>
    </cfRule>
  </conditionalFormatting>
  <conditionalFormatting sqref="P41:AJ41">
    <cfRule type="expression" dxfId="1104" priority="1113">
      <formula>P41="NO REQUIERE ADQUISICIÓN"</formula>
    </cfRule>
  </conditionalFormatting>
  <conditionalFormatting sqref="P152:U152 Y152:AJ152">
    <cfRule type="expression" dxfId="1103" priority="1110">
      <formula>P152="INCLUIR EN PAA2021"</formula>
    </cfRule>
  </conditionalFormatting>
  <conditionalFormatting sqref="P152:U152 Y152:AJ152">
    <cfRule type="expression" dxfId="1102" priority="1111">
      <formula>P152="NO REQUIERE ADQUISICIÓN"</formula>
    </cfRule>
  </conditionalFormatting>
  <conditionalFormatting sqref="P53:AJ53">
    <cfRule type="expression" dxfId="1101" priority="1108">
      <formula>P53="INCLUIR EN PAA2021"</formula>
    </cfRule>
  </conditionalFormatting>
  <conditionalFormatting sqref="P53:AJ53">
    <cfRule type="expression" dxfId="1100" priority="1109">
      <formula>P53="NO REQUIERE ADQUISICIÓN"</formula>
    </cfRule>
  </conditionalFormatting>
  <conditionalFormatting sqref="P196:U196 Y196:AJ196">
    <cfRule type="expression" dxfId="1099" priority="1106">
      <formula>P196="INCLUIR EN PAA2021"</formula>
    </cfRule>
  </conditionalFormatting>
  <conditionalFormatting sqref="P196:U196 Y196:AJ196">
    <cfRule type="expression" dxfId="1098" priority="1107">
      <formula>P196="NO REQUIERE ADQUISICIÓN"</formula>
    </cfRule>
  </conditionalFormatting>
  <conditionalFormatting sqref="P80:AJ80">
    <cfRule type="expression" dxfId="1097" priority="1104">
      <formula>P80="INCLUIR EN PAA2021"</formula>
    </cfRule>
  </conditionalFormatting>
  <conditionalFormatting sqref="P80:AJ80">
    <cfRule type="expression" dxfId="1096" priority="1105">
      <formula>P80="NO REQUIERE ADQUISICIÓN"</formula>
    </cfRule>
  </conditionalFormatting>
  <conditionalFormatting sqref="S2:U2">
    <cfRule type="expression" dxfId="1095" priority="1102">
      <formula>S2="INCLUIR EN PAA2021"</formula>
    </cfRule>
  </conditionalFormatting>
  <conditionalFormatting sqref="S2:U2">
    <cfRule type="expression" dxfId="1094" priority="1103">
      <formula>S2="NO REQUIERE ADQUISICIÓN"</formula>
    </cfRule>
  </conditionalFormatting>
  <conditionalFormatting sqref="S5:U8">
    <cfRule type="expression" dxfId="1093" priority="1098">
      <formula>S5="INCLUIR EN PAA2021"</formula>
    </cfRule>
  </conditionalFormatting>
  <conditionalFormatting sqref="S5:U8">
    <cfRule type="expression" dxfId="1092" priority="1099">
      <formula>S5="NO REQUIERE ADQUISICIÓN"</formula>
    </cfRule>
  </conditionalFormatting>
  <conditionalFormatting sqref="S4:U4">
    <cfRule type="expression" dxfId="1091" priority="1096">
      <formula>S4="INCLUIR EN PAA2021"</formula>
    </cfRule>
  </conditionalFormatting>
  <conditionalFormatting sqref="S4:U4">
    <cfRule type="expression" dxfId="1090" priority="1097">
      <formula>S4="NO REQUIERE ADQUISICIÓN"</formula>
    </cfRule>
  </conditionalFormatting>
  <conditionalFormatting sqref="S9:U9">
    <cfRule type="expression" dxfId="1089" priority="1100">
      <formula>S9="INCLUIR EN PAA2021"</formula>
    </cfRule>
  </conditionalFormatting>
  <conditionalFormatting sqref="S9:U9">
    <cfRule type="expression" dxfId="1088" priority="1101">
      <formula>S9="NO REQUIERE ADQUISICIÓN"</formula>
    </cfRule>
  </conditionalFormatting>
  <conditionalFormatting sqref="S22:U22 U23">
    <cfRule type="expression" dxfId="1087" priority="1094">
      <formula>S22="INCLUIR EN PAA2021"</formula>
    </cfRule>
  </conditionalFormatting>
  <conditionalFormatting sqref="S22:U22 U23">
    <cfRule type="expression" dxfId="1086" priority="1095">
      <formula>S22="NO REQUIERE ADQUISICIÓN"</formula>
    </cfRule>
  </conditionalFormatting>
  <conditionalFormatting sqref="S23:T23">
    <cfRule type="expression" dxfId="1085" priority="1092">
      <formula>S23="INCLUIR EN PAA2021"</formula>
    </cfRule>
  </conditionalFormatting>
  <conditionalFormatting sqref="S23:T23">
    <cfRule type="expression" dxfId="1084" priority="1093">
      <formula>S23="NO REQUIERE ADQUISICIÓN"</formula>
    </cfRule>
  </conditionalFormatting>
  <conditionalFormatting sqref="T25">
    <cfRule type="expression" dxfId="1083" priority="1090">
      <formula>T25="INCLUIR EN PAA2021"</formula>
    </cfRule>
  </conditionalFormatting>
  <conditionalFormatting sqref="T25">
    <cfRule type="expression" dxfId="1082" priority="1091">
      <formula>T25="NO REQUIERE ADQUISICIÓN"</formula>
    </cfRule>
  </conditionalFormatting>
  <conditionalFormatting sqref="S25">
    <cfRule type="expression" dxfId="1081" priority="1088">
      <formula>S25="INCLUIR EN PAA2021"</formula>
    </cfRule>
  </conditionalFormatting>
  <conditionalFormatting sqref="S25">
    <cfRule type="expression" dxfId="1080" priority="1089">
      <formula>S25="NO REQUIERE ADQUISICIÓN"</formula>
    </cfRule>
  </conditionalFormatting>
  <conditionalFormatting sqref="U27">
    <cfRule type="expression" dxfId="1079" priority="1086">
      <formula>U27="INCLUIR EN PAA2021"</formula>
    </cfRule>
  </conditionalFormatting>
  <conditionalFormatting sqref="U27">
    <cfRule type="expression" dxfId="1078" priority="1087">
      <formula>U27="NO REQUIERE ADQUISICIÓN"</formula>
    </cfRule>
  </conditionalFormatting>
  <conditionalFormatting sqref="T27">
    <cfRule type="expression" dxfId="1077" priority="1084">
      <formula>T27="INCLUIR EN PAA2021"</formula>
    </cfRule>
  </conditionalFormatting>
  <conditionalFormatting sqref="T27">
    <cfRule type="expression" dxfId="1076" priority="1085">
      <formula>T27="NO REQUIERE ADQUISICIÓN"</formula>
    </cfRule>
  </conditionalFormatting>
  <conditionalFormatting sqref="S27">
    <cfRule type="expression" dxfId="1075" priority="1082">
      <formula>S27="INCLUIR EN PAA2021"</formula>
    </cfRule>
  </conditionalFormatting>
  <conditionalFormatting sqref="S27">
    <cfRule type="expression" dxfId="1074" priority="1083">
      <formula>S27="NO REQUIERE ADQUISICIÓN"</formula>
    </cfRule>
  </conditionalFormatting>
  <conditionalFormatting sqref="U28">
    <cfRule type="expression" dxfId="1073" priority="1080">
      <formula>U28="INCLUIR EN PAA2021"</formula>
    </cfRule>
  </conditionalFormatting>
  <conditionalFormatting sqref="U28">
    <cfRule type="expression" dxfId="1072" priority="1081">
      <formula>U28="NO REQUIERE ADQUISICIÓN"</formula>
    </cfRule>
  </conditionalFormatting>
  <conditionalFormatting sqref="T28">
    <cfRule type="expression" dxfId="1071" priority="1078">
      <formula>T28="INCLUIR EN PAA2021"</formula>
    </cfRule>
  </conditionalFormatting>
  <conditionalFormatting sqref="T28">
    <cfRule type="expression" dxfId="1070" priority="1079">
      <formula>T28="NO REQUIERE ADQUISICIÓN"</formula>
    </cfRule>
  </conditionalFormatting>
  <conditionalFormatting sqref="S28">
    <cfRule type="expression" dxfId="1069" priority="1076">
      <formula>S28="INCLUIR EN PAA2021"</formula>
    </cfRule>
  </conditionalFormatting>
  <conditionalFormatting sqref="S28">
    <cfRule type="expression" dxfId="1068" priority="1077">
      <formula>S28="NO REQUIERE ADQUISICIÓN"</formula>
    </cfRule>
  </conditionalFormatting>
  <conditionalFormatting sqref="U29">
    <cfRule type="expression" dxfId="1067" priority="1074">
      <formula>U29="INCLUIR EN PAA2021"</formula>
    </cfRule>
  </conditionalFormatting>
  <conditionalFormatting sqref="U29">
    <cfRule type="expression" dxfId="1066" priority="1075">
      <formula>U29="NO REQUIERE ADQUISICIÓN"</formula>
    </cfRule>
  </conditionalFormatting>
  <conditionalFormatting sqref="T29">
    <cfRule type="expression" dxfId="1065" priority="1072">
      <formula>T29="INCLUIR EN PAA2021"</formula>
    </cfRule>
  </conditionalFormatting>
  <conditionalFormatting sqref="T29">
    <cfRule type="expression" dxfId="1064" priority="1073">
      <formula>T29="NO REQUIERE ADQUISICIÓN"</formula>
    </cfRule>
  </conditionalFormatting>
  <conditionalFormatting sqref="S29">
    <cfRule type="expression" dxfId="1063" priority="1070">
      <formula>S29="INCLUIR EN PAA2021"</formula>
    </cfRule>
  </conditionalFormatting>
  <conditionalFormatting sqref="S29">
    <cfRule type="expression" dxfId="1062" priority="1071">
      <formula>S29="NO REQUIERE ADQUISICIÓN"</formula>
    </cfRule>
  </conditionalFormatting>
  <conditionalFormatting sqref="U31">
    <cfRule type="expression" dxfId="1061" priority="1068">
      <formula>U31="INCLUIR EN PAA2021"</formula>
    </cfRule>
  </conditionalFormatting>
  <conditionalFormatting sqref="U31">
    <cfRule type="expression" dxfId="1060" priority="1069">
      <formula>U31="NO REQUIERE ADQUISICIÓN"</formula>
    </cfRule>
  </conditionalFormatting>
  <conditionalFormatting sqref="T31">
    <cfRule type="expression" dxfId="1059" priority="1066">
      <formula>T31="INCLUIR EN PAA2021"</formula>
    </cfRule>
  </conditionalFormatting>
  <conditionalFormatting sqref="T31">
    <cfRule type="expression" dxfId="1058" priority="1067">
      <formula>T31="NO REQUIERE ADQUISICIÓN"</formula>
    </cfRule>
  </conditionalFormatting>
  <conditionalFormatting sqref="S31">
    <cfRule type="expression" dxfId="1057" priority="1064">
      <formula>S31="INCLUIR EN PAA2021"</formula>
    </cfRule>
  </conditionalFormatting>
  <conditionalFormatting sqref="S31">
    <cfRule type="expression" dxfId="1056" priority="1065">
      <formula>S31="NO REQUIERE ADQUISICIÓN"</formula>
    </cfRule>
  </conditionalFormatting>
  <conditionalFormatting sqref="U32">
    <cfRule type="expression" dxfId="1055" priority="1062">
      <formula>U32="INCLUIR EN PAA2021"</formula>
    </cfRule>
  </conditionalFormatting>
  <conditionalFormatting sqref="U32">
    <cfRule type="expression" dxfId="1054" priority="1063">
      <formula>U32="NO REQUIERE ADQUISICIÓN"</formula>
    </cfRule>
  </conditionalFormatting>
  <conditionalFormatting sqref="T32">
    <cfRule type="expression" dxfId="1053" priority="1060">
      <formula>T32="INCLUIR EN PAA2021"</formula>
    </cfRule>
  </conditionalFormatting>
  <conditionalFormatting sqref="T32">
    <cfRule type="expression" dxfId="1052" priority="1061">
      <formula>T32="NO REQUIERE ADQUISICIÓN"</formula>
    </cfRule>
  </conditionalFormatting>
  <conditionalFormatting sqref="S32">
    <cfRule type="expression" dxfId="1051" priority="1058">
      <formula>S32="INCLUIR EN PAA2021"</formula>
    </cfRule>
  </conditionalFormatting>
  <conditionalFormatting sqref="S32">
    <cfRule type="expression" dxfId="1050" priority="1059">
      <formula>S32="NO REQUIERE ADQUISICIÓN"</formula>
    </cfRule>
  </conditionalFormatting>
  <conditionalFormatting sqref="U34">
    <cfRule type="expression" dxfId="1049" priority="1056">
      <formula>U34="INCLUIR EN PAA2021"</formula>
    </cfRule>
  </conditionalFormatting>
  <conditionalFormatting sqref="U34">
    <cfRule type="expression" dxfId="1048" priority="1057">
      <formula>U34="NO REQUIERE ADQUISICIÓN"</formula>
    </cfRule>
  </conditionalFormatting>
  <conditionalFormatting sqref="T34">
    <cfRule type="expression" dxfId="1047" priority="1054">
      <formula>T34="INCLUIR EN PAA2021"</formula>
    </cfRule>
  </conditionalFormatting>
  <conditionalFormatting sqref="T34">
    <cfRule type="expression" dxfId="1046" priority="1055">
      <formula>T34="NO REQUIERE ADQUISICIÓN"</formula>
    </cfRule>
  </conditionalFormatting>
  <conditionalFormatting sqref="S34">
    <cfRule type="expression" dxfId="1045" priority="1052">
      <formula>S34="INCLUIR EN PAA2021"</formula>
    </cfRule>
  </conditionalFormatting>
  <conditionalFormatting sqref="S34">
    <cfRule type="expression" dxfId="1044" priority="1053">
      <formula>S34="NO REQUIERE ADQUISICIÓN"</formula>
    </cfRule>
  </conditionalFormatting>
  <conditionalFormatting sqref="U35">
    <cfRule type="expression" dxfId="1043" priority="1050">
      <formula>U35="INCLUIR EN PAA2021"</formula>
    </cfRule>
  </conditionalFormatting>
  <conditionalFormatting sqref="U35">
    <cfRule type="expression" dxfId="1042" priority="1051">
      <formula>U35="NO REQUIERE ADQUISICIÓN"</formula>
    </cfRule>
  </conditionalFormatting>
  <conditionalFormatting sqref="T35">
    <cfRule type="expression" dxfId="1041" priority="1048">
      <formula>T35="INCLUIR EN PAA2021"</formula>
    </cfRule>
  </conditionalFormatting>
  <conditionalFormatting sqref="T35">
    <cfRule type="expression" dxfId="1040" priority="1049">
      <formula>T35="NO REQUIERE ADQUISICIÓN"</formula>
    </cfRule>
  </conditionalFormatting>
  <conditionalFormatting sqref="S35">
    <cfRule type="expression" dxfId="1039" priority="1046">
      <formula>S35="INCLUIR EN PAA2021"</formula>
    </cfRule>
  </conditionalFormatting>
  <conditionalFormatting sqref="S35">
    <cfRule type="expression" dxfId="1038" priority="1047">
      <formula>S35="NO REQUIERE ADQUISICIÓN"</formula>
    </cfRule>
  </conditionalFormatting>
  <conditionalFormatting sqref="U36">
    <cfRule type="expression" dxfId="1037" priority="1044">
      <formula>U36="INCLUIR EN PAA2021"</formula>
    </cfRule>
  </conditionalFormatting>
  <conditionalFormatting sqref="U36">
    <cfRule type="expression" dxfId="1036" priority="1045">
      <formula>U36="NO REQUIERE ADQUISICIÓN"</formula>
    </cfRule>
  </conditionalFormatting>
  <conditionalFormatting sqref="T36">
    <cfRule type="expression" dxfId="1035" priority="1042">
      <formula>T36="INCLUIR EN PAA2021"</formula>
    </cfRule>
  </conditionalFormatting>
  <conditionalFormatting sqref="T36">
    <cfRule type="expression" dxfId="1034" priority="1043">
      <formula>T36="NO REQUIERE ADQUISICIÓN"</formula>
    </cfRule>
  </conditionalFormatting>
  <conditionalFormatting sqref="S36">
    <cfRule type="expression" dxfId="1033" priority="1040">
      <formula>S36="INCLUIR EN PAA2021"</formula>
    </cfRule>
  </conditionalFormatting>
  <conditionalFormatting sqref="S36">
    <cfRule type="expression" dxfId="1032" priority="1041">
      <formula>S36="NO REQUIERE ADQUISICIÓN"</formula>
    </cfRule>
  </conditionalFormatting>
  <conditionalFormatting sqref="U40">
    <cfRule type="expression" dxfId="1031" priority="1038">
      <formula>U40="INCLUIR EN PAA2021"</formula>
    </cfRule>
  </conditionalFormatting>
  <conditionalFormatting sqref="U40">
    <cfRule type="expression" dxfId="1030" priority="1039">
      <formula>U40="NO REQUIERE ADQUISICIÓN"</formula>
    </cfRule>
  </conditionalFormatting>
  <conditionalFormatting sqref="T40">
    <cfRule type="expression" dxfId="1029" priority="1036">
      <formula>T40="INCLUIR EN PAA2021"</formula>
    </cfRule>
  </conditionalFormatting>
  <conditionalFormatting sqref="T40">
    <cfRule type="expression" dxfId="1028" priority="1037">
      <formula>T40="NO REQUIERE ADQUISICIÓN"</formula>
    </cfRule>
  </conditionalFormatting>
  <conditionalFormatting sqref="S40">
    <cfRule type="expression" dxfId="1027" priority="1034">
      <formula>S40="INCLUIR EN PAA2021"</formula>
    </cfRule>
  </conditionalFormatting>
  <conditionalFormatting sqref="S40">
    <cfRule type="expression" dxfId="1026" priority="1035">
      <formula>S40="NO REQUIERE ADQUISICIÓN"</formula>
    </cfRule>
  </conditionalFormatting>
  <conditionalFormatting sqref="V2:X2">
    <cfRule type="expression" dxfId="1025" priority="1032">
      <formula>V2="INCLUIR EN PAA2021"</formula>
    </cfRule>
  </conditionalFormatting>
  <conditionalFormatting sqref="V2:X2">
    <cfRule type="expression" dxfId="1024" priority="1033">
      <formula>V2="NO REQUIERE ADQUISICIÓN"</formula>
    </cfRule>
  </conditionalFormatting>
  <conditionalFormatting sqref="V226:X226">
    <cfRule type="expression" dxfId="1023" priority="1030">
      <formula>V226="INCLUIR EN PAA2021"</formula>
    </cfRule>
  </conditionalFormatting>
  <conditionalFormatting sqref="V226:X226">
    <cfRule type="expression" dxfId="1022" priority="1031">
      <formula>V226="NO REQUIERE ADQUISICIÓN"</formula>
    </cfRule>
  </conditionalFormatting>
  <conditionalFormatting sqref="Y2:AA2">
    <cfRule type="expression" dxfId="1021" priority="1028">
      <formula>Y2="INCLUIR EN PAA2021"</formula>
    </cfRule>
  </conditionalFormatting>
  <conditionalFormatting sqref="Y2:AA2">
    <cfRule type="expression" dxfId="1020" priority="1029">
      <formula>Y2="NO REQUIERE ADQUISICIÓN"</formula>
    </cfRule>
  </conditionalFormatting>
  <conditionalFormatting sqref="AB2:AD2">
    <cfRule type="expression" dxfId="1019" priority="1026">
      <formula>AB2="INCLUIR EN PAA2021"</formula>
    </cfRule>
  </conditionalFormatting>
  <conditionalFormatting sqref="AB2:AD2">
    <cfRule type="expression" dxfId="1018" priority="1027">
      <formula>AB2="NO REQUIERE ADQUISICIÓN"</formula>
    </cfRule>
  </conditionalFormatting>
  <conditionalFormatting sqref="AB226">
    <cfRule type="expression" dxfId="1017" priority="1024">
      <formula>AB226="INCLUIR EN PAA2021"</formula>
    </cfRule>
  </conditionalFormatting>
  <conditionalFormatting sqref="AB226">
    <cfRule type="expression" dxfId="1016" priority="1025">
      <formula>AB226="NO REQUIERE ADQUISICIÓN"</formula>
    </cfRule>
  </conditionalFormatting>
  <conditionalFormatting sqref="AZ54:BB54">
    <cfRule type="expression" dxfId="1015" priority="30">
      <formula>AZ54="INCLUIR EN PAA2021"</formula>
    </cfRule>
  </conditionalFormatting>
  <conditionalFormatting sqref="AZ54:BB54">
    <cfRule type="expression" dxfId="1014" priority="31">
      <formula>AZ54="NO REQUIERE ADQUISICIÓN"</formula>
    </cfRule>
  </conditionalFormatting>
  <conditionalFormatting sqref="AE2:AG2">
    <cfRule type="expression" dxfId="1013" priority="1022">
      <formula>AE2="INCLUIR EN PAA2021"</formula>
    </cfRule>
  </conditionalFormatting>
  <conditionalFormatting sqref="AE2:AG2">
    <cfRule type="expression" dxfId="1012" priority="1023">
      <formula>AE2="NO REQUIERE ADQUISICIÓN"</formula>
    </cfRule>
  </conditionalFormatting>
  <conditionalFormatting sqref="AE22:AG23">
    <cfRule type="expression" dxfId="1011" priority="1020">
      <formula>AE22="INCLUIR EN PAA2021"</formula>
    </cfRule>
  </conditionalFormatting>
  <conditionalFormatting sqref="AE22:AG23">
    <cfRule type="expression" dxfId="1010" priority="1021">
      <formula>AE22="NO REQUIERE ADQUISICIÓN"</formula>
    </cfRule>
  </conditionalFormatting>
  <conditionalFormatting sqref="AE25:AG25">
    <cfRule type="expression" dxfId="1009" priority="1018">
      <formula>AE25="INCLUIR EN PAA2021"</formula>
    </cfRule>
  </conditionalFormatting>
  <conditionalFormatting sqref="AE25:AG25">
    <cfRule type="expression" dxfId="1008" priority="1019">
      <formula>AE25="NO REQUIERE ADQUISICIÓN"</formula>
    </cfRule>
  </conditionalFormatting>
  <conditionalFormatting sqref="AE31:AG32">
    <cfRule type="expression" dxfId="1007" priority="1016">
      <formula>AE31="INCLUIR EN PAA2021"</formula>
    </cfRule>
  </conditionalFormatting>
  <conditionalFormatting sqref="AE31:AG32">
    <cfRule type="expression" dxfId="1006" priority="1017">
      <formula>AE31="NO REQUIERE ADQUISICIÓN"</formula>
    </cfRule>
  </conditionalFormatting>
  <conditionalFormatting sqref="AE38:AG38">
    <cfRule type="expression" dxfId="1005" priority="1014">
      <formula>AE38="INCLUIR EN PAA2021"</formula>
    </cfRule>
  </conditionalFormatting>
  <conditionalFormatting sqref="AE38:AG38">
    <cfRule type="expression" dxfId="1004" priority="1015">
      <formula>AE38="NO REQUIERE ADQUISICIÓN"</formula>
    </cfRule>
  </conditionalFormatting>
  <conditionalFormatting sqref="AH2:AJ2">
    <cfRule type="expression" dxfId="1003" priority="1012">
      <formula>AH2="INCLUIR EN PAA2021"</formula>
    </cfRule>
  </conditionalFormatting>
  <conditionalFormatting sqref="AH2:AJ2">
    <cfRule type="expression" dxfId="1002" priority="1013">
      <formula>AH2="NO REQUIERE ADQUISICIÓN"</formula>
    </cfRule>
  </conditionalFormatting>
  <conditionalFormatting sqref="AK22:AM23">
    <cfRule type="expression" dxfId="1001" priority="1010">
      <formula>AK22="INCLUIR EN PAA2021"</formula>
    </cfRule>
  </conditionalFormatting>
  <conditionalFormatting sqref="AK22:AM23">
    <cfRule type="expression" dxfId="1000" priority="1011">
      <formula>AK22="NO REQUIERE ADQUISICIÓN"</formula>
    </cfRule>
  </conditionalFormatting>
  <conditionalFormatting sqref="AK17:AM17 AK44:AM45 AK68:AM69 AK42:AM42 AK180:AM181 AK238:AM238 AK130:AM133 AK81:AM84 AK3:AM3 AK19:AM20 AK27:AM29 AK34:AM36 AK40:AM40 AK56:AM57 AK59:AM62 AK64:AM64 AK66:AM66 AK79:AM79 AK5:AM12 AK14:AM15 AK71:AM76 AK215:AM224 AK25:AM25 AK31:AM32 AK38:AM38 AK47:AM50">
    <cfRule type="expression" dxfId="999" priority="896">
      <formula>AK3="INCLUIR EN PAA2021"</formula>
    </cfRule>
  </conditionalFormatting>
  <conditionalFormatting sqref="AK17:AM17 AK44:AM45 AK68:AM69 AK42:AM42 AK180:AM181 AK238:AM238 AK130:AM133 AK81:AM84 AK3:AM3 AK19:AM20 AK27:AM29 AK34:AM36 AK40:AM40 AK56:AM57 AK59:AM62 AK64:AM64 AK66:AM66 AK79:AM79 AK5:AM12 AK14:AM15 AK71:AM76 AK215:AM224 AK25:AM25 AK31:AM32 AK38:AM38 AK47:AM50">
    <cfRule type="expression" dxfId="998" priority="897">
      <formula>AK3="NO REQUIERE ADQUISICIÓN"</formula>
    </cfRule>
  </conditionalFormatting>
  <conditionalFormatting sqref="AK96:AM96 AK109:AM109 AK150:AM151 AK158:AM158 AK160:AM160 AK162:AM163 AK170:AM171 AK173:AM176 AK178:AM178 AK183:AM184 AK191:AM191 AK193:AM193 AK195:AM195 AK209:AM213 AK228:AM228 AK230:AM230 AK153:AM156 AK129:AM129 AK78:AM78 AK86:AM86 AK88:AM92 AK94:AM94 AK98:AM98 AK111:AM112 AK114:AM114 AK135:AM136 AK138:AM139 AK141:AM148 AK165:AM166 AK168:AM168 AK186:AM189 AK104:AM107 AK100:AM102 AK226:AM226">
    <cfRule type="expression" dxfId="997" priority="898">
      <formula>AK78="INCLUIR EN PAA2021"</formula>
    </cfRule>
  </conditionalFormatting>
  <conditionalFormatting sqref="AK96:AM96 AK109:AM109 AK150:AM151 AK158:AM158 AK160:AM160 AK162:AM163 AK170:AM171 AK173:AM176 AK178:AM178 AK183:AM184 AK191:AM191 AK193:AM193 AK195:AM195 AK209:AM213 AK228:AM228 AK230:AM230 AK153:AM156 AK129:AM129 AK78:AM78 AK86:AM86 AK88:AM92 AK94:AM94 AK98:AM98 AK111:AM112 AK114:AM114 AK135:AM136 AK138:AM139 AK141:AM148 AK165:AM166 AK168:AM168 AK186:AM189 AK104:AM107 AK100:AM102 AK226:AM226">
    <cfRule type="expression" dxfId="996" priority="899">
      <formula>AK78="NO REQUIERE ADQUISICIÓN"</formula>
    </cfRule>
  </conditionalFormatting>
  <conditionalFormatting sqref="AK13:AM13">
    <cfRule type="expression" dxfId="995" priority="900">
      <formula>AK13="INCLUIR EN PAA2021"</formula>
    </cfRule>
  </conditionalFormatting>
  <conditionalFormatting sqref="AK13:AM13">
    <cfRule type="expression" dxfId="994" priority="901">
      <formula>AK13="NO REQUIERE ADQUISICIÓN"</formula>
    </cfRule>
  </conditionalFormatting>
  <conditionalFormatting sqref="AK46:AM46">
    <cfRule type="expression" dxfId="993" priority="902">
      <formula>AK46="INCLUIR EN PAA2021"</formula>
    </cfRule>
  </conditionalFormatting>
  <conditionalFormatting sqref="AK46:AM46">
    <cfRule type="expression" dxfId="992" priority="903">
      <formula>AK46="NO REQUIERE ADQUISICIÓN"</formula>
    </cfRule>
  </conditionalFormatting>
  <conditionalFormatting sqref="AK51:AM51">
    <cfRule type="expression" dxfId="991" priority="904">
      <formula>AK51="INCLUIR EN PAA2021"</formula>
    </cfRule>
  </conditionalFormatting>
  <conditionalFormatting sqref="AK51:AM51">
    <cfRule type="expression" dxfId="990" priority="905">
      <formula>AK51="NO REQUIERE ADQUISICIÓN"</formula>
    </cfRule>
  </conditionalFormatting>
  <conditionalFormatting sqref="AK58:AM58">
    <cfRule type="expression" dxfId="989" priority="906">
      <formula>AK58="INCLUIR EN PAA2021"</formula>
    </cfRule>
  </conditionalFormatting>
  <conditionalFormatting sqref="AK58:AM58">
    <cfRule type="expression" dxfId="988" priority="907">
      <formula>AK58="NO REQUIERE ADQUISICIÓN"</formula>
    </cfRule>
  </conditionalFormatting>
  <conditionalFormatting sqref="AK63:AM63">
    <cfRule type="expression" dxfId="987" priority="908">
      <formula>AK63="INCLUIR EN PAA2021"</formula>
    </cfRule>
  </conditionalFormatting>
  <conditionalFormatting sqref="AK63:AM63">
    <cfRule type="expression" dxfId="986" priority="909">
      <formula>AK63="NO REQUIERE ADQUISICIÓN"</formula>
    </cfRule>
  </conditionalFormatting>
  <conditionalFormatting sqref="AK65:AM65">
    <cfRule type="expression" dxfId="985" priority="910">
      <formula>AK65="INCLUIR EN PAA2021"</formula>
    </cfRule>
  </conditionalFormatting>
  <conditionalFormatting sqref="AK65:AM65">
    <cfRule type="expression" dxfId="984" priority="911">
      <formula>AK65="NO REQUIERE ADQUISICIÓN"</formula>
    </cfRule>
  </conditionalFormatting>
  <conditionalFormatting sqref="AK67:AM67">
    <cfRule type="expression" dxfId="983" priority="912">
      <formula>AK67="INCLUIR EN PAA2021"</formula>
    </cfRule>
  </conditionalFormatting>
  <conditionalFormatting sqref="AK67:AM67">
    <cfRule type="expression" dxfId="982" priority="913">
      <formula>AK67="NO REQUIERE ADQUISICIÓN"</formula>
    </cfRule>
  </conditionalFormatting>
  <conditionalFormatting sqref="AK70:AM70">
    <cfRule type="expression" dxfId="981" priority="914">
      <formula>AK70="INCLUIR EN PAA2021"</formula>
    </cfRule>
  </conditionalFormatting>
  <conditionalFormatting sqref="AK70:AM70">
    <cfRule type="expression" dxfId="980" priority="915">
      <formula>AK70="NO REQUIERE ADQUISICIÓN"</formula>
    </cfRule>
  </conditionalFormatting>
  <conditionalFormatting sqref="AK77:AM77">
    <cfRule type="expression" dxfId="979" priority="916">
      <formula>AK77="INCLUIR EN PAA2021"</formula>
    </cfRule>
  </conditionalFormatting>
  <conditionalFormatting sqref="AK77:AM77">
    <cfRule type="expression" dxfId="978" priority="917">
      <formula>AK77="NO REQUIERE ADQUISICIÓN"</formula>
    </cfRule>
  </conditionalFormatting>
  <conditionalFormatting sqref="AK85:AM85">
    <cfRule type="expression" dxfId="977" priority="918">
      <formula>AK85="INCLUIR EN PAA2021"</formula>
    </cfRule>
  </conditionalFormatting>
  <conditionalFormatting sqref="AK85:AM85">
    <cfRule type="expression" dxfId="976" priority="919">
      <formula>AK85="NO REQUIERE ADQUISICIÓN"</formula>
    </cfRule>
  </conditionalFormatting>
  <conditionalFormatting sqref="AK87:AM87">
    <cfRule type="expression" dxfId="975" priority="920">
      <formula>AK87="INCLUIR EN PAA2021"</formula>
    </cfRule>
  </conditionalFormatting>
  <conditionalFormatting sqref="AK87:AM87">
    <cfRule type="expression" dxfId="974" priority="921">
      <formula>AK87="NO REQUIERE ADQUISICIÓN"</formula>
    </cfRule>
  </conditionalFormatting>
  <conditionalFormatting sqref="AK93:AM93">
    <cfRule type="expression" dxfId="973" priority="922">
      <formula>AK93="INCLUIR EN PAA2021"</formula>
    </cfRule>
  </conditionalFormatting>
  <conditionalFormatting sqref="AK93:AM93">
    <cfRule type="expression" dxfId="972" priority="923">
      <formula>AK93="NO REQUIERE ADQUISICIÓN"</formula>
    </cfRule>
  </conditionalFormatting>
  <conditionalFormatting sqref="AK95:AM95">
    <cfRule type="expression" dxfId="971" priority="924">
      <formula>AK95="INCLUIR EN PAA2021"</formula>
    </cfRule>
  </conditionalFormatting>
  <conditionalFormatting sqref="AK95:AM95">
    <cfRule type="expression" dxfId="970" priority="925">
      <formula>AK95="NO REQUIERE ADQUISICIÓN"</formula>
    </cfRule>
  </conditionalFormatting>
  <conditionalFormatting sqref="AK97:AM97">
    <cfRule type="expression" dxfId="969" priority="926">
      <formula>AK97="INCLUIR EN PAA2021"</formula>
    </cfRule>
  </conditionalFormatting>
  <conditionalFormatting sqref="AK97:AM97">
    <cfRule type="expression" dxfId="968" priority="927">
      <formula>AK97="NO REQUIERE ADQUISICIÓN"</formula>
    </cfRule>
  </conditionalFormatting>
  <conditionalFormatting sqref="AK99:AM99">
    <cfRule type="expression" dxfId="967" priority="928">
      <formula>AK99="INCLUIR EN PAA2021"</formula>
    </cfRule>
  </conditionalFormatting>
  <conditionalFormatting sqref="AK99:AM99">
    <cfRule type="expression" dxfId="966" priority="929">
      <formula>AK99="NO REQUIERE ADQUISICIÓN"</formula>
    </cfRule>
  </conditionalFormatting>
  <conditionalFormatting sqref="AK103:AM103">
    <cfRule type="expression" dxfId="965" priority="930">
      <formula>AK103="INCLUIR EN PAA2021"</formula>
    </cfRule>
  </conditionalFormatting>
  <conditionalFormatting sqref="AK103:AM103">
    <cfRule type="expression" dxfId="964" priority="931">
      <formula>AK103="NO REQUIERE ADQUISICIÓN"</formula>
    </cfRule>
  </conditionalFormatting>
  <conditionalFormatting sqref="AK108:AM108">
    <cfRule type="expression" dxfId="963" priority="932">
      <formula>AK108="INCLUIR EN PAA2021"</formula>
    </cfRule>
  </conditionalFormatting>
  <conditionalFormatting sqref="AK108:AM108">
    <cfRule type="expression" dxfId="962" priority="933">
      <formula>AK108="NO REQUIERE ADQUISICIÓN"</formula>
    </cfRule>
  </conditionalFormatting>
  <conditionalFormatting sqref="AK110:AM110">
    <cfRule type="expression" dxfId="961" priority="934">
      <formula>AK110="INCLUIR EN PAA2021"</formula>
    </cfRule>
  </conditionalFormatting>
  <conditionalFormatting sqref="AK110:AM110">
    <cfRule type="expression" dxfId="960" priority="935">
      <formula>AK110="NO REQUIERE ADQUISICIÓN"</formula>
    </cfRule>
  </conditionalFormatting>
  <conditionalFormatting sqref="AK113:AM113">
    <cfRule type="expression" dxfId="959" priority="936">
      <formula>AK113="INCLUIR EN PAA2021"</formula>
    </cfRule>
  </conditionalFormatting>
  <conditionalFormatting sqref="AK113:AM113">
    <cfRule type="expression" dxfId="958" priority="937">
      <formula>AK113="NO REQUIERE ADQUISICIÓN"</formula>
    </cfRule>
  </conditionalFormatting>
  <conditionalFormatting sqref="AK115:AM115">
    <cfRule type="expression" dxfId="957" priority="938">
      <formula>AK115="INCLUIR EN PAA2021"</formula>
    </cfRule>
  </conditionalFormatting>
  <conditionalFormatting sqref="AK115:AM115">
    <cfRule type="expression" dxfId="956" priority="939">
      <formula>AK115="NO REQUIERE ADQUISICIÓN"</formula>
    </cfRule>
  </conditionalFormatting>
  <conditionalFormatting sqref="AK128:AM128">
    <cfRule type="expression" dxfId="955" priority="940">
      <formula>AK128="INCLUIR EN PAA2021"</formula>
    </cfRule>
  </conditionalFormatting>
  <conditionalFormatting sqref="AK128:AM128">
    <cfRule type="expression" dxfId="954" priority="941">
      <formula>AK128="NO REQUIERE ADQUISICIÓN"</formula>
    </cfRule>
  </conditionalFormatting>
  <conditionalFormatting sqref="AK134:AM134">
    <cfRule type="expression" dxfId="953" priority="942">
      <formula>AK134="INCLUIR EN PAA2021"</formula>
    </cfRule>
  </conditionalFormatting>
  <conditionalFormatting sqref="AK134:AM134">
    <cfRule type="expression" dxfId="952" priority="943">
      <formula>AK134="NO REQUIERE ADQUISICIÓN"</formula>
    </cfRule>
  </conditionalFormatting>
  <conditionalFormatting sqref="AK137:AM137">
    <cfRule type="expression" dxfId="951" priority="944">
      <formula>AK137="INCLUIR EN PAA2021"</formula>
    </cfRule>
  </conditionalFormatting>
  <conditionalFormatting sqref="AK137:AM137">
    <cfRule type="expression" dxfId="950" priority="945">
      <formula>AK137="NO REQUIERE ADQUISICIÓN"</formula>
    </cfRule>
  </conditionalFormatting>
  <conditionalFormatting sqref="AK140:AM140">
    <cfRule type="expression" dxfId="949" priority="946">
      <formula>AK140="INCLUIR EN PAA2021"</formula>
    </cfRule>
  </conditionalFormatting>
  <conditionalFormatting sqref="AK140:AM140">
    <cfRule type="expression" dxfId="948" priority="947">
      <formula>AK140="NO REQUIERE ADQUISICIÓN"</formula>
    </cfRule>
  </conditionalFormatting>
  <conditionalFormatting sqref="AK149:AM149">
    <cfRule type="expression" dxfId="947" priority="948">
      <formula>AK149="INCLUIR EN PAA2021"</formula>
    </cfRule>
  </conditionalFormatting>
  <conditionalFormatting sqref="AK149:AM149">
    <cfRule type="expression" dxfId="946" priority="949">
      <formula>AK149="NO REQUIERE ADQUISICIÓN"</formula>
    </cfRule>
  </conditionalFormatting>
  <conditionalFormatting sqref="AK157:AM157">
    <cfRule type="expression" dxfId="945" priority="950">
      <formula>AK157="INCLUIR EN PAA2021"</formula>
    </cfRule>
  </conditionalFormatting>
  <conditionalFormatting sqref="AK157:AM157">
    <cfRule type="expression" dxfId="944" priority="951">
      <formula>AK157="NO REQUIERE ADQUISICIÓN"</formula>
    </cfRule>
  </conditionalFormatting>
  <conditionalFormatting sqref="AK159:AM159">
    <cfRule type="expression" dxfId="943" priority="952">
      <formula>AK159="INCLUIR EN PAA2021"</formula>
    </cfRule>
  </conditionalFormatting>
  <conditionalFormatting sqref="AK159:AM159">
    <cfRule type="expression" dxfId="942" priority="953">
      <formula>AK159="NO REQUIERE ADQUISICIÓN"</formula>
    </cfRule>
  </conditionalFormatting>
  <conditionalFormatting sqref="AK161:AM161">
    <cfRule type="expression" dxfId="941" priority="954">
      <formula>AK161="INCLUIR EN PAA2021"</formula>
    </cfRule>
  </conditionalFormatting>
  <conditionalFormatting sqref="AK161:AM161">
    <cfRule type="expression" dxfId="940" priority="955">
      <formula>AK161="NO REQUIERE ADQUISICIÓN"</formula>
    </cfRule>
  </conditionalFormatting>
  <conditionalFormatting sqref="AK55:AM55">
    <cfRule type="expression" dxfId="939" priority="956">
      <formula>AK55="INCLUIR EN PAA2021"</formula>
    </cfRule>
  </conditionalFormatting>
  <conditionalFormatting sqref="AK55:AM55">
    <cfRule type="expression" dxfId="938" priority="957">
      <formula>AK55="NO REQUIERE ADQUISICIÓN"</formula>
    </cfRule>
  </conditionalFormatting>
  <conditionalFormatting sqref="AK164:AM164">
    <cfRule type="expression" dxfId="937" priority="958">
      <formula>AK164="INCLUIR EN PAA2021"</formula>
    </cfRule>
  </conditionalFormatting>
  <conditionalFormatting sqref="AK164:AM164">
    <cfRule type="expression" dxfId="936" priority="959">
      <formula>AK164="NO REQUIERE ADQUISICIÓN"</formula>
    </cfRule>
  </conditionalFormatting>
  <conditionalFormatting sqref="AK167:AM167">
    <cfRule type="expression" dxfId="935" priority="960">
      <formula>AK167="INCLUIR EN PAA2021"</formula>
    </cfRule>
  </conditionalFormatting>
  <conditionalFormatting sqref="AK167:AM167">
    <cfRule type="expression" dxfId="934" priority="961">
      <formula>AK167="NO REQUIERE ADQUISICIÓN"</formula>
    </cfRule>
  </conditionalFormatting>
  <conditionalFormatting sqref="AK169:AM169">
    <cfRule type="expression" dxfId="933" priority="962">
      <formula>AK169="INCLUIR EN PAA2021"</formula>
    </cfRule>
  </conditionalFormatting>
  <conditionalFormatting sqref="AK169:AM169">
    <cfRule type="expression" dxfId="932" priority="963">
      <formula>AK169="NO REQUIERE ADQUISICIÓN"</formula>
    </cfRule>
  </conditionalFormatting>
  <conditionalFormatting sqref="AK172:AM172">
    <cfRule type="expression" dxfId="931" priority="964">
      <formula>AK172="INCLUIR EN PAA2021"</formula>
    </cfRule>
  </conditionalFormatting>
  <conditionalFormatting sqref="AK172:AM172">
    <cfRule type="expression" dxfId="930" priority="965">
      <formula>AK172="NO REQUIERE ADQUISICIÓN"</formula>
    </cfRule>
  </conditionalFormatting>
  <conditionalFormatting sqref="AK177:AM177">
    <cfRule type="expression" dxfId="929" priority="966">
      <formula>AK177="INCLUIR EN PAA2021"</formula>
    </cfRule>
  </conditionalFormatting>
  <conditionalFormatting sqref="AK177:AM177">
    <cfRule type="expression" dxfId="928" priority="967">
      <formula>AK177="NO REQUIERE ADQUISICIÓN"</formula>
    </cfRule>
  </conditionalFormatting>
  <conditionalFormatting sqref="AK179:AM179">
    <cfRule type="expression" dxfId="927" priority="968">
      <formula>AK179="INCLUIR EN PAA2021"</formula>
    </cfRule>
  </conditionalFormatting>
  <conditionalFormatting sqref="AK179:AM179">
    <cfRule type="expression" dxfId="926" priority="969">
      <formula>AK179="NO REQUIERE ADQUISICIÓN"</formula>
    </cfRule>
  </conditionalFormatting>
  <conditionalFormatting sqref="AK182:AM182">
    <cfRule type="expression" dxfId="925" priority="970">
      <formula>AK182="INCLUIR EN PAA2021"</formula>
    </cfRule>
  </conditionalFormatting>
  <conditionalFormatting sqref="AK182:AM182">
    <cfRule type="expression" dxfId="924" priority="971">
      <formula>AK182="NO REQUIERE ADQUISICIÓN"</formula>
    </cfRule>
  </conditionalFormatting>
  <conditionalFormatting sqref="AK185:AM185">
    <cfRule type="expression" dxfId="923" priority="972">
      <formula>AK185="INCLUIR EN PAA2021"</formula>
    </cfRule>
  </conditionalFormatting>
  <conditionalFormatting sqref="AK185:AM185">
    <cfRule type="expression" dxfId="922" priority="973">
      <formula>AK185="NO REQUIERE ADQUISICIÓN"</formula>
    </cfRule>
  </conditionalFormatting>
  <conditionalFormatting sqref="AK190:AM190">
    <cfRule type="expression" dxfId="921" priority="974">
      <formula>AK190="INCLUIR EN PAA2021"</formula>
    </cfRule>
  </conditionalFormatting>
  <conditionalFormatting sqref="AK190:AM190">
    <cfRule type="expression" dxfId="920" priority="975">
      <formula>AK190="NO REQUIERE ADQUISICIÓN"</formula>
    </cfRule>
  </conditionalFormatting>
  <conditionalFormatting sqref="AK192:AM192">
    <cfRule type="expression" dxfId="919" priority="976">
      <formula>AK192="INCLUIR EN PAA2021"</formula>
    </cfRule>
  </conditionalFormatting>
  <conditionalFormatting sqref="AK192:AM192">
    <cfRule type="expression" dxfId="918" priority="977">
      <formula>AK192="NO REQUIERE ADQUISICIÓN"</formula>
    </cfRule>
  </conditionalFormatting>
  <conditionalFormatting sqref="AK194:AM194">
    <cfRule type="expression" dxfId="917" priority="978">
      <formula>AK194="INCLUIR EN PAA2021"</formula>
    </cfRule>
  </conditionalFormatting>
  <conditionalFormatting sqref="AK194:AM194">
    <cfRule type="expression" dxfId="916" priority="979">
      <formula>AK194="NO REQUIERE ADQUISICIÓN"</formula>
    </cfRule>
  </conditionalFormatting>
  <conditionalFormatting sqref="AK208:AM208">
    <cfRule type="expression" dxfId="915" priority="980">
      <formula>AK208="INCLUIR EN PAA2021"</formula>
    </cfRule>
  </conditionalFormatting>
  <conditionalFormatting sqref="AK208:AM208">
    <cfRule type="expression" dxfId="914" priority="981">
      <formula>AK208="NO REQUIERE ADQUISICIÓN"</formula>
    </cfRule>
  </conditionalFormatting>
  <conditionalFormatting sqref="AK214:AM214">
    <cfRule type="expression" dxfId="913" priority="982">
      <formula>AK214="INCLUIR EN PAA2021"</formula>
    </cfRule>
  </conditionalFormatting>
  <conditionalFormatting sqref="AK214:AM214">
    <cfRule type="expression" dxfId="912" priority="983">
      <formula>AK214="NO REQUIERE ADQUISICIÓN"</formula>
    </cfRule>
  </conditionalFormatting>
  <conditionalFormatting sqref="AK225:AM225">
    <cfRule type="expression" dxfId="911" priority="984">
      <formula>AK225="INCLUIR EN PAA2021"</formula>
    </cfRule>
  </conditionalFormatting>
  <conditionalFormatting sqref="AK225:AM225">
    <cfRule type="expression" dxfId="910" priority="985">
      <formula>AK225="NO REQUIERE ADQUISICIÓN"</formula>
    </cfRule>
  </conditionalFormatting>
  <conditionalFormatting sqref="AK227:AM227">
    <cfRule type="expression" dxfId="909" priority="986">
      <formula>AK227="INCLUIR EN PAA2021"</formula>
    </cfRule>
  </conditionalFormatting>
  <conditionalFormatting sqref="AK227:AM227">
    <cfRule type="expression" dxfId="908" priority="987">
      <formula>AK227="NO REQUIERE ADQUISICIÓN"</formula>
    </cfRule>
  </conditionalFormatting>
  <conditionalFormatting sqref="AK229:AM229">
    <cfRule type="expression" dxfId="907" priority="988">
      <formula>AK229="INCLUIR EN PAA2021"</formula>
    </cfRule>
  </conditionalFormatting>
  <conditionalFormatting sqref="AK229:AM229">
    <cfRule type="expression" dxfId="906" priority="989">
      <formula>AK229="NO REQUIERE ADQUISICIÓN"</formula>
    </cfRule>
  </conditionalFormatting>
  <conditionalFormatting sqref="AK232:AM232">
    <cfRule type="expression" dxfId="905" priority="990">
      <formula>AK232="INCLUIR EN PAA2021"</formula>
    </cfRule>
  </conditionalFormatting>
  <conditionalFormatting sqref="AK232:AM232">
    <cfRule type="expression" dxfId="904" priority="991">
      <formula>AK232="NO REQUIERE ADQUISICIÓN"</formula>
    </cfRule>
  </conditionalFormatting>
  <conditionalFormatting sqref="AK235:AM235">
    <cfRule type="expression" dxfId="903" priority="992">
      <formula>AK235="INCLUIR EN PAA2021"</formula>
    </cfRule>
  </conditionalFormatting>
  <conditionalFormatting sqref="AK235:AM235">
    <cfRule type="expression" dxfId="902" priority="993">
      <formula>AK235="NO REQUIERE ADQUISICIÓN"</formula>
    </cfRule>
  </conditionalFormatting>
  <conditionalFormatting sqref="AK237:AM237">
    <cfRule type="expression" dxfId="901" priority="994">
      <formula>AK237="INCLUIR EN PAA2021"</formula>
    </cfRule>
  </conditionalFormatting>
  <conditionalFormatting sqref="AK237:AM237">
    <cfRule type="expression" dxfId="900" priority="995">
      <formula>AK237="NO REQUIERE ADQUISICIÓN"</formula>
    </cfRule>
  </conditionalFormatting>
  <conditionalFormatting sqref="AK87:AM87 AK239:AM239 AK243:AM243">
    <cfRule type="expression" dxfId="899" priority="996">
      <formula>AK87="INCLUIR EN PAA2021"</formula>
    </cfRule>
  </conditionalFormatting>
  <conditionalFormatting sqref="AK87:AM87 AK239:AM239 AK243:AM243">
    <cfRule type="expression" dxfId="898" priority="997">
      <formula>AK87="NO REQUIERE ADQUISICIÓN"</formula>
    </cfRule>
  </conditionalFormatting>
  <conditionalFormatting sqref="AK16:AM16">
    <cfRule type="expression" dxfId="897" priority="998">
      <formula>AK16="INCLUIR EN PAA2021"</formula>
    </cfRule>
  </conditionalFormatting>
  <conditionalFormatting sqref="AK16:AM16">
    <cfRule type="expression" dxfId="896" priority="999">
      <formula>AK16="NO REQUIERE ADQUISICIÓN"</formula>
    </cfRule>
  </conditionalFormatting>
  <conditionalFormatting sqref="AK18:AM18">
    <cfRule type="expression" dxfId="895" priority="1000">
      <formula>AK18="INCLUIR EN PAA2021"</formula>
    </cfRule>
  </conditionalFormatting>
  <conditionalFormatting sqref="AK18:AM18">
    <cfRule type="expression" dxfId="894" priority="1001">
      <formula>AK18="NO REQUIERE ADQUISICIÓN"</formula>
    </cfRule>
  </conditionalFormatting>
  <conditionalFormatting sqref="AK24:AM24">
    <cfRule type="expression" dxfId="893" priority="1002">
      <formula>AK24="INCLUIR EN PAA2021"</formula>
    </cfRule>
  </conditionalFormatting>
  <conditionalFormatting sqref="AK24:AM24">
    <cfRule type="expression" dxfId="892" priority="1003">
      <formula>AK24="NO REQUIERE ADQUISICIÓN"</formula>
    </cfRule>
  </conditionalFormatting>
  <conditionalFormatting sqref="AK26:AM26">
    <cfRule type="expression" dxfId="891" priority="1004">
      <formula>AK26="INCLUIR EN PAA2021"</formula>
    </cfRule>
  </conditionalFormatting>
  <conditionalFormatting sqref="AK26:AM26">
    <cfRule type="expression" dxfId="890" priority="1005">
      <formula>AK26="NO REQUIERE ADQUISICIÓN"</formula>
    </cfRule>
  </conditionalFormatting>
  <conditionalFormatting sqref="AK30:AM30">
    <cfRule type="expression" dxfId="889" priority="1006">
      <formula>AK30="INCLUIR EN PAA2021"</formula>
    </cfRule>
  </conditionalFormatting>
  <conditionalFormatting sqref="AK30:AM30">
    <cfRule type="expression" dxfId="888" priority="1007">
      <formula>AK30="NO REQUIERE ADQUISICIÓN"</formula>
    </cfRule>
  </conditionalFormatting>
  <conditionalFormatting sqref="AK43:AM43">
    <cfRule type="expression" dxfId="887" priority="1008">
      <formula>AK43="INCLUIR EN PAA2021"</formula>
    </cfRule>
  </conditionalFormatting>
  <conditionalFormatting sqref="AK43:AM43">
    <cfRule type="expression" dxfId="886" priority="1009">
      <formula>AK43="NO REQUIERE ADQUISICIÓN"</formula>
    </cfRule>
  </conditionalFormatting>
  <conditionalFormatting sqref="AK4:AM4">
    <cfRule type="expression" dxfId="885" priority="894">
      <formula>AK4="INCLUIR EN PAA2021"</formula>
    </cfRule>
  </conditionalFormatting>
  <conditionalFormatting sqref="AK4:AM4">
    <cfRule type="expression" dxfId="884" priority="895">
      <formula>AK4="NO REQUIERE ADQUISICIÓN"</formula>
    </cfRule>
  </conditionalFormatting>
  <conditionalFormatting sqref="AK21:AM21">
    <cfRule type="expression" dxfId="883" priority="892">
      <formula>AK21="INCLUIR EN PAA2021"</formula>
    </cfRule>
  </conditionalFormatting>
  <conditionalFormatting sqref="AK21:AM21">
    <cfRule type="expression" dxfId="882" priority="893">
      <formula>AK21="NO REQUIERE ADQUISICIÓN"</formula>
    </cfRule>
  </conditionalFormatting>
  <conditionalFormatting sqref="AK33:AM33">
    <cfRule type="expression" dxfId="881" priority="890">
      <formula>AK33="INCLUIR EN PAA2021"</formula>
    </cfRule>
  </conditionalFormatting>
  <conditionalFormatting sqref="AK33:AM33">
    <cfRule type="expression" dxfId="880" priority="891">
      <formula>AK33="NO REQUIERE ADQUISICIÓN"</formula>
    </cfRule>
  </conditionalFormatting>
  <conditionalFormatting sqref="AK37:AM37">
    <cfRule type="expression" dxfId="879" priority="888">
      <formula>AK37="INCLUIR EN PAA2021"</formula>
    </cfRule>
  </conditionalFormatting>
  <conditionalFormatting sqref="AK37:AM37">
    <cfRule type="expression" dxfId="878" priority="889">
      <formula>AK37="NO REQUIERE ADQUISICIÓN"</formula>
    </cfRule>
  </conditionalFormatting>
  <conditionalFormatting sqref="AK39:AM39">
    <cfRule type="expression" dxfId="877" priority="886">
      <formula>AK39="INCLUIR EN PAA2021"</formula>
    </cfRule>
  </conditionalFormatting>
  <conditionalFormatting sqref="AK39:AM39">
    <cfRule type="expression" dxfId="876" priority="887">
      <formula>AK39="NO REQUIERE ADQUISICIÓN"</formula>
    </cfRule>
  </conditionalFormatting>
  <conditionalFormatting sqref="AK41:AM41">
    <cfRule type="expression" dxfId="875" priority="884">
      <formula>AK41="INCLUIR EN PAA2021"</formula>
    </cfRule>
  </conditionalFormatting>
  <conditionalFormatting sqref="AK41:AM41">
    <cfRule type="expression" dxfId="874" priority="885">
      <formula>AK41="NO REQUIERE ADQUISICIÓN"</formula>
    </cfRule>
  </conditionalFormatting>
  <conditionalFormatting sqref="AK152:AM152">
    <cfRule type="expression" dxfId="873" priority="882">
      <formula>AK152="INCLUIR EN PAA2021"</formula>
    </cfRule>
  </conditionalFormatting>
  <conditionalFormatting sqref="AK152:AM152">
    <cfRule type="expression" dxfId="872" priority="883">
      <formula>AK152="NO REQUIERE ADQUISICIÓN"</formula>
    </cfRule>
  </conditionalFormatting>
  <conditionalFormatting sqref="AK53:AM53">
    <cfRule type="expression" dxfId="871" priority="880">
      <formula>AK53="INCLUIR EN PAA2021"</formula>
    </cfRule>
  </conditionalFormatting>
  <conditionalFormatting sqref="AK53:AM53">
    <cfRule type="expression" dxfId="870" priority="881">
      <formula>AK53="NO REQUIERE ADQUISICIÓN"</formula>
    </cfRule>
  </conditionalFormatting>
  <conditionalFormatting sqref="AK196:AM196">
    <cfRule type="expression" dxfId="869" priority="878">
      <formula>AK196="INCLUIR EN PAA2021"</formula>
    </cfRule>
  </conditionalFormatting>
  <conditionalFormatting sqref="AK196:AM196">
    <cfRule type="expression" dxfId="868" priority="879">
      <formula>AK196="NO REQUIERE ADQUISICIÓN"</formula>
    </cfRule>
  </conditionalFormatting>
  <conditionalFormatting sqref="AK80:AM80">
    <cfRule type="expression" dxfId="867" priority="876">
      <formula>AK80="INCLUIR EN PAA2021"</formula>
    </cfRule>
  </conditionalFormatting>
  <conditionalFormatting sqref="AK80:AM80">
    <cfRule type="expression" dxfId="866" priority="877">
      <formula>AK80="NO REQUIERE ADQUISICIÓN"</formula>
    </cfRule>
  </conditionalFormatting>
  <conditionalFormatting sqref="AK2:AM2">
    <cfRule type="expression" dxfId="865" priority="874">
      <formula>AK2="INCLUIR EN PAA2021"</formula>
    </cfRule>
  </conditionalFormatting>
  <conditionalFormatting sqref="AK2:AM2">
    <cfRule type="expression" dxfId="864" priority="875">
      <formula>AK2="NO REQUIERE ADQUISICIÓN"</formula>
    </cfRule>
  </conditionalFormatting>
  <conditionalFormatting sqref="AN22:AP23">
    <cfRule type="expression" dxfId="863" priority="872">
      <formula>AN22="INCLUIR EN PAA2021"</formula>
    </cfRule>
  </conditionalFormatting>
  <conditionalFormatting sqref="AN22:AP23">
    <cfRule type="expression" dxfId="862" priority="873">
      <formula>AN22="NO REQUIERE ADQUISICIÓN"</formula>
    </cfRule>
  </conditionalFormatting>
  <conditionalFormatting sqref="AN17:AP17 AN44:AP45 AN68:AP69 AN42:AP42 AN180:AP181 AN238:AP238 AN81:AP84 AN3:AP3 AN19:AP20 AN34:AP36 AN40:AP40 AN56:AP57 AN59:AP62 AN64:AP64 AN66:AP66 AN79:AP79 AN5:AP12 AN14:AP15 AN71:AP76 AN215:AP224 AN25:AP25 AN31:AP32 AN38:AP38 AN47:AP50 AN27:AP29">
    <cfRule type="expression" dxfId="861" priority="758">
      <formula>AN3="INCLUIR EN PAA2021"</formula>
    </cfRule>
  </conditionalFormatting>
  <conditionalFormatting sqref="AN17:AP17 AN44:AP45 AN68:AP69 AN42:AP42 AN180:AP181 AN238:AP238 AN81:AP84 AN3:AP3 AN19:AP20 AN34:AP36 AN40:AP40 AN56:AP57 AN59:AP62 AN64:AP64 AN66:AP66 AN79:AP79 AN5:AP12 AN14:AP15 AN71:AP76 AN215:AP224 AN25:AP25 AN31:AP32 AN38:AP38 AN47:AP50 AN27:AP29">
    <cfRule type="expression" dxfId="860" priority="759">
      <formula>AN3="NO REQUIERE ADQUISICIÓN"</formula>
    </cfRule>
  </conditionalFormatting>
  <conditionalFormatting sqref="AN109:AP109 AN150:AP151 AN158:AP158 AN160:AP160 AN52:AP52 AN162:AP163 AN170:AP171 AN173:AP176 AN178:AP178 AN183:AP184 AN191:AP191 AN193:AP193 AN195:AP195 AN209:AP213 AN228:AP228 AN230:AP230 AN153:AP156 AN54:AP54 AN129:AP129 AN78:AP78 AN86:AP86 AN94:AP94 AN98:AP98 AN111:AP112 AN114:AP114 AN135:AP136 AN138:AP139 AN141:AP148 AN165:AP166 AN168:AP168 AN186:AP189 AN104:AP107 AN100:AP102 AN226:AP226 AN88:AP92 AN96:AP96">
    <cfRule type="expression" dxfId="859" priority="760">
      <formula>AN52="INCLUIR EN PAA2021"</formula>
    </cfRule>
  </conditionalFormatting>
  <conditionalFormatting sqref="AN109:AP109 AN150:AP151 AN158:AP158 AN160:AP160 AN52:AP52 AN162:AP163 AN170:AP171 AN173:AP176 AN178:AP178 AN183:AP184 AN191:AP191 AN193:AP193 AN195:AP195 AN209:AP213 AN228:AP228 AN230:AP230 AN153:AP156 AN54:AP54 AN129:AP129 AN78:AP78 AN86:AP86 AN94:AP94 AN98:AP98 AN111:AP112 AN114:AP114 AN135:AP136 AN138:AP139 AN141:AP148 AN165:AP166 AN168:AP168 AN186:AP189 AN104:AP107 AN100:AP102 AN226:AP226 AN88:AP92 AN96:AP96">
    <cfRule type="expression" dxfId="858" priority="761">
      <formula>AN52="NO REQUIERE ADQUISICIÓN"</formula>
    </cfRule>
  </conditionalFormatting>
  <conditionalFormatting sqref="AN13:AP13">
    <cfRule type="expression" dxfId="857" priority="762">
      <formula>AN13="INCLUIR EN PAA2021"</formula>
    </cfRule>
  </conditionalFormatting>
  <conditionalFormatting sqref="AN13:AP13">
    <cfRule type="expression" dxfId="856" priority="763">
      <formula>AN13="NO REQUIERE ADQUISICIÓN"</formula>
    </cfRule>
  </conditionalFormatting>
  <conditionalFormatting sqref="AN46:AP46">
    <cfRule type="expression" dxfId="855" priority="764">
      <formula>AN46="INCLUIR EN PAA2021"</formula>
    </cfRule>
  </conditionalFormatting>
  <conditionalFormatting sqref="AN46:AP46">
    <cfRule type="expression" dxfId="854" priority="765">
      <formula>AN46="NO REQUIERE ADQUISICIÓN"</formula>
    </cfRule>
  </conditionalFormatting>
  <conditionalFormatting sqref="AN51:AP51">
    <cfRule type="expression" dxfId="853" priority="766">
      <formula>AN51="INCLUIR EN PAA2021"</formula>
    </cfRule>
  </conditionalFormatting>
  <conditionalFormatting sqref="AN51:AP51">
    <cfRule type="expression" dxfId="852" priority="767">
      <formula>AN51="NO REQUIERE ADQUISICIÓN"</formula>
    </cfRule>
  </conditionalFormatting>
  <conditionalFormatting sqref="AN58:AP58">
    <cfRule type="expression" dxfId="851" priority="768">
      <formula>AN58="INCLUIR EN PAA2021"</formula>
    </cfRule>
  </conditionalFormatting>
  <conditionalFormatting sqref="AN58:AP58">
    <cfRule type="expression" dxfId="850" priority="769">
      <formula>AN58="NO REQUIERE ADQUISICIÓN"</formula>
    </cfRule>
  </conditionalFormatting>
  <conditionalFormatting sqref="AN63:AP63">
    <cfRule type="expression" dxfId="849" priority="770">
      <formula>AN63="INCLUIR EN PAA2021"</formula>
    </cfRule>
  </conditionalFormatting>
  <conditionalFormatting sqref="AN63:AP63">
    <cfRule type="expression" dxfId="848" priority="771">
      <formula>AN63="NO REQUIERE ADQUISICIÓN"</formula>
    </cfRule>
  </conditionalFormatting>
  <conditionalFormatting sqref="AN65:AP65">
    <cfRule type="expression" dxfId="847" priority="772">
      <formula>AN65="INCLUIR EN PAA2021"</formula>
    </cfRule>
  </conditionalFormatting>
  <conditionalFormatting sqref="AN65:AP65">
    <cfRule type="expression" dxfId="846" priority="773">
      <formula>AN65="NO REQUIERE ADQUISICIÓN"</formula>
    </cfRule>
  </conditionalFormatting>
  <conditionalFormatting sqref="AN67:AP67">
    <cfRule type="expression" dxfId="845" priority="774">
      <formula>AN67="INCLUIR EN PAA2021"</formula>
    </cfRule>
  </conditionalFormatting>
  <conditionalFormatting sqref="AN67:AP67">
    <cfRule type="expression" dxfId="844" priority="775">
      <formula>AN67="NO REQUIERE ADQUISICIÓN"</formula>
    </cfRule>
  </conditionalFormatting>
  <conditionalFormatting sqref="AN70:AP70">
    <cfRule type="expression" dxfId="843" priority="776">
      <formula>AN70="INCLUIR EN PAA2021"</formula>
    </cfRule>
  </conditionalFormatting>
  <conditionalFormatting sqref="AN70:AP70">
    <cfRule type="expression" dxfId="842" priority="777">
      <formula>AN70="NO REQUIERE ADQUISICIÓN"</formula>
    </cfRule>
  </conditionalFormatting>
  <conditionalFormatting sqref="AN77:AP77">
    <cfRule type="expression" dxfId="841" priority="778">
      <formula>AN77="INCLUIR EN PAA2021"</formula>
    </cfRule>
  </conditionalFormatting>
  <conditionalFormatting sqref="AN77:AP77">
    <cfRule type="expression" dxfId="840" priority="779">
      <formula>AN77="NO REQUIERE ADQUISICIÓN"</formula>
    </cfRule>
  </conditionalFormatting>
  <conditionalFormatting sqref="AN85:AP85">
    <cfRule type="expression" dxfId="839" priority="780">
      <formula>AN85="INCLUIR EN PAA2021"</formula>
    </cfRule>
  </conditionalFormatting>
  <conditionalFormatting sqref="AN85:AP85">
    <cfRule type="expression" dxfId="838" priority="781">
      <formula>AN85="NO REQUIERE ADQUISICIÓN"</formula>
    </cfRule>
  </conditionalFormatting>
  <conditionalFormatting sqref="AN87:AP87">
    <cfRule type="expression" dxfId="837" priority="782">
      <formula>AN87="INCLUIR EN PAA2021"</formula>
    </cfRule>
  </conditionalFormatting>
  <conditionalFormatting sqref="AN87:AP87">
    <cfRule type="expression" dxfId="836" priority="783">
      <formula>AN87="NO REQUIERE ADQUISICIÓN"</formula>
    </cfRule>
  </conditionalFormatting>
  <conditionalFormatting sqref="AN93:AP93">
    <cfRule type="expression" dxfId="835" priority="784">
      <formula>AN93="INCLUIR EN PAA2021"</formula>
    </cfRule>
  </conditionalFormatting>
  <conditionalFormatting sqref="AN93:AP93">
    <cfRule type="expression" dxfId="834" priority="785">
      <formula>AN93="NO REQUIERE ADQUISICIÓN"</formula>
    </cfRule>
  </conditionalFormatting>
  <conditionalFormatting sqref="AN95:AP95">
    <cfRule type="expression" dxfId="833" priority="786">
      <formula>AN95="INCLUIR EN PAA2021"</formula>
    </cfRule>
  </conditionalFormatting>
  <conditionalFormatting sqref="AN95:AP95">
    <cfRule type="expression" dxfId="832" priority="787">
      <formula>AN95="NO REQUIERE ADQUISICIÓN"</formula>
    </cfRule>
  </conditionalFormatting>
  <conditionalFormatting sqref="AN97:AP97">
    <cfRule type="expression" dxfId="831" priority="788">
      <formula>AN97="INCLUIR EN PAA2021"</formula>
    </cfRule>
  </conditionalFormatting>
  <conditionalFormatting sqref="AN97:AP97">
    <cfRule type="expression" dxfId="830" priority="789">
      <formula>AN97="NO REQUIERE ADQUISICIÓN"</formula>
    </cfRule>
  </conditionalFormatting>
  <conditionalFormatting sqref="AN99:AP99">
    <cfRule type="expression" dxfId="829" priority="790">
      <formula>AN99="INCLUIR EN PAA2021"</formula>
    </cfRule>
  </conditionalFormatting>
  <conditionalFormatting sqref="AN99:AP99">
    <cfRule type="expression" dxfId="828" priority="791">
      <formula>AN99="NO REQUIERE ADQUISICIÓN"</formula>
    </cfRule>
  </conditionalFormatting>
  <conditionalFormatting sqref="AN103:AP103">
    <cfRule type="expression" dxfId="827" priority="792">
      <formula>AN103="INCLUIR EN PAA2021"</formula>
    </cfRule>
  </conditionalFormatting>
  <conditionalFormatting sqref="AN103:AP103">
    <cfRule type="expression" dxfId="826" priority="793">
      <formula>AN103="NO REQUIERE ADQUISICIÓN"</formula>
    </cfRule>
  </conditionalFormatting>
  <conditionalFormatting sqref="AN108:AP108">
    <cfRule type="expression" dxfId="825" priority="794">
      <formula>AN108="INCLUIR EN PAA2021"</formula>
    </cfRule>
  </conditionalFormatting>
  <conditionalFormatting sqref="AN108:AP108">
    <cfRule type="expression" dxfId="824" priority="795">
      <formula>AN108="NO REQUIERE ADQUISICIÓN"</formula>
    </cfRule>
  </conditionalFormatting>
  <conditionalFormatting sqref="AN110:AP110">
    <cfRule type="expression" dxfId="823" priority="796">
      <formula>AN110="INCLUIR EN PAA2021"</formula>
    </cfRule>
  </conditionalFormatting>
  <conditionalFormatting sqref="AN110:AP110">
    <cfRule type="expression" dxfId="822" priority="797">
      <formula>AN110="NO REQUIERE ADQUISICIÓN"</formula>
    </cfRule>
  </conditionalFormatting>
  <conditionalFormatting sqref="AN113:AP113">
    <cfRule type="expression" dxfId="821" priority="798">
      <formula>AN113="INCLUIR EN PAA2021"</formula>
    </cfRule>
  </conditionalFormatting>
  <conditionalFormatting sqref="AN113:AP113">
    <cfRule type="expression" dxfId="820" priority="799">
      <formula>AN113="NO REQUIERE ADQUISICIÓN"</formula>
    </cfRule>
  </conditionalFormatting>
  <conditionalFormatting sqref="AN115:AP115">
    <cfRule type="expression" dxfId="819" priority="800">
      <formula>AN115="INCLUIR EN PAA2021"</formula>
    </cfRule>
  </conditionalFormatting>
  <conditionalFormatting sqref="AN115:AP115">
    <cfRule type="expression" dxfId="818" priority="801">
      <formula>AN115="NO REQUIERE ADQUISICIÓN"</formula>
    </cfRule>
  </conditionalFormatting>
  <conditionalFormatting sqref="AN128:AP128">
    <cfRule type="expression" dxfId="817" priority="802">
      <formula>AN128="INCLUIR EN PAA2021"</formula>
    </cfRule>
  </conditionalFormatting>
  <conditionalFormatting sqref="AN128:AP128">
    <cfRule type="expression" dxfId="816" priority="803">
      <formula>AN128="NO REQUIERE ADQUISICIÓN"</formula>
    </cfRule>
  </conditionalFormatting>
  <conditionalFormatting sqref="AN134:AP134">
    <cfRule type="expression" dxfId="815" priority="804">
      <formula>AN134="INCLUIR EN PAA2021"</formula>
    </cfRule>
  </conditionalFormatting>
  <conditionalFormatting sqref="AN134:AP134">
    <cfRule type="expression" dxfId="814" priority="805">
      <formula>AN134="NO REQUIERE ADQUISICIÓN"</formula>
    </cfRule>
  </conditionalFormatting>
  <conditionalFormatting sqref="AN137:AP137">
    <cfRule type="expression" dxfId="813" priority="806">
      <formula>AN137="INCLUIR EN PAA2021"</formula>
    </cfRule>
  </conditionalFormatting>
  <conditionalFormatting sqref="AN137:AP137">
    <cfRule type="expression" dxfId="812" priority="807">
      <formula>AN137="NO REQUIERE ADQUISICIÓN"</formula>
    </cfRule>
  </conditionalFormatting>
  <conditionalFormatting sqref="AN140:AP140">
    <cfRule type="expression" dxfId="811" priority="808">
      <formula>AN140="INCLUIR EN PAA2021"</formula>
    </cfRule>
  </conditionalFormatting>
  <conditionalFormatting sqref="AN140:AP140">
    <cfRule type="expression" dxfId="810" priority="809">
      <formula>AN140="NO REQUIERE ADQUISICIÓN"</formula>
    </cfRule>
  </conditionalFormatting>
  <conditionalFormatting sqref="AN149:AP149">
    <cfRule type="expression" dxfId="809" priority="810">
      <formula>AN149="INCLUIR EN PAA2021"</formula>
    </cfRule>
  </conditionalFormatting>
  <conditionalFormatting sqref="AN149:AP149">
    <cfRule type="expression" dxfId="808" priority="811">
      <formula>AN149="NO REQUIERE ADQUISICIÓN"</formula>
    </cfRule>
  </conditionalFormatting>
  <conditionalFormatting sqref="AN157:AP157">
    <cfRule type="expression" dxfId="807" priority="812">
      <formula>AN157="INCLUIR EN PAA2021"</formula>
    </cfRule>
  </conditionalFormatting>
  <conditionalFormatting sqref="AN157:AP157">
    <cfRule type="expression" dxfId="806" priority="813">
      <formula>AN157="NO REQUIERE ADQUISICIÓN"</formula>
    </cfRule>
  </conditionalFormatting>
  <conditionalFormatting sqref="AN159:AP159">
    <cfRule type="expression" dxfId="805" priority="814">
      <formula>AN159="INCLUIR EN PAA2021"</formula>
    </cfRule>
  </conditionalFormatting>
  <conditionalFormatting sqref="AN159:AP159">
    <cfRule type="expression" dxfId="804" priority="815">
      <formula>AN159="NO REQUIERE ADQUISICIÓN"</formula>
    </cfRule>
  </conditionalFormatting>
  <conditionalFormatting sqref="AN161:AP161">
    <cfRule type="expression" dxfId="803" priority="816">
      <formula>AN161="INCLUIR EN PAA2021"</formula>
    </cfRule>
  </conditionalFormatting>
  <conditionalFormatting sqref="AN161:AP161">
    <cfRule type="expression" dxfId="802" priority="817">
      <formula>AN161="NO REQUIERE ADQUISICIÓN"</formula>
    </cfRule>
  </conditionalFormatting>
  <conditionalFormatting sqref="AN55:AP55">
    <cfRule type="expression" dxfId="801" priority="818">
      <formula>AN55="INCLUIR EN PAA2021"</formula>
    </cfRule>
  </conditionalFormatting>
  <conditionalFormatting sqref="AN55:AP55">
    <cfRule type="expression" dxfId="800" priority="819">
      <formula>AN55="NO REQUIERE ADQUISICIÓN"</formula>
    </cfRule>
  </conditionalFormatting>
  <conditionalFormatting sqref="AN164:AP164">
    <cfRule type="expression" dxfId="799" priority="820">
      <formula>AN164="INCLUIR EN PAA2021"</formula>
    </cfRule>
  </conditionalFormatting>
  <conditionalFormatting sqref="AN164:AP164">
    <cfRule type="expression" dxfId="798" priority="821">
      <formula>AN164="NO REQUIERE ADQUISICIÓN"</formula>
    </cfRule>
  </conditionalFormatting>
  <conditionalFormatting sqref="AN167:AP167">
    <cfRule type="expression" dxfId="797" priority="822">
      <formula>AN167="INCLUIR EN PAA2021"</formula>
    </cfRule>
  </conditionalFormatting>
  <conditionalFormatting sqref="AN167:AP167">
    <cfRule type="expression" dxfId="796" priority="823">
      <formula>AN167="NO REQUIERE ADQUISICIÓN"</formula>
    </cfRule>
  </conditionalFormatting>
  <conditionalFormatting sqref="AN169:AP169">
    <cfRule type="expression" dxfId="795" priority="824">
      <formula>AN169="INCLUIR EN PAA2021"</formula>
    </cfRule>
  </conditionalFormatting>
  <conditionalFormatting sqref="AN169:AP169">
    <cfRule type="expression" dxfId="794" priority="825">
      <formula>AN169="NO REQUIERE ADQUISICIÓN"</formula>
    </cfRule>
  </conditionalFormatting>
  <conditionalFormatting sqref="AN172:AP172">
    <cfRule type="expression" dxfId="793" priority="826">
      <formula>AN172="INCLUIR EN PAA2021"</formula>
    </cfRule>
  </conditionalFormatting>
  <conditionalFormatting sqref="AN172:AP172">
    <cfRule type="expression" dxfId="792" priority="827">
      <formula>AN172="NO REQUIERE ADQUISICIÓN"</formula>
    </cfRule>
  </conditionalFormatting>
  <conditionalFormatting sqref="AN177:AP177">
    <cfRule type="expression" dxfId="791" priority="828">
      <formula>AN177="INCLUIR EN PAA2021"</formula>
    </cfRule>
  </conditionalFormatting>
  <conditionalFormatting sqref="AN177:AP177">
    <cfRule type="expression" dxfId="790" priority="829">
      <formula>AN177="NO REQUIERE ADQUISICIÓN"</formula>
    </cfRule>
  </conditionalFormatting>
  <conditionalFormatting sqref="AN179:AP179">
    <cfRule type="expression" dxfId="789" priority="830">
      <formula>AN179="INCLUIR EN PAA2021"</formula>
    </cfRule>
  </conditionalFormatting>
  <conditionalFormatting sqref="AN179:AP179">
    <cfRule type="expression" dxfId="788" priority="831">
      <formula>AN179="NO REQUIERE ADQUISICIÓN"</formula>
    </cfRule>
  </conditionalFormatting>
  <conditionalFormatting sqref="AN182:AP182">
    <cfRule type="expression" dxfId="787" priority="832">
      <formula>AN182="INCLUIR EN PAA2021"</formula>
    </cfRule>
  </conditionalFormatting>
  <conditionalFormatting sqref="AN182:AP182">
    <cfRule type="expression" dxfId="786" priority="833">
      <formula>AN182="NO REQUIERE ADQUISICIÓN"</formula>
    </cfRule>
  </conditionalFormatting>
  <conditionalFormatting sqref="AN185:AP185">
    <cfRule type="expression" dxfId="785" priority="834">
      <formula>AN185="INCLUIR EN PAA2021"</formula>
    </cfRule>
  </conditionalFormatting>
  <conditionalFormatting sqref="AN185:AP185">
    <cfRule type="expression" dxfId="784" priority="835">
      <formula>AN185="NO REQUIERE ADQUISICIÓN"</formula>
    </cfRule>
  </conditionalFormatting>
  <conditionalFormatting sqref="AN190:AP190">
    <cfRule type="expression" dxfId="783" priority="836">
      <formula>AN190="INCLUIR EN PAA2021"</formula>
    </cfRule>
  </conditionalFormatting>
  <conditionalFormatting sqref="AN190:AP190">
    <cfRule type="expression" dxfId="782" priority="837">
      <formula>AN190="NO REQUIERE ADQUISICIÓN"</formula>
    </cfRule>
  </conditionalFormatting>
  <conditionalFormatting sqref="AN192:AP192">
    <cfRule type="expression" dxfId="781" priority="838">
      <formula>AN192="INCLUIR EN PAA2021"</formula>
    </cfRule>
  </conditionalFormatting>
  <conditionalFormatting sqref="AN192:AP192">
    <cfRule type="expression" dxfId="780" priority="839">
      <formula>AN192="NO REQUIERE ADQUISICIÓN"</formula>
    </cfRule>
  </conditionalFormatting>
  <conditionalFormatting sqref="AN194:AP194">
    <cfRule type="expression" dxfId="779" priority="840">
      <formula>AN194="INCLUIR EN PAA2021"</formula>
    </cfRule>
  </conditionalFormatting>
  <conditionalFormatting sqref="AN194:AP194">
    <cfRule type="expression" dxfId="778" priority="841">
      <formula>AN194="NO REQUIERE ADQUISICIÓN"</formula>
    </cfRule>
  </conditionalFormatting>
  <conditionalFormatting sqref="AN208:AP208">
    <cfRule type="expression" dxfId="777" priority="842">
      <formula>AN208="INCLUIR EN PAA2021"</formula>
    </cfRule>
  </conditionalFormatting>
  <conditionalFormatting sqref="AN208:AP208">
    <cfRule type="expression" dxfId="776" priority="843">
      <formula>AN208="NO REQUIERE ADQUISICIÓN"</formula>
    </cfRule>
  </conditionalFormatting>
  <conditionalFormatting sqref="AN214:AP214">
    <cfRule type="expression" dxfId="775" priority="844">
      <formula>AN214="INCLUIR EN PAA2021"</formula>
    </cfRule>
  </conditionalFormatting>
  <conditionalFormatting sqref="AN214:AP214">
    <cfRule type="expression" dxfId="774" priority="845">
      <formula>AN214="NO REQUIERE ADQUISICIÓN"</formula>
    </cfRule>
  </conditionalFormatting>
  <conditionalFormatting sqref="AN225:AP225">
    <cfRule type="expression" dxfId="773" priority="846">
      <formula>AN225="INCLUIR EN PAA2021"</formula>
    </cfRule>
  </conditionalFormatting>
  <conditionalFormatting sqref="AN225:AP225">
    <cfRule type="expression" dxfId="772" priority="847">
      <formula>AN225="NO REQUIERE ADQUISICIÓN"</formula>
    </cfRule>
  </conditionalFormatting>
  <conditionalFormatting sqref="AN227:AP227">
    <cfRule type="expression" dxfId="771" priority="848">
      <formula>AN227="INCLUIR EN PAA2021"</formula>
    </cfRule>
  </conditionalFormatting>
  <conditionalFormatting sqref="AN227:AP227">
    <cfRule type="expression" dxfId="770" priority="849">
      <formula>AN227="NO REQUIERE ADQUISICIÓN"</formula>
    </cfRule>
  </conditionalFormatting>
  <conditionalFormatting sqref="AN229:AP229">
    <cfRule type="expression" dxfId="769" priority="850">
      <formula>AN229="INCLUIR EN PAA2021"</formula>
    </cfRule>
  </conditionalFormatting>
  <conditionalFormatting sqref="AN229:AP229">
    <cfRule type="expression" dxfId="768" priority="851">
      <formula>AN229="NO REQUIERE ADQUISICIÓN"</formula>
    </cfRule>
  </conditionalFormatting>
  <conditionalFormatting sqref="AN232:AP232">
    <cfRule type="expression" dxfId="767" priority="852">
      <formula>AN232="INCLUIR EN PAA2021"</formula>
    </cfRule>
  </conditionalFormatting>
  <conditionalFormatting sqref="AN232:AP232">
    <cfRule type="expression" dxfId="766" priority="853">
      <formula>AN232="NO REQUIERE ADQUISICIÓN"</formula>
    </cfRule>
  </conditionalFormatting>
  <conditionalFormatting sqref="AN235:AP235">
    <cfRule type="expression" dxfId="765" priority="854">
      <formula>AN235="INCLUIR EN PAA2021"</formula>
    </cfRule>
  </conditionalFormatting>
  <conditionalFormatting sqref="AN235:AP235">
    <cfRule type="expression" dxfId="764" priority="855">
      <formula>AN235="NO REQUIERE ADQUISICIÓN"</formula>
    </cfRule>
  </conditionalFormatting>
  <conditionalFormatting sqref="AN237:AP237">
    <cfRule type="expression" dxfId="763" priority="856">
      <formula>AN237="INCLUIR EN PAA2021"</formula>
    </cfRule>
  </conditionalFormatting>
  <conditionalFormatting sqref="AN237:AP237">
    <cfRule type="expression" dxfId="762" priority="857">
      <formula>AN237="NO REQUIERE ADQUISICIÓN"</formula>
    </cfRule>
  </conditionalFormatting>
  <conditionalFormatting sqref="AN87:AP87 AN239:AP239 AN243:AP243">
    <cfRule type="expression" dxfId="761" priority="858">
      <formula>AN87="INCLUIR EN PAA2021"</formula>
    </cfRule>
  </conditionalFormatting>
  <conditionalFormatting sqref="AN87:AP87 AN239:AP239 AN243:AP243">
    <cfRule type="expression" dxfId="760" priority="859">
      <formula>AN87="NO REQUIERE ADQUISICIÓN"</formula>
    </cfRule>
  </conditionalFormatting>
  <conditionalFormatting sqref="AN16:AP16">
    <cfRule type="expression" dxfId="759" priority="860">
      <formula>AN16="INCLUIR EN PAA2021"</formula>
    </cfRule>
  </conditionalFormatting>
  <conditionalFormatting sqref="AN16:AP16">
    <cfRule type="expression" dxfId="758" priority="861">
      <formula>AN16="NO REQUIERE ADQUISICIÓN"</formula>
    </cfRule>
  </conditionalFormatting>
  <conditionalFormatting sqref="AN18:AP18">
    <cfRule type="expression" dxfId="757" priority="862">
      <formula>AN18="INCLUIR EN PAA2021"</formula>
    </cfRule>
  </conditionalFormatting>
  <conditionalFormatting sqref="AN18:AP18">
    <cfRule type="expression" dxfId="756" priority="863">
      <formula>AN18="NO REQUIERE ADQUISICIÓN"</formula>
    </cfRule>
  </conditionalFormatting>
  <conditionalFormatting sqref="AN24:AP24">
    <cfRule type="expression" dxfId="755" priority="864">
      <formula>AN24="INCLUIR EN PAA2021"</formula>
    </cfRule>
  </conditionalFormatting>
  <conditionalFormatting sqref="AN24:AP24">
    <cfRule type="expression" dxfId="754" priority="865">
      <formula>AN24="NO REQUIERE ADQUISICIÓN"</formula>
    </cfRule>
  </conditionalFormatting>
  <conditionalFormatting sqref="AN26:AP26">
    <cfRule type="expression" dxfId="753" priority="866">
      <formula>AN26="INCLUIR EN PAA2021"</formula>
    </cfRule>
  </conditionalFormatting>
  <conditionalFormatting sqref="AN26:AP26">
    <cfRule type="expression" dxfId="752" priority="867">
      <formula>AN26="NO REQUIERE ADQUISICIÓN"</formula>
    </cfRule>
  </conditionalFormatting>
  <conditionalFormatting sqref="AN30:AP30">
    <cfRule type="expression" dxfId="751" priority="868">
      <formula>AN30="INCLUIR EN PAA2021"</formula>
    </cfRule>
  </conditionalFormatting>
  <conditionalFormatting sqref="AN30:AP30">
    <cfRule type="expression" dxfId="750" priority="869">
      <formula>AN30="NO REQUIERE ADQUISICIÓN"</formula>
    </cfRule>
  </conditionalFormatting>
  <conditionalFormatting sqref="AN43:AP43">
    <cfRule type="expression" dxfId="749" priority="870">
      <formula>AN43="INCLUIR EN PAA2021"</formula>
    </cfRule>
  </conditionalFormatting>
  <conditionalFormatting sqref="AN43:AP43">
    <cfRule type="expression" dxfId="748" priority="871">
      <formula>AN43="NO REQUIERE ADQUISICIÓN"</formula>
    </cfRule>
  </conditionalFormatting>
  <conditionalFormatting sqref="AN4:AP4">
    <cfRule type="expression" dxfId="747" priority="756">
      <formula>AN4="INCLUIR EN PAA2021"</formula>
    </cfRule>
  </conditionalFormatting>
  <conditionalFormatting sqref="AN4:AP4">
    <cfRule type="expression" dxfId="746" priority="757">
      <formula>AN4="NO REQUIERE ADQUISICIÓN"</formula>
    </cfRule>
  </conditionalFormatting>
  <conditionalFormatting sqref="AN21:AP21">
    <cfRule type="expression" dxfId="745" priority="754">
      <formula>AN21="INCLUIR EN PAA2021"</formula>
    </cfRule>
  </conditionalFormatting>
  <conditionalFormatting sqref="AN21:AP21">
    <cfRule type="expression" dxfId="744" priority="755">
      <formula>AN21="NO REQUIERE ADQUISICIÓN"</formula>
    </cfRule>
  </conditionalFormatting>
  <conditionalFormatting sqref="AN33:AP33">
    <cfRule type="expression" dxfId="743" priority="752">
      <formula>AN33="INCLUIR EN PAA2021"</formula>
    </cfRule>
  </conditionalFormatting>
  <conditionalFormatting sqref="AN33:AP33">
    <cfRule type="expression" dxfId="742" priority="753">
      <formula>AN33="NO REQUIERE ADQUISICIÓN"</formula>
    </cfRule>
  </conditionalFormatting>
  <conditionalFormatting sqref="AN37:AP37">
    <cfRule type="expression" dxfId="741" priority="750">
      <formula>AN37="INCLUIR EN PAA2021"</formula>
    </cfRule>
  </conditionalFormatting>
  <conditionalFormatting sqref="AN37:AP37">
    <cfRule type="expression" dxfId="740" priority="751">
      <formula>AN37="NO REQUIERE ADQUISICIÓN"</formula>
    </cfRule>
  </conditionalFormatting>
  <conditionalFormatting sqref="AN39:AP39">
    <cfRule type="expression" dxfId="739" priority="748">
      <formula>AN39="INCLUIR EN PAA2021"</formula>
    </cfRule>
  </conditionalFormatting>
  <conditionalFormatting sqref="AN39:AP39">
    <cfRule type="expression" dxfId="738" priority="749">
      <formula>AN39="NO REQUIERE ADQUISICIÓN"</formula>
    </cfRule>
  </conditionalFormatting>
  <conditionalFormatting sqref="AN41:AP41">
    <cfRule type="expression" dxfId="737" priority="746">
      <formula>AN41="INCLUIR EN PAA2021"</formula>
    </cfRule>
  </conditionalFormatting>
  <conditionalFormatting sqref="AN41:AP41">
    <cfRule type="expression" dxfId="736" priority="747">
      <formula>AN41="NO REQUIERE ADQUISICIÓN"</formula>
    </cfRule>
  </conditionalFormatting>
  <conditionalFormatting sqref="AN152:AP152">
    <cfRule type="expression" dxfId="735" priority="744">
      <formula>AN152="INCLUIR EN PAA2021"</formula>
    </cfRule>
  </conditionalFormatting>
  <conditionalFormatting sqref="AN152:AP152">
    <cfRule type="expression" dxfId="734" priority="745">
      <formula>AN152="NO REQUIERE ADQUISICIÓN"</formula>
    </cfRule>
  </conditionalFormatting>
  <conditionalFormatting sqref="AN53:AP53">
    <cfRule type="expression" dxfId="733" priority="742">
      <formula>AN53="INCLUIR EN PAA2021"</formula>
    </cfRule>
  </conditionalFormatting>
  <conditionalFormatting sqref="AN53:AP53">
    <cfRule type="expression" dxfId="732" priority="743">
      <formula>AN53="NO REQUIERE ADQUISICIÓN"</formula>
    </cfRule>
  </conditionalFormatting>
  <conditionalFormatting sqref="AN196:AP196">
    <cfRule type="expression" dxfId="731" priority="740">
      <formula>AN196="INCLUIR EN PAA2021"</formula>
    </cfRule>
  </conditionalFormatting>
  <conditionalFormatting sqref="AN196:AP196">
    <cfRule type="expression" dxfId="730" priority="741">
      <formula>AN196="NO REQUIERE ADQUISICIÓN"</formula>
    </cfRule>
  </conditionalFormatting>
  <conditionalFormatting sqref="AN80:AP80">
    <cfRule type="expression" dxfId="729" priority="738">
      <formula>AN80="INCLUIR EN PAA2021"</formula>
    </cfRule>
  </conditionalFormatting>
  <conditionalFormatting sqref="AN80:AP80">
    <cfRule type="expression" dxfId="728" priority="739">
      <formula>AN80="NO REQUIERE ADQUISICIÓN"</formula>
    </cfRule>
  </conditionalFormatting>
  <conditionalFormatting sqref="AN2:AP2">
    <cfRule type="expression" dxfId="727" priority="736">
      <formula>AN2="INCLUIR EN PAA2021"</formula>
    </cfRule>
  </conditionalFormatting>
  <conditionalFormatting sqref="AN2:AP2">
    <cfRule type="expression" dxfId="726" priority="737">
      <formula>AN2="NO REQUIERE ADQUISICIÓN"</formula>
    </cfRule>
  </conditionalFormatting>
  <conditionalFormatting sqref="AK52:AM52">
    <cfRule type="expression" dxfId="725" priority="734">
      <formula>AK52="INCLUIR EN PAA2021"</formula>
    </cfRule>
  </conditionalFormatting>
  <conditionalFormatting sqref="AK52:AM52">
    <cfRule type="expression" dxfId="724" priority="735">
      <formula>AK52="NO REQUIERE ADQUISICIÓN"</formula>
    </cfRule>
  </conditionalFormatting>
  <conditionalFormatting sqref="AK54:AM54">
    <cfRule type="expression" dxfId="723" priority="732">
      <formula>AK54="INCLUIR EN PAA2021"</formula>
    </cfRule>
  </conditionalFormatting>
  <conditionalFormatting sqref="AK54:AM54">
    <cfRule type="expression" dxfId="722" priority="733">
      <formula>AK54="NO REQUIERE ADQUISICIÓN"</formula>
    </cfRule>
  </conditionalFormatting>
  <conditionalFormatting sqref="AQ22:AS23">
    <cfRule type="expression" dxfId="721" priority="730">
      <formula>AQ22="INCLUIR EN PAA2021"</formula>
    </cfRule>
  </conditionalFormatting>
  <conditionalFormatting sqref="AQ22:AS23">
    <cfRule type="expression" dxfId="720" priority="731">
      <formula>AQ22="NO REQUIERE ADQUISICIÓN"</formula>
    </cfRule>
  </conditionalFormatting>
  <conditionalFormatting sqref="AQ17:AS17 AQ44:AS45 AQ68:AS69 AQ42:AS42 AQ180:AS181 AQ238:AS238 AQ130:AS133 AQ81:AS84 AQ3:AS3 AQ19:AS20 AQ34:AS36 AQ40:AS40 AQ56:AS57 AQ59:AS62 AQ64:AS64 AQ66:AS66 AQ79:AS79 AQ215:AS224 AQ25:AS25 AQ31:AS32 AQ38:AS38 AQ47:AS50 AQ5:AS12 AQ14:AS15 AQ27:AS29 AQ71:AS76">
    <cfRule type="expression" dxfId="719" priority="616">
      <formula>AQ3="INCLUIR EN PAA2021"</formula>
    </cfRule>
  </conditionalFormatting>
  <conditionalFormatting sqref="AQ17:AS17 AQ44:AS45 AQ68:AS69 AQ42:AS42 AQ180:AS181 AQ238:AS238 AQ130:AS133 AQ81:AS84 AQ3:AS3 AQ19:AS20 AQ34:AS36 AQ40:AS40 AQ56:AS57 AQ59:AS62 AQ64:AS64 AQ66:AS66 AQ79:AS79 AQ215:AS224 AQ25:AS25 AQ31:AS32 AQ38:AS38 AQ47:AS50 AQ5:AS12 AQ14:AS15 AQ27:AS29 AQ71:AS76">
    <cfRule type="expression" dxfId="718" priority="617">
      <formula>AQ3="NO REQUIERE ADQUISICIÓN"</formula>
    </cfRule>
  </conditionalFormatting>
  <conditionalFormatting sqref="AQ96:AS96 AQ109:AS109 AQ150:AS151 AQ158:AS158 AQ160:AS160 AQ52:AS52 AQ162:AS163 AQ170:AS171 AQ173:AS176 AQ178:AS178 AQ183:AS184 AQ191:AS191 AQ193:AS193 AQ195:AS195 AQ209:AS213 AQ228:AS228 AQ230:AS230 AQ153:AS156 AQ54:AS54 AQ129:AS129 AQ78:AS78 AQ86:AS86 AQ98:AS98 AQ111:AS112 AQ114:AS114 AQ135:AS136 AQ138:AS139 AQ165:AS166 AQ168:AS168 AQ186:AS189 AQ104:AS107 AQ226:AS226 AQ88:AS92 AQ94:AS94 AQ100:AS102 AQ141:AS148">
    <cfRule type="expression" dxfId="717" priority="618">
      <formula>AQ52="INCLUIR EN PAA2021"</formula>
    </cfRule>
  </conditionalFormatting>
  <conditionalFormatting sqref="AQ96:AS96 AQ109:AS109 AQ150:AS151 AQ158:AS158 AQ160:AS160 AQ52:AS52 AQ162:AS163 AQ170:AS171 AQ173:AS176 AQ178:AS178 AQ183:AS184 AQ191:AS191 AQ193:AS193 AQ195:AS195 AQ209:AS213 AQ228:AS228 AQ230:AS230 AQ153:AS156 AQ54:AS54 AQ129:AS129 AQ78:AS78 AQ86:AS86 AQ98:AS98 AQ111:AS112 AQ114:AS114 AQ135:AS136 AQ138:AS139 AQ165:AS166 AQ168:AS168 AQ186:AS189 AQ104:AS107 AQ226:AS226 AQ88:AS92 AQ94:AS94 AQ100:AS102 AQ141:AS148">
    <cfRule type="expression" dxfId="716" priority="619">
      <formula>AQ52="NO REQUIERE ADQUISICIÓN"</formula>
    </cfRule>
  </conditionalFormatting>
  <conditionalFormatting sqref="AQ13:AS13">
    <cfRule type="expression" dxfId="715" priority="620">
      <formula>AQ13="INCLUIR EN PAA2021"</formula>
    </cfRule>
  </conditionalFormatting>
  <conditionalFormatting sqref="AQ13:AS13">
    <cfRule type="expression" dxfId="714" priority="621">
      <formula>AQ13="NO REQUIERE ADQUISICIÓN"</formula>
    </cfRule>
  </conditionalFormatting>
  <conditionalFormatting sqref="AQ46:AS46">
    <cfRule type="expression" dxfId="713" priority="622">
      <formula>AQ46="INCLUIR EN PAA2021"</formula>
    </cfRule>
  </conditionalFormatting>
  <conditionalFormatting sqref="AQ46:AS46">
    <cfRule type="expression" dxfId="712" priority="623">
      <formula>AQ46="NO REQUIERE ADQUISICIÓN"</formula>
    </cfRule>
  </conditionalFormatting>
  <conditionalFormatting sqref="AQ51:AS51">
    <cfRule type="expression" dxfId="711" priority="624">
      <formula>AQ51="INCLUIR EN PAA2021"</formula>
    </cfRule>
  </conditionalFormatting>
  <conditionalFormatting sqref="AQ51:AS51">
    <cfRule type="expression" dxfId="710" priority="625">
      <formula>AQ51="NO REQUIERE ADQUISICIÓN"</formula>
    </cfRule>
  </conditionalFormatting>
  <conditionalFormatting sqref="AQ58:AS58">
    <cfRule type="expression" dxfId="709" priority="626">
      <formula>AQ58="INCLUIR EN PAA2021"</formula>
    </cfRule>
  </conditionalFormatting>
  <conditionalFormatting sqref="AQ58:AS58">
    <cfRule type="expression" dxfId="708" priority="627">
      <formula>AQ58="NO REQUIERE ADQUISICIÓN"</formula>
    </cfRule>
  </conditionalFormatting>
  <conditionalFormatting sqref="AQ63:AS63">
    <cfRule type="expression" dxfId="707" priority="628">
      <formula>AQ63="INCLUIR EN PAA2021"</formula>
    </cfRule>
  </conditionalFormatting>
  <conditionalFormatting sqref="AQ63:AS63">
    <cfRule type="expression" dxfId="706" priority="629">
      <formula>AQ63="NO REQUIERE ADQUISICIÓN"</formula>
    </cfRule>
  </conditionalFormatting>
  <conditionalFormatting sqref="AQ65:AS65">
    <cfRule type="expression" dxfId="705" priority="630">
      <formula>AQ65="INCLUIR EN PAA2021"</formula>
    </cfRule>
  </conditionalFormatting>
  <conditionalFormatting sqref="AQ65:AS65">
    <cfRule type="expression" dxfId="704" priority="631">
      <formula>AQ65="NO REQUIERE ADQUISICIÓN"</formula>
    </cfRule>
  </conditionalFormatting>
  <conditionalFormatting sqref="AQ67:AS67">
    <cfRule type="expression" dxfId="703" priority="632">
      <formula>AQ67="INCLUIR EN PAA2021"</formula>
    </cfRule>
  </conditionalFormatting>
  <conditionalFormatting sqref="AQ67:AS67">
    <cfRule type="expression" dxfId="702" priority="633">
      <formula>AQ67="NO REQUIERE ADQUISICIÓN"</formula>
    </cfRule>
  </conditionalFormatting>
  <conditionalFormatting sqref="AQ70:AS70">
    <cfRule type="expression" dxfId="701" priority="634">
      <formula>AQ70="INCLUIR EN PAA2021"</formula>
    </cfRule>
  </conditionalFormatting>
  <conditionalFormatting sqref="AQ70:AS70">
    <cfRule type="expression" dxfId="700" priority="635">
      <formula>AQ70="NO REQUIERE ADQUISICIÓN"</formula>
    </cfRule>
  </conditionalFormatting>
  <conditionalFormatting sqref="AQ77:AS77">
    <cfRule type="expression" dxfId="699" priority="636">
      <formula>AQ77="INCLUIR EN PAA2021"</formula>
    </cfRule>
  </conditionalFormatting>
  <conditionalFormatting sqref="AQ77:AS77">
    <cfRule type="expression" dxfId="698" priority="637">
      <formula>AQ77="NO REQUIERE ADQUISICIÓN"</formula>
    </cfRule>
  </conditionalFormatting>
  <conditionalFormatting sqref="AQ85:AS85">
    <cfRule type="expression" dxfId="697" priority="638">
      <formula>AQ85="INCLUIR EN PAA2021"</formula>
    </cfRule>
  </conditionalFormatting>
  <conditionalFormatting sqref="AQ85:AS85">
    <cfRule type="expression" dxfId="696" priority="639">
      <formula>AQ85="NO REQUIERE ADQUISICIÓN"</formula>
    </cfRule>
  </conditionalFormatting>
  <conditionalFormatting sqref="AQ87:AS87">
    <cfRule type="expression" dxfId="695" priority="640">
      <formula>AQ87="INCLUIR EN PAA2021"</formula>
    </cfRule>
  </conditionalFormatting>
  <conditionalFormatting sqref="AQ87:AS87">
    <cfRule type="expression" dxfId="694" priority="641">
      <formula>AQ87="NO REQUIERE ADQUISICIÓN"</formula>
    </cfRule>
  </conditionalFormatting>
  <conditionalFormatting sqref="AQ93:AS93">
    <cfRule type="expression" dxfId="693" priority="642">
      <formula>AQ93="INCLUIR EN PAA2021"</formula>
    </cfRule>
  </conditionalFormatting>
  <conditionalFormatting sqref="AQ93:AS93">
    <cfRule type="expression" dxfId="692" priority="643">
      <formula>AQ93="NO REQUIERE ADQUISICIÓN"</formula>
    </cfRule>
  </conditionalFormatting>
  <conditionalFormatting sqref="AQ95:AS95">
    <cfRule type="expression" dxfId="691" priority="644">
      <formula>AQ95="INCLUIR EN PAA2021"</formula>
    </cfRule>
  </conditionalFormatting>
  <conditionalFormatting sqref="AQ95:AS95">
    <cfRule type="expression" dxfId="690" priority="645">
      <formula>AQ95="NO REQUIERE ADQUISICIÓN"</formula>
    </cfRule>
  </conditionalFormatting>
  <conditionalFormatting sqref="AQ97:AS97">
    <cfRule type="expression" dxfId="689" priority="646">
      <formula>AQ97="INCLUIR EN PAA2021"</formula>
    </cfRule>
  </conditionalFormatting>
  <conditionalFormatting sqref="AQ97:AS97">
    <cfRule type="expression" dxfId="688" priority="647">
      <formula>AQ97="NO REQUIERE ADQUISICIÓN"</formula>
    </cfRule>
  </conditionalFormatting>
  <conditionalFormatting sqref="AQ99:AS99">
    <cfRule type="expression" dxfId="687" priority="648">
      <formula>AQ99="INCLUIR EN PAA2021"</formula>
    </cfRule>
  </conditionalFormatting>
  <conditionalFormatting sqref="AQ99:AS99">
    <cfRule type="expression" dxfId="686" priority="649">
      <formula>AQ99="NO REQUIERE ADQUISICIÓN"</formula>
    </cfRule>
  </conditionalFormatting>
  <conditionalFormatting sqref="AQ103:AS103">
    <cfRule type="expression" dxfId="685" priority="650">
      <formula>AQ103="INCLUIR EN PAA2021"</formula>
    </cfRule>
  </conditionalFormatting>
  <conditionalFormatting sqref="AQ103:AS103">
    <cfRule type="expression" dxfId="684" priority="651">
      <formula>AQ103="NO REQUIERE ADQUISICIÓN"</formula>
    </cfRule>
  </conditionalFormatting>
  <conditionalFormatting sqref="AQ108:AS108">
    <cfRule type="expression" dxfId="683" priority="652">
      <formula>AQ108="INCLUIR EN PAA2021"</formula>
    </cfRule>
  </conditionalFormatting>
  <conditionalFormatting sqref="AQ108:AS108">
    <cfRule type="expression" dxfId="682" priority="653">
      <formula>AQ108="NO REQUIERE ADQUISICIÓN"</formula>
    </cfRule>
  </conditionalFormatting>
  <conditionalFormatting sqref="AQ110:AS110">
    <cfRule type="expression" dxfId="681" priority="654">
      <formula>AQ110="INCLUIR EN PAA2021"</formula>
    </cfRule>
  </conditionalFormatting>
  <conditionalFormatting sqref="AQ110:AS110">
    <cfRule type="expression" dxfId="680" priority="655">
      <formula>AQ110="NO REQUIERE ADQUISICIÓN"</formula>
    </cfRule>
  </conditionalFormatting>
  <conditionalFormatting sqref="AQ113:AS113">
    <cfRule type="expression" dxfId="679" priority="656">
      <formula>AQ113="INCLUIR EN PAA2021"</formula>
    </cfRule>
  </conditionalFormatting>
  <conditionalFormatting sqref="AQ113:AS113">
    <cfRule type="expression" dxfId="678" priority="657">
      <formula>AQ113="NO REQUIERE ADQUISICIÓN"</formula>
    </cfRule>
  </conditionalFormatting>
  <conditionalFormatting sqref="AQ115:AS115">
    <cfRule type="expression" dxfId="677" priority="658">
      <formula>AQ115="INCLUIR EN PAA2021"</formula>
    </cfRule>
  </conditionalFormatting>
  <conditionalFormatting sqref="AQ115:AS115">
    <cfRule type="expression" dxfId="676" priority="659">
      <formula>AQ115="NO REQUIERE ADQUISICIÓN"</formula>
    </cfRule>
  </conditionalFormatting>
  <conditionalFormatting sqref="AQ128:AS128">
    <cfRule type="expression" dxfId="675" priority="660">
      <formula>AQ128="INCLUIR EN PAA2021"</formula>
    </cfRule>
  </conditionalFormatting>
  <conditionalFormatting sqref="AQ128:AS128">
    <cfRule type="expression" dxfId="674" priority="661">
      <formula>AQ128="NO REQUIERE ADQUISICIÓN"</formula>
    </cfRule>
  </conditionalFormatting>
  <conditionalFormatting sqref="AQ134:AS134">
    <cfRule type="expression" dxfId="673" priority="662">
      <formula>AQ134="INCLUIR EN PAA2021"</formula>
    </cfRule>
  </conditionalFormatting>
  <conditionalFormatting sqref="AQ134:AS134">
    <cfRule type="expression" dxfId="672" priority="663">
      <formula>AQ134="NO REQUIERE ADQUISICIÓN"</formula>
    </cfRule>
  </conditionalFormatting>
  <conditionalFormatting sqref="AQ137:AS137">
    <cfRule type="expression" dxfId="671" priority="664">
      <formula>AQ137="INCLUIR EN PAA2021"</formula>
    </cfRule>
  </conditionalFormatting>
  <conditionalFormatting sqref="AQ137:AS137">
    <cfRule type="expression" dxfId="670" priority="665">
      <formula>AQ137="NO REQUIERE ADQUISICIÓN"</formula>
    </cfRule>
  </conditionalFormatting>
  <conditionalFormatting sqref="AQ140:AS140">
    <cfRule type="expression" dxfId="669" priority="666">
      <formula>AQ140="INCLUIR EN PAA2021"</formula>
    </cfRule>
  </conditionalFormatting>
  <conditionalFormatting sqref="AQ140:AS140">
    <cfRule type="expression" dxfId="668" priority="667">
      <formula>AQ140="NO REQUIERE ADQUISICIÓN"</formula>
    </cfRule>
  </conditionalFormatting>
  <conditionalFormatting sqref="AQ149:AS149">
    <cfRule type="expression" dxfId="667" priority="668">
      <formula>AQ149="INCLUIR EN PAA2021"</formula>
    </cfRule>
  </conditionalFormatting>
  <conditionalFormatting sqref="AQ149:AS149">
    <cfRule type="expression" dxfId="666" priority="669">
      <formula>AQ149="NO REQUIERE ADQUISICIÓN"</formula>
    </cfRule>
  </conditionalFormatting>
  <conditionalFormatting sqref="AQ157:AS157">
    <cfRule type="expression" dxfId="665" priority="670">
      <formula>AQ157="INCLUIR EN PAA2021"</formula>
    </cfRule>
  </conditionalFormatting>
  <conditionalFormatting sqref="AQ157:AS157">
    <cfRule type="expression" dxfId="664" priority="671">
      <formula>AQ157="NO REQUIERE ADQUISICIÓN"</formula>
    </cfRule>
  </conditionalFormatting>
  <conditionalFormatting sqref="AQ159:AS159">
    <cfRule type="expression" dxfId="663" priority="672">
      <formula>AQ159="INCLUIR EN PAA2021"</formula>
    </cfRule>
  </conditionalFormatting>
  <conditionalFormatting sqref="AQ159:AS159">
    <cfRule type="expression" dxfId="662" priority="673">
      <formula>AQ159="NO REQUIERE ADQUISICIÓN"</formula>
    </cfRule>
  </conditionalFormatting>
  <conditionalFormatting sqref="AQ161:AS161">
    <cfRule type="expression" dxfId="661" priority="674">
      <formula>AQ161="INCLUIR EN PAA2021"</formula>
    </cfRule>
  </conditionalFormatting>
  <conditionalFormatting sqref="AQ161:AS161">
    <cfRule type="expression" dxfId="660" priority="675">
      <formula>AQ161="NO REQUIERE ADQUISICIÓN"</formula>
    </cfRule>
  </conditionalFormatting>
  <conditionalFormatting sqref="AQ55:AS55">
    <cfRule type="expression" dxfId="659" priority="676">
      <formula>AQ55="INCLUIR EN PAA2021"</formula>
    </cfRule>
  </conditionalFormatting>
  <conditionalFormatting sqref="AQ55:AS55">
    <cfRule type="expression" dxfId="658" priority="677">
      <formula>AQ55="NO REQUIERE ADQUISICIÓN"</formula>
    </cfRule>
  </conditionalFormatting>
  <conditionalFormatting sqref="AQ164:AS164">
    <cfRule type="expression" dxfId="657" priority="678">
      <formula>AQ164="INCLUIR EN PAA2021"</formula>
    </cfRule>
  </conditionalFormatting>
  <conditionalFormatting sqref="AQ164:AS164">
    <cfRule type="expression" dxfId="656" priority="679">
      <formula>AQ164="NO REQUIERE ADQUISICIÓN"</formula>
    </cfRule>
  </conditionalFormatting>
  <conditionalFormatting sqref="AQ167:AS167">
    <cfRule type="expression" dxfId="655" priority="680">
      <formula>AQ167="INCLUIR EN PAA2021"</formula>
    </cfRule>
  </conditionalFormatting>
  <conditionalFormatting sqref="AQ167:AS167">
    <cfRule type="expression" dxfId="654" priority="681">
      <formula>AQ167="NO REQUIERE ADQUISICIÓN"</formula>
    </cfRule>
  </conditionalFormatting>
  <conditionalFormatting sqref="AQ169:AS169">
    <cfRule type="expression" dxfId="653" priority="682">
      <formula>AQ169="INCLUIR EN PAA2021"</formula>
    </cfRule>
  </conditionalFormatting>
  <conditionalFormatting sqref="AQ169:AS169">
    <cfRule type="expression" dxfId="652" priority="683">
      <formula>AQ169="NO REQUIERE ADQUISICIÓN"</formula>
    </cfRule>
  </conditionalFormatting>
  <conditionalFormatting sqref="AQ172:AS172">
    <cfRule type="expression" dxfId="651" priority="684">
      <formula>AQ172="INCLUIR EN PAA2021"</formula>
    </cfRule>
  </conditionalFormatting>
  <conditionalFormatting sqref="AQ172:AS172">
    <cfRule type="expression" dxfId="650" priority="685">
      <formula>AQ172="NO REQUIERE ADQUISICIÓN"</formula>
    </cfRule>
  </conditionalFormatting>
  <conditionalFormatting sqref="AQ177:AS177">
    <cfRule type="expression" dxfId="649" priority="686">
      <formula>AQ177="INCLUIR EN PAA2021"</formula>
    </cfRule>
  </conditionalFormatting>
  <conditionalFormatting sqref="AQ177:AS177">
    <cfRule type="expression" dxfId="648" priority="687">
      <formula>AQ177="NO REQUIERE ADQUISICIÓN"</formula>
    </cfRule>
  </conditionalFormatting>
  <conditionalFormatting sqref="AQ179:AS179">
    <cfRule type="expression" dxfId="647" priority="688">
      <formula>AQ179="INCLUIR EN PAA2021"</formula>
    </cfRule>
  </conditionalFormatting>
  <conditionalFormatting sqref="AQ179:AS179">
    <cfRule type="expression" dxfId="646" priority="689">
      <formula>AQ179="NO REQUIERE ADQUISICIÓN"</formula>
    </cfRule>
  </conditionalFormatting>
  <conditionalFormatting sqref="AQ182:AS182">
    <cfRule type="expression" dxfId="645" priority="690">
      <formula>AQ182="INCLUIR EN PAA2021"</formula>
    </cfRule>
  </conditionalFormatting>
  <conditionalFormatting sqref="AQ182:AS182">
    <cfRule type="expression" dxfId="644" priority="691">
      <formula>AQ182="NO REQUIERE ADQUISICIÓN"</formula>
    </cfRule>
  </conditionalFormatting>
  <conditionalFormatting sqref="AQ185:AS185">
    <cfRule type="expression" dxfId="643" priority="692">
      <formula>AQ185="INCLUIR EN PAA2021"</formula>
    </cfRule>
  </conditionalFormatting>
  <conditionalFormatting sqref="AQ185:AS185">
    <cfRule type="expression" dxfId="642" priority="693">
      <formula>AQ185="NO REQUIERE ADQUISICIÓN"</formula>
    </cfRule>
  </conditionalFormatting>
  <conditionalFormatting sqref="AQ190:AS190">
    <cfRule type="expression" dxfId="641" priority="694">
      <formula>AQ190="INCLUIR EN PAA2021"</formula>
    </cfRule>
  </conditionalFormatting>
  <conditionalFormatting sqref="AQ190:AS190">
    <cfRule type="expression" dxfId="640" priority="695">
      <formula>AQ190="NO REQUIERE ADQUISICIÓN"</formula>
    </cfRule>
  </conditionalFormatting>
  <conditionalFormatting sqref="AQ192:AS192">
    <cfRule type="expression" dxfId="639" priority="696">
      <formula>AQ192="INCLUIR EN PAA2021"</formula>
    </cfRule>
  </conditionalFormatting>
  <conditionalFormatting sqref="AQ192:AS192">
    <cfRule type="expression" dxfId="638" priority="697">
      <formula>AQ192="NO REQUIERE ADQUISICIÓN"</formula>
    </cfRule>
  </conditionalFormatting>
  <conditionalFormatting sqref="AQ194:AS194">
    <cfRule type="expression" dxfId="637" priority="698">
      <formula>AQ194="INCLUIR EN PAA2021"</formula>
    </cfRule>
  </conditionalFormatting>
  <conditionalFormatting sqref="AQ194:AS194">
    <cfRule type="expression" dxfId="636" priority="699">
      <formula>AQ194="NO REQUIERE ADQUISICIÓN"</formula>
    </cfRule>
  </conditionalFormatting>
  <conditionalFormatting sqref="AQ208:AS208">
    <cfRule type="expression" dxfId="635" priority="700">
      <formula>AQ208="INCLUIR EN PAA2021"</formula>
    </cfRule>
  </conditionalFormatting>
  <conditionalFormatting sqref="AQ208:AS208">
    <cfRule type="expression" dxfId="634" priority="701">
      <formula>AQ208="NO REQUIERE ADQUISICIÓN"</formula>
    </cfRule>
  </conditionalFormatting>
  <conditionalFormatting sqref="AQ214:AS214">
    <cfRule type="expression" dxfId="633" priority="702">
      <formula>AQ214="INCLUIR EN PAA2021"</formula>
    </cfRule>
  </conditionalFormatting>
  <conditionalFormatting sqref="AQ214:AS214">
    <cfRule type="expression" dxfId="632" priority="703">
      <formula>AQ214="NO REQUIERE ADQUISICIÓN"</formula>
    </cfRule>
  </conditionalFormatting>
  <conditionalFormatting sqref="AQ225:AS225">
    <cfRule type="expression" dxfId="631" priority="704">
      <formula>AQ225="INCLUIR EN PAA2021"</formula>
    </cfRule>
  </conditionalFormatting>
  <conditionalFormatting sqref="AQ225:AS225">
    <cfRule type="expression" dxfId="630" priority="705">
      <formula>AQ225="NO REQUIERE ADQUISICIÓN"</formula>
    </cfRule>
  </conditionalFormatting>
  <conditionalFormatting sqref="AQ227:AS227">
    <cfRule type="expression" dxfId="629" priority="706">
      <formula>AQ227="INCLUIR EN PAA2021"</formula>
    </cfRule>
  </conditionalFormatting>
  <conditionalFormatting sqref="AQ227:AS227">
    <cfRule type="expression" dxfId="628" priority="707">
      <formula>AQ227="NO REQUIERE ADQUISICIÓN"</formula>
    </cfRule>
  </conditionalFormatting>
  <conditionalFormatting sqref="AQ229:AS229">
    <cfRule type="expression" dxfId="627" priority="708">
      <formula>AQ229="INCLUIR EN PAA2021"</formula>
    </cfRule>
  </conditionalFormatting>
  <conditionalFormatting sqref="AQ229:AS229">
    <cfRule type="expression" dxfId="626" priority="709">
      <formula>AQ229="NO REQUIERE ADQUISICIÓN"</formula>
    </cfRule>
  </conditionalFormatting>
  <conditionalFormatting sqref="AQ232:AS232">
    <cfRule type="expression" dxfId="625" priority="710">
      <formula>AQ232="INCLUIR EN PAA2021"</formula>
    </cfRule>
  </conditionalFormatting>
  <conditionalFormatting sqref="AQ232:AS232">
    <cfRule type="expression" dxfId="624" priority="711">
      <formula>AQ232="NO REQUIERE ADQUISICIÓN"</formula>
    </cfRule>
  </conditionalFormatting>
  <conditionalFormatting sqref="AQ235:AS235">
    <cfRule type="expression" dxfId="623" priority="712">
      <formula>AQ235="INCLUIR EN PAA2021"</formula>
    </cfRule>
  </conditionalFormatting>
  <conditionalFormatting sqref="AQ235:AS235">
    <cfRule type="expression" dxfId="622" priority="713">
      <formula>AQ235="NO REQUIERE ADQUISICIÓN"</formula>
    </cfRule>
  </conditionalFormatting>
  <conditionalFormatting sqref="AQ237:AS237">
    <cfRule type="expression" dxfId="621" priority="714">
      <formula>AQ237="INCLUIR EN PAA2021"</formula>
    </cfRule>
  </conditionalFormatting>
  <conditionalFormatting sqref="AQ237:AS237">
    <cfRule type="expression" dxfId="620" priority="715">
      <formula>AQ237="NO REQUIERE ADQUISICIÓN"</formula>
    </cfRule>
  </conditionalFormatting>
  <conditionalFormatting sqref="AQ87:AS87 AQ239:AS239 AQ243:AS243">
    <cfRule type="expression" dxfId="619" priority="716">
      <formula>AQ87="INCLUIR EN PAA2021"</formula>
    </cfRule>
  </conditionalFormatting>
  <conditionalFormatting sqref="AQ87:AS87 AQ239:AS239 AQ243:AS243">
    <cfRule type="expression" dxfId="618" priority="717">
      <formula>AQ87="NO REQUIERE ADQUISICIÓN"</formula>
    </cfRule>
  </conditionalFormatting>
  <conditionalFormatting sqref="AQ16:AS16">
    <cfRule type="expression" dxfId="617" priority="718">
      <formula>AQ16="INCLUIR EN PAA2021"</formula>
    </cfRule>
  </conditionalFormatting>
  <conditionalFormatting sqref="AQ16:AS16">
    <cfRule type="expression" dxfId="616" priority="719">
      <formula>AQ16="NO REQUIERE ADQUISICIÓN"</formula>
    </cfRule>
  </conditionalFormatting>
  <conditionalFormatting sqref="AQ18:AS18">
    <cfRule type="expression" dxfId="615" priority="720">
      <formula>AQ18="INCLUIR EN PAA2021"</formula>
    </cfRule>
  </conditionalFormatting>
  <conditionalFormatting sqref="AQ18:AS18">
    <cfRule type="expression" dxfId="614" priority="721">
      <formula>AQ18="NO REQUIERE ADQUISICIÓN"</formula>
    </cfRule>
  </conditionalFormatting>
  <conditionalFormatting sqref="AQ24:AS24">
    <cfRule type="expression" dxfId="613" priority="722">
      <formula>AQ24="INCLUIR EN PAA2021"</formula>
    </cfRule>
  </conditionalFormatting>
  <conditionalFormatting sqref="AQ24:AS24">
    <cfRule type="expression" dxfId="612" priority="723">
      <formula>AQ24="NO REQUIERE ADQUISICIÓN"</formula>
    </cfRule>
  </conditionalFormatting>
  <conditionalFormatting sqref="AQ26:AS26">
    <cfRule type="expression" dxfId="611" priority="724">
      <formula>AQ26="INCLUIR EN PAA2021"</formula>
    </cfRule>
  </conditionalFormatting>
  <conditionalFormatting sqref="AQ26:AS26">
    <cfRule type="expression" dxfId="610" priority="725">
      <formula>AQ26="NO REQUIERE ADQUISICIÓN"</formula>
    </cfRule>
  </conditionalFormatting>
  <conditionalFormatting sqref="AQ30:AS30">
    <cfRule type="expression" dxfId="609" priority="726">
      <formula>AQ30="INCLUIR EN PAA2021"</formula>
    </cfRule>
  </conditionalFormatting>
  <conditionalFormatting sqref="AQ30:AS30">
    <cfRule type="expression" dxfId="608" priority="727">
      <formula>AQ30="NO REQUIERE ADQUISICIÓN"</formula>
    </cfRule>
  </conditionalFormatting>
  <conditionalFormatting sqref="AQ43:AS43">
    <cfRule type="expression" dxfId="607" priority="728">
      <formula>AQ43="INCLUIR EN PAA2021"</formula>
    </cfRule>
  </conditionalFormatting>
  <conditionalFormatting sqref="AQ43:AS43">
    <cfRule type="expression" dxfId="606" priority="729">
      <formula>AQ43="NO REQUIERE ADQUISICIÓN"</formula>
    </cfRule>
  </conditionalFormatting>
  <conditionalFormatting sqref="AQ4:AS4">
    <cfRule type="expression" dxfId="605" priority="614">
      <formula>AQ4="INCLUIR EN PAA2021"</formula>
    </cfRule>
  </conditionalFormatting>
  <conditionalFormatting sqref="AQ4:AS4">
    <cfRule type="expression" dxfId="604" priority="615">
      <formula>AQ4="NO REQUIERE ADQUISICIÓN"</formula>
    </cfRule>
  </conditionalFormatting>
  <conditionalFormatting sqref="AQ21:AS21">
    <cfRule type="expression" dxfId="603" priority="612">
      <formula>AQ21="INCLUIR EN PAA2021"</formula>
    </cfRule>
  </conditionalFormatting>
  <conditionalFormatting sqref="AQ21:AS21">
    <cfRule type="expression" dxfId="602" priority="613">
      <formula>AQ21="NO REQUIERE ADQUISICIÓN"</formula>
    </cfRule>
  </conditionalFormatting>
  <conditionalFormatting sqref="AQ33:AS33">
    <cfRule type="expression" dxfId="601" priority="610">
      <formula>AQ33="INCLUIR EN PAA2021"</formula>
    </cfRule>
  </conditionalFormatting>
  <conditionalFormatting sqref="AQ33:AS33">
    <cfRule type="expression" dxfId="600" priority="611">
      <formula>AQ33="NO REQUIERE ADQUISICIÓN"</formula>
    </cfRule>
  </conditionalFormatting>
  <conditionalFormatting sqref="AQ37:AS37">
    <cfRule type="expression" dxfId="599" priority="608">
      <formula>AQ37="INCLUIR EN PAA2021"</formula>
    </cfRule>
  </conditionalFormatting>
  <conditionalFormatting sqref="AQ37:AS37">
    <cfRule type="expression" dxfId="598" priority="609">
      <formula>AQ37="NO REQUIERE ADQUISICIÓN"</formula>
    </cfRule>
  </conditionalFormatting>
  <conditionalFormatting sqref="AQ39:AS39">
    <cfRule type="expression" dxfId="597" priority="606">
      <formula>AQ39="INCLUIR EN PAA2021"</formula>
    </cfRule>
  </conditionalFormatting>
  <conditionalFormatting sqref="AQ39:AS39">
    <cfRule type="expression" dxfId="596" priority="607">
      <formula>AQ39="NO REQUIERE ADQUISICIÓN"</formula>
    </cfRule>
  </conditionalFormatting>
  <conditionalFormatting sqref="AQ41:AS41">
    <cfRule type="expression" dxfId="595" priority="604">
      <formula>AQ41="INCLUIR EN PAA2021"</formula>
    </cfRule>
  </conditionalFormatting>
  <conditionalFormatting sqref="AQ41:AS41">
    <cfRule type="expression" dxfId="594" priority="605">
      <formula>AQ41="NO REQUIERE ADQUISICIÓN"</formula>
    </cfRule>
  </conditionalFormatting>
  <conditionalFormatting sqref="AQ152:AS152">
    <cfRule type="expression" dxfId="593" priority="602">
      <formula>AQ152="INCLUIR EN PAA2021"</formula>
    </cfRule>
  </conditionalFormatting>
  <conditionalFormatting sqref="AQ152:AS152">
    <cfRule type="expression" dxfId="592" priority="603">
      <formula>AQ152="NO REQUIERE ADQUISICIÓN"</formula>
    </cfRule>
  </conditionalFormatting>
  <conditionalFormatting sqref="AQ53:AS53">
    <cfRule type="expression" dxfId="591" priority="600">
      <formula>AQ53="INCLUIR EN PAA2021"</formula>
    </cfRule>
  </conditionalFormatting>
  <conditionalFormatting sqref="AQ53:AS53">
    <cfRule type="expression" dxfId="590" priority="601">
      <formula>AQ53="NO REQUIERE ADQUISICIÓN"</formula>
    </cfRule>
  </conditionalFormatting>
  <conditionalFormatting sqref="AQ196:AS196">
    <cfRule type="expression" dxfId="589" priority="598">
      <formula>AQ196="INCLUIR EN PAA2021"</formula>
    </cfRule>
  </conditionalFormatting>
  <conditionalFormatting sqref="AQ196:AS196">
    <cfRule type="expression" dxfId="588" priority="599">
      <formula>AQ196="NO REQUIERE ADQUISICIÓN"</formula>
    </cfRule>
  </conditionalFormatting>
  <conditionalFormatting sqref="AQ80:AS80">
    <cfRule type="expression" dxfId="587" priority="596">
      <formula>AQ80="INCLUIR EN PAA2021"</formula>
    </cfRule>
  </conditionalFormatting>
  <conditionalFormatting sqref="AQ80:AS80">
    <cfRule type="expression" dxfId="586" priority="597">
      <formula>AQ80="NO REQUIERE ADQUISICIÓN"</formula>
    </cfRule>
  </conditionalFormatting>
  <conditionalFormatting sqref="AQ2:AS2">
    <cfRule type="expression" dxfId="585" priority="594">
      <formula>AQ2="INCLUIR EN PAA2021"</formula>
    </cfRule>
  </conditionalFormatting>
  <conditionalFormatting sqref="AQ2:AS2">
    <cfRule type="expression" dxfId="584" priority="595">
      <formula>AQ2="NO REQUIERE ADQUISICIÓN"</formula>
    </cfRule>
  </conditionalFormatting>
  <conditionalFormatting sqref="AN130:AP130">
    <cfRule type="expression" dxfId="583" priority="592">
      <formula>AN130="INCLUIR EN PAA2021"</formula>
    </cfRule>
  </conditionalFormatting>
  <conditionalFormatting sqref="AN130:AP130">
    <cfRule type="expression" dxfId="582" priority="593">
      <formula>AN130="NO REQUIERE ADQUISICIÓN"</formula>
    </cfRule>
  </conditionalFormatting>
  <conditionalFormatting sqref="AN131:AP131">
    <cfRule type="expression" dxfId="581" priority="590">
      <formula>AN131="INCLUIR EN PAA2021"</formula>
    </cfRule>
  </conditionalFormatting>
  <conditionalFormatting sqref="AN131:AP131">
    <cfRule type="expression" dxfId="580" priority="591">
      <formula>AN131="NO REQUIERE ADQUISICIÓN"</formula>
    </cfRule>
  </conditionalFormatting>
  <conditionalFormatting sqref="AN132:AP132">
    <cfRule type="expression" dxfId="579" priority="588">
      <formula>AN132="INCLUIR EN PAA2021"</formula>
    </cfRule>
  </conditionalFormatting>
  <conditionalFormatting sqref="AN132:AP132">
    <cfRule type="expression" dxfId="578" priority="589">
      <formula>AN132="NO REQUIERE ADQUISICIÓN"</formula>
    </cfRule>
  </conditionalFormatting>
  <conditionalFormatting sqref="AN133:AP133">
    <cfRule type="expression" dxfId="577" priority="586">
      <formula>AN133="INCLUIR EN PAA2021"</formula>
    </cfRule>
  </conditionalFormatting>
  <conditionalFormatting sqref="AN133:AP133">
    <cfRule type="expression" dxfId="576" priority="587">
      <formula>AN133="NO REQUIERE ADQUISICIÓN"</formula>
    </cfRule>
  </conditionalFormatting>
  <conditionalFormatting sqref="AT22:AV23">
    <cfRule type="expression" dxfId="575" priority="584">
      <formula>AT22="INCLUIR EN PAA2021"</formula>
    </cfRule>
  </conditionalFormatting>
  <conditionalFormatting sqref="AT22:AV23">
    <cfRule type="expression" dxfId="574" priority="585">
      <formula>AT22="NO REQUIERE ADQUISICIÓN"</formula>
    </cfRule>
  </conditionalFormatting>
  <conditionalFormatting sqref="AT17:AV17 AT44:AV45 AT68:AV69 AT42:AV42 AT180:AV181 AT238:AV238 AT130:AV133 AT81:AV84 AT3:AV3 AT19:AV20 AT27:AV29 AT34:AV36 AT40:AV40 AT56:AV57 AT59:AV62 AT64:AV64 AT66:AV66 AT79:AV79 AT14:AV15 AT71:AV76 AT215:AV224 AT25:AV25 AT31:AV32 AT38:AV38 AT47:AV50 AT5:AV12">
    <cfRule type="expression" dxfId="573" priority="470">
      <formula>AT3="INCLUIR EN PAA2021"</formula>
    </cfRule>
  </conditionalFormatting>
  <conditionalFormatting sqref="AT17:AV17 AT44:AV45 AT68:AV69 AT42:AV42 AT180:AV181 AT238:AV238 AT130:AV133 AT81:AV84 AT3:AV3 AT19:AV20 AT27:AV29 AT34:AV36 AT40:AV40 AT56:AV57 AT59:AV62 AT64:AV64 AT66:AV66 AT79:AV79 AT14:AV15 AT71:AV76 AT215:AV224 AT25:AV25 AT31:AV32 AT38:AV38 AT47:AV50 AT5:AV12">
    <cfRule type="expression" dxfId="572" priority="471">
      <formula>AT3="NO REQUIERE ADQUISICIÓN"</formula>
    </cfRule>
  </conditionalFormatting>
  <conditionalFormatting sqref="AT96:AV96 AT109:AV109 AT150:AV151 AT158:AV158 AT160:AV160 AT52:AV52 AT162:AV163 AT170:AV171 AT173:AV176 AT178:AV178 AT183:AV184 AT191:AV191 AT193:AV193 AT195:AV195 AT209:AV213 AT228:AV228 AT230:AV230 AT153:AV156 AT54:AV54 AT129:AV129 AT78:AV78 AT86:AV86 AT88:AV92 AT94:AV94 AT98:AV98 AT111:AV112 AT114:AV114 AT135:AV136 AT138:AV139 AT165:AV166 AT168:AV168 AT186:AV189 AT104:AV107 AT100:AV102 AT226:AV226 AT141:AV148">
    <cfRule type="expression" dxfId="571" priority="472">
      <formula>AT52="INCLUIR EN PAA2021"</formula>
    </cfRule>
  </conditionalFormatting>
  <conditionalFormatting sqref="AT96:AV96 AT109:AV109 AT150:AV151 AT158:AV158 AT160:AV160 AT52:AV52 AT162:AV163 AT170:AV171 AT173:AV176 AT178:AV178 AT183:AV184 AT191:AV191 AT193:AV193 AT195:AV195 AT209:AV213 AT228:AV228 AT230:AV230 AT153:AV156 AT54:AV54 AT129:AV129 AT78:AV78 AT86:AV86 AT88:AV92 AT94:AV94 AT98:AV98 AT111:AV112 AT114:AV114 AT135:AV136 AT138:AV139 AT165:AV166 AT168:AV168 AT186:AV189 AT104:AV107 AT100:AV102 AT226:AV226 AT141:AV148">
    <cfRule type="expression" dxfId="570" priority="473">
      <formula>AT52="NO REQUIERE ADQUISICIÓN"</formula>
    </cfRule>
  </conditionalFormatting>
  <conditionalFormatting sqref="AT13:AV13">
    <cfRule type="expression" dxfId="569" priority="474">
      <formula>AT13="INCLUIR EN PAA2021"</formula>
    </cfRule>
  </conditionalFormatting>
  <conditionalFormatting sqref="AT13:AV13">
    <cfRule type="expression" dxfId="568" priority="475">
      <formula>AT13="NO REQUIERE ADQUISICIÓN"</formula>
    </cfRule>
  </conditionalFormatting>
  <conditionalFormatting sqref="AT46:AV46">
    <cfRule type="expression" dxfId="567" priority="476">
      <formula>AT46="INCLUIR EN PAA2021"</formula>
    </cfRule>
  </conditionalFormatting>
  <conditionalFormatting sqref="AT46:AV46">
    <cfRule type="expression" dxfId="566" priority="477">
      <formula>AT46="NO REQUIERE ADQUISICIÓN"</formula>
    </cfRule>
  </conditionalFormatting>
  <conditionalFormatting sqref="AT51:AV51">
    <cfRule type="expression" dxfId="565" priority="478">
      <formula>AT51="INCLUIR EN PAA2021"</formula>
    </cfRule>
  </conditionalFormatting>
  <conditionalFormatting sqref="AT51:AV51">
    <cfRule type="expression" dxfId="564" priority="479">
      <formula>AT51="NO REQUIERE ADQUISICIÓN"</formula>
    </cfRule>
  </conditionalFormatting>
  <conditionalFormatting sqref="AT58:AV58">
    <cfRule type="expression" dxfId="563" priority="480">
      <formula>AT58="INCLUIR EN PAA2021"</formula>
    </cfRule>
  </conditionalFormatting>
  <conditionalFormatting sqref="AT58:AV58">
    <cfRule type="expression" dxfId="562" priority="481">
      <formula>AT58="NO REQUIERE ADQUISICIÓN"</formula>
    </cfRule>
  </conditionalFormatting>
  <conditionalFormatting sqref="AT63:AV63">
    <cfRule type="expression" dxfId="561" priority="482">
      <formula>AT63="INCLUIR EN PAA2021"</formula>
    </cfRule>
  </conditionalFormatting>
  <conditionalFormatting sqref="AT63:AV63">
    <cfRule type="expression" dxfId="560" priority="483">
      <formula>AT63="NO REQUIERE ADQUISICIÓN"</formula>
    </cfRule>
  </conditionalFormatting>
  <conditionalFormatting sqref="AT65:AV65">
    <cfRule type="expression" dxfId="559" priority="484">
      <formula>AT65="INCLUIR EN PAA2021"</formula>
    </cfRule>
  </conditionalFormatting>
  <conditionalFormatting sqref="AT65:AV65">
    <cfRule type="expression" dxfId="558" priority="485">
      <formula>AT65="NO REQUIERE ADQUISICIÓN"</formula>
    </cfRule>
  </conditionalFormatting>
  <conditionalFormatting sqref="AT67:AV67">
    <cfRule type="expression" dxfId="557" priority="486">
      <formula>AT67="INCLUIR EN PAA2021"</formula>
    </cfRule>
  </conditionalFormatting>
  <conditionalFormatting sqref="AT67:AV67">
    <cfRule type="expression" dxfId="556" priority="487">
      <formula>AT67="NO REQUIERE ADQUISICIÓN"</formula>
    </cfRule>
  </conditionalFormatting>
  <conditionalFormatting sqref="AT70:AV70">
    <cfRule type="expression" dxfId="555" priority="488">
      <formula>AT70="INCLUIR EN PAA2021"</formula>
    </cfRule>
  </conditionalFormatting>
  <conditionalFormatting sqref="AT70:AV70">
    <cfRule type="expression" dxfId="554" priority="489">
      <formula>AT70="NO REQUIERE ADQUISICIÓN"</formula>
    </cfRule>
  </conditionalFormatting>
  <conditionalFormatting sqref="AT77:AV77">
    <cfRule type="expression" dxfId="553" priority="490">
      <formula>AT77="INCLUIR EN PAA2021"</formula>
    </cfRule>
  </conditionalFormatting>
  <conditionalFormatting sqref="AT77:AV77">
    <cfRule type="expression" dxfId="552" priority="491">
      <formula>AT77="NO REQUIERE ADQUISICIÓN"</formula>
    </cfRule>
  </conditionalFormatting>
  <conditionalFormatting sqref="AT85:AV85">
    <cfRule type="expression" dxfId="551" priority="492">
      <formula>AT85="INCLUIR EN PAA2021"</formula>
    </cfRule>
  </conditionalFormatting>
  <conditionalFormatting sqref="AT85:AV85">
    <cfRule type="expression" dxfId="550" priority="493">
      <formula>AT85="NO REQUIERE ADQUISICIÓN"</formula>
    </cfRule>
  </conditionalFormatting>
  <conditionalFormatting sqref="AT87:AV87">
    <cfRule type="expression" dxfId="549" priority="494">
      <formula>AT87="INCLUIR EN PAA2021"</formula>
    </cfRule>
  </conditionalFormatting>
  <conditionalFormatting sqref="AT87:AV87">
    <cfRule type="expression" dxfId="548" priority="495">
      <formula>AT87="NO REQUIERE ADQUISICIÓN"</formula>
    </cfRule>
  </conditionalFormatting>
  <conditionalFormatting sqref="AT93:AV93">
    <cfRule type="expression" dxfId="547" priority="496">
      <formula>AT93="INCLUIR EN PAA2021"</formula>
    </cfRule>
  </conditionalFormatting>
  <conditionalFormatting sqref="AT93:AV93">
    <cfRule type="expression" dxfId="546" priority="497">
      <formula>AT93="NO REQUIERE ADQUISICIÓN"</formula>
    </cfRule>
  </conditionalFormatting>
  <conditionalFormatting sqref="AT95:AV95">
    <cfRule type="expression" dxfId="545" priority="498">
      <formula>AT95="INCLUIR EN PAA2021"</formula>
    </cfRule>
  </conditionalFormatting>
  <conditionalFormatting sqref="AT95:AV95">
    <cfRule type="expression" dxfId="544" priority="499">
      <formula>AT95="NO REQUIERE ADQUISICIÓN"</formula>
    </cfRule>
  </conditionalFormatting>
  <conditionalFormatting sqref="AT97:AV97">
    <cfRule type="expression" dxfId="543" priority="500">
      <formula>AT97="INCLUIR EN PAA2021"</formula>
    </cfRule>
  </conditionalFormatting>
  <conditionalFormatting sqref="AT97:AV97">
    <cfRule type="expression" dxfId="542" priority="501">
      <formula>AT97="NO REQUIERE ADQUISICIÓN"</formula>
    </cfRule>
  </conditionalFormatting>
  <conditionalFormatting sqref="AT99:AV99">
    <cfRule type="expression" dxfId="541" priority="502">
      <formula>AT99="INCLUIR EN PAA2021"</formula>
    </cfRule>
  </conditionalFormatting>
  <conditionalFormatting sqref="AT99:AV99">
    <cfRule type="expression" dxfId="540" priority="503">
      <formula>AT99="NO REQUIERE ADQUISICIÓN"</formula>
    </cfRule>
  </conditionalFormatting>
  <conditionalFormatting sqref="AT103:AV103">
    <cfRule type="expression" dxfId="539" priority="504">
      <formula>AT103="INCLUIR EN PAA2021"</formula>
    </cfRule>
  </conditionalFormatting>
  <conditionalFormatting sqref="AT103:AV103">
    <cfRule type="expression" dxfId="538" priority="505">
      <formula>AT103="NO REQUIERE ADQUISICIÓN"</formula>
    </cfRule>
  </conditionalFormatting>
  <conditionalFormatting sqref="AT108:AV108">
    <cfRule type="expression" dxfId="537" priority="506">
      <formula>AT108="INCLUIR EN PAA2021"</formula>
    </cfRule>
  </conditionalFormatting>
  <conditionalFormatting sqref="AT108:AV108">
    <cfRule type="expression" dxfId="536" priority="507">
      <formula>AT108="NO REQUIERE ADQUISICIÓN"</formula>
    </cfRule>
  </conditionalFormatting>
  <conditionalFormatting sqref="AT110:AV110">
    <cfRule type="expression" dxfId="535" priority="508">
      <formula>AT110="INCLUIR EN PAA2021"</formula>
    </cfRule>
  </conditionalFormatting>
  <conditionalFormatting sqref="AT110:AV110">
    <cfRule type="expression" dxfId="534" priority="509">
      <formula>AT110="NO REQUIERE ADQUISICIÓN"</formula>
    </cfRule>
  </conditionalFormatting>
  <conditionalFormatting sqref="AT113:AV113">
    <cfRule type="expression" dxfId="533" priority="510">
      <formula>AT113="INCLUIR EN PAA2021"</formula>
    </cfRule>
  </conditionalFormatting>
  <conditionalFormatting sqref="AT113:AV113">
    <cfRule type="expression" dxfId="532" priority="511">
      <formula>AT113="NO REQUIERE ADQUISICIÓN"</formula>
    </cfRule>
  </conditionalFormatting>
  <conditionalFormatting sqref="AT115:AV115">
    <cfRule type="expression" dxfId="531" priority="512">
      <formula>AT115="INCLUIR EN PAA2021"</formula>
    </cfRule>
  </conditionalFormatting>
  <conditionalFormatting sqref="AT115:AV115">
    <cfRule type="expression" dxfId="530" priority="513">
      <formula>AT115="NO REQUIERE ADQUISICIÓN"</formula>
    </cfRule>
  </conditionalFormatting>
  <conditionalFormatting sqref="AT128:AV128">
    <cfRule type="expression" dxfId="529" priority="514">
      <formula>AT128="INCLUIR EN PAA2021"</formula>
    </cfRule>
  </conditionalFormatting>
  <conditionalFormatting sqref="AT128:AV128">
    <cfRule type="expression" dxfId="528" priority="515">
      <formula>AT128="NO REQUIERE ADQUISICIÓN"</formula>
    </cfRule>
  </conditionalFormatting>
  <conditionalFormatting sqref="AT134:AV134">
    <cfRule type="expression" dxfId="527" priority="516">
      <formula>AT134="INCLUIR EN PAA2021"</formula>
    </cfRule>
  </conditionalFormatting>
  <conditionalFormatting sqref="AT134:AV134">
    <cfRule type="expression" dxfId="526" priority="517">
      <formula>AT134="NO REQUIERE ADQUISICIÓN"</formula>
    </cfRule>
  </conditionalFormatting>
  <conditionalFormatting sqref="AT137:AV137">
    <cfRule type="expression" dxfId="525" priority="518">
      <formula>AT137="INCLUIR EN PAA2021"</formula>
    </cfRule>
  </conditionalFormatting>
  <conditionalFormatting sqref="AT137:AV137">
    <cfRule type="expression" dxfId="524" priority="519">
      <formula>AT137="NO REQUIERE ADQUISICIÓN"</formula>
    </cfRule>
  </conditionalFormatting>
  <conditionalFormatting sqref="AT140:AV140">
    <cfRule type="expression" dxfId="523" priority="520">
      <formula>AT140="INCLUIR EN PAA2021"</formula>
    </cfRule>
  </conditionalFormatting>
  <conditionalFormatting sqref="AT140:AV140">
    <cfRule type="expression" dxfId="522" priority="521">
      <formula>AT140="NO REQUIERE ADQUISICIÓN"</formula>
    </cfRule>
  </conditionalFormatting>
  <conditionalFormatting sqref="AT149:AV149">
    <cfRule type="expression" dxfId="521" priority="522">
      <formula>AT149="INCLUIR EN PAA2021"</formula>
    </cfRule>
  </conditionalFormatting>
  <conditionalFormatting sqref="AT149:AV149">
    <cfRule type="expression" dxfId="520" priority="523">
      <formula>AT149="NO REQUIERE ADQUISICIÓN"</formula>
    </cfRule>
  </conditionalFormatting>
  <conditionalFormatting sqref="AT157:AV157">
    <cfRule type="expression" dxfId="519" priority="524">
      <formula>AT157="INCLUIR EN PAA2021"</formula>
    </cfRule>
  </conditionalFormatting>
  <conditionalFormatting sqref="AT157:AV157">
    <cfRule type="expression" dxfId="518" priority="525">
      <formula>AT157="NO REQUIERE ADQUISICIÓN"</formula>
    </cfRule>
  </conditionalFormatting>
  <conditionalFormatting sqref="AT159:AV159">
    <cfRule type="expression" dxfId="517" priority="526">
      <formula>AT159="INCLUIR EN PAA2021"</formula>
    </cfRule>
  </conditionalFormatting>
  <conditionalFormatting sqref="AT159:AV159">
    <cfRule type="expression" dxfId="516" priority="527">
      <formula>AT159="NO REQUIERE ADQUISICIÓN"</formula>
    </cfRule>
  </conditionalFormatting>
  <conditionalFormatting sqref="AT161:AV161">
    <cfRule type="expression" dxfId="515" priority="528">
      <formula>AT161="INCLUIR EN PAA2021"</formula>
    </cfRule>
  </conditionalFormatting>
  <conditionalFormatting sqref="AT161:AV161">
    <cfRule type="expression" dxfId="514" priority="529">
      <formula>AT161="NO REQUIERE ADQUISICIÓN"</formula>
    </cfRule>
  </conditionalFormatting>
  <conditionalFormatting sqref="AT55:AV55">
    <cfRule type="expression" dxfId="513" priority="530">
      <formula>AT55="INCLUIR EN PAA2021"</formula>
    </cfRule>
  </conditionalFormatting>
  <conditionalFormatting sqref="AT55:AV55">
    <cfRule type="expression" dxfId="512" priority="531">
      <formula>AT55="NO REQUIERE ADQUISICIÓN"</formula>
    </cfRule>
  </conditionalFormatting>
  <conditionalFormatting sqref="AT164:AV164">
    <cfRule type="expression" dxfId="511" priority="532">
      <formula>AT164="INCLUIR EN PAA2021"</formula>
    </cfRule>
  </conditionalFormatting>
  <conditionalFormatting sqref="AT164:AV164">
    <cfRule type="expression" dxfId="510" priority="533">
      <formula>AT164="NO REQUIERE ADQUISICIÓN"</formula>
    </cfRule>
  </conditionalFormatting>
  <conditionalFormatting sqref="AT167:AV167">
    <cfRule type="expression" dxfId="509" priority="534">
      <formula>AT167="INCLUIR EN PAA2021"</formula>
    </cfRule>
  </conditionalFormatting>
  <conditionalFormatting sqref="AT167:AV167">
    <cfRule type="expression" dxfId="508" priority="535">
      <formula>AT167="NO REQUIERE ADQUISICIÓN"</formula>
    </cfRule>
  </conditionalFormatting>
  <conditionalFormatting sqref="AT169:AV169">
    <cfRule type="expression" dxfId="507" priority="536">
      <formula>AT169="INCLUIR EN PAA2021"</formula>
    </cfRule>
  </conditionalFormatting>
  <conditionalFormatting sqref="AT169:AV169">
    <cfRule type="expression" dxfId="506" priority="537">
      <formula>AT169="NO REQUIERE ADQUISICIÓN"</formula>
    </cfRule>
  </conditionalFormatting>
  <conditionalFormatting sqref="AT172:AV172">
    <cfRule type="expression" dxfId="505" priority="538">
      <formula>AT172="INCLUIR EN PAA2021"</formula>
    </cfRule>
  </conditionalFormatting>
  <conditionalFormatting sqref="AT172:AV172">
    <cfRule type="expression" dxfId="504" priority="539">
      <formula>AT172="NO REQUIERE ADQUISICIÓN"</formula>
    </cfRule>
  </conditionalFormatting>
  <conditionalFormatting sqref="AT177:AV177">
    <cfRule type="expression" dxfId="503" priority="540">
      <formula>AT177="INCLUIR EN PAA2021"</formula>
    </cfRule>
  </conditionalFormatting>
  <conditionalFormatting sqref="AT177:AV177">
    <cfRule type="expression" dxfId="502" priority="541">
      <formula>AT177="NO REQUIERE ADQUISICIÓN"</formula>
    </cfRule>
  </conditionalFormatting>
  <conditionalFormatting sqref="AT179:AV179">
    <cfRule type="expression" dxfId="501" priority="542">
      <formula>AT179="INCLUIR EN PAA2021"</formula>
    </cfRule>
  </conditionalFormatting>
  <conditionalFormatting sqref="AT179:AV179">
    <cfRule type="expression" dxfId="500" priority="543">
      <formula>AT179="NO REQUIERE ADQUISICIÓN"</formula>
    </cfRule>
  </conditionalFormatting>
  <conditionalFormatting sqref="AT182:AV182">
    <cfRule type="expression" dxfId="499" priority="544">
      <formula>AT182="INCLUIR EN PAA2021"</formula>
    </cfRule>
  </conditionalFormatting>
  <conditionalFormatting sqref="AT182:AV182">
    <cfRule type="expression" dxfId="498" priority="545">
      <formula>AT182="NO REQUIERE ADQUISICIÓN"</formula>
    </cfRule>
  </conditionalFormatting>
  <conditionalFormatting sqref="AT185:AV185">
    <cfRule type="expression" dxfId="497" priority="546">
      <formula>AT185="INCLUIR EN PAA2021"</formula>
    </cfRule>
  </conditionalFormatting>
  <conditionalFormatting sqref="AT185:AV185">
    <cfRule type="expression" dxfId="496" priority="547">
      <formula>AT185="NO REQUIERE ADQUISICIÓN"</formula>
    </cfRule>
  </conditionalFormatting>
  <conditionalFormatting sqref="AT190:AV190">
    <cfRule type="expression" dxfId="495" priority="548">
      <formula>AT190="INCLUIR EN PAA2021"</formula>
    </cfRule>
  </conditionalFormatting>
  <conditionalFormatting sqref="AT190:AV190">
    <cfRule type="expression" dxfId="494" priority="549">
      <formula>AT190="NO REQUIERE ADQUISICIÓN"</formula>
    </cfRule>
  </conditionalFormatting>
  <conditionalFormatting sqref="AT192:AV192">
    <cfRule type="expression" dxfId="493" priority="550">
      <formula>AT192="INCLUIR EN PAA2021"</formula>
    </cfRule>
  </conditionalFormatting>
  <conditionalFormatting sqref="AT192:AV192">
    <cfRule type="expression" dxfId="492" priority="551">
      <formula>AT192="NO REQUIERE ADQUISICIÓN"</formula>
    </cfRule>
  </conditionalFormatting>
  <conditionalFormatting sqref="AT194:AV194">
    <cfRule type="expression" dxfId="491" priority="552">
      <formula>AT194="INCLUIR EN PAA2021"</formula>
    </cfRule>
  </conditionalFormatting>
  <conditionalFormatting sqref="AT194:AV194">
    <cfRule type="expression" dxfId="490" priority="553">
      <formula>AT194="NO REQUIERE ADQUISICIÓN"</formula>
    </cfRule>
  </conditionalFormatting>
  <conditionalFormatting sqref="AT208:AV208">
    <cfRule type="expression" dxfId="489" priority="554">
      <formula>AT208="INCLUIR EN PAA2021"</formula>
    </cfRule>
  </conditionalFormatting>
  <conditionalFormatting sqref="AT208:AV208">
    <cfRule type="expression" dxfId="488" priority="555">
      <formula>AT208="NO REQUIERE ADQUISICIÓN"</formula>
    </cfRule>
  </conditionalFormatting>
  <conditionalFormatting sqref="AT214:AV214">
    <cfRule type="expression" dxfId="487" priority="556">
      <formula>AT214="INCLUIR EN PAA2021"</formula>
    </cfRule>
  </conditionalFormatting>
  <conditionalFormatting sqref="AT214:AV214">
    <cfRule type="expression" dxfId="486" priority="557">
      <formula>AT214="NO REQUIERE ADQUISICIÓN"</formula>
    </cfRule>
  </conditionalFormatting>
  <conditionalFormatting sqref="AT225:AV225">
    <cfRule type="expression" dxfId="485" priority="558">
      <formula>AT225="INCLUIR EN PAA2021"</formula>
    </cfRule>
  </conditionalFormatting>
  <conditionalFormatting sqref="AT225:AV225">
    <cfRule type="expression" dxfId="484" priority="559">
      <formula>AT225="NO REQUIERE ADQUISICIÓN"</formula>
    </cfRule>
  </conditionalFormatting>
  <conditionalFormatting sqref="AT227:AV227">
    <cfRule type="expression" dxfId="483" priority="560">
      <formula>AT227="INCLUIR EN PAA2021"</formula>
    </cfRule>
  </conditionalFormatting>
  <conditionalFormatting sqref="AT227:AV227">
    <cfRule type="expression" dxfId="482" priority="561">
      <formula>AT227="NO REQUIERE ADQUISICIÓN"</formula>
    </cfRule>
  </conditionalFormatting>
  <conditionalFormatting sqref="AT229:AV229">
    <cfRule type="expression" dxfId="481" priority="562">
      <formula>AT229="INCLUIR EN PAA2021"</formula>
    </cfRule>
  </conditionalFormatting>
  <conditionalFormatting sqref="AT229:AV229">
    <cfRule type="expression" dxfId="480" priority="563">
      <formula>AT229="NO REQUIERE ADQUISICIÓN"</formula>
    </cfRule>
  </conditionalFormatting>
  <conditionalFormatting sqref="AT232:AV232">
    <cfRule type="expression" dxfId="479" priority="564">
      <formula>AT232="INCLUIR EN PAA2021"</formula>
    </cfRule>
  </conditionalFormatting>
  <conditionalFormatting sqref="AT232:AV232">
    <cfRule type="expression" dxfId="478" priority="565">
      <formula>AT232="NO REQUIERE ADQUISICIÓN"</formula>
    </cfRule>
  </conditionalFormatting>
  <conditionalFormatting sqref="AT235:AV235">
    <cfRule type="expression" dxfId="477" priority="566">
      <formula>AT235="INCLUIR EN PAA2021"</formula>
    </cfRule>
  </conditionalFormatting>
  <conditionalFormatting sqref="AT235:AV235">
    <cfRule type="expression" dxfId="476" priority="567">
      <formula>AT235="NO REQUIERE ADQUISICIÓN"</formula>
    </cfRule>
  </conditionalFormatting>
  <conditionalFormatting sqref="AT237:AV237">
    <cfRule type="expression" dxfId="475" priority="568">
      <formula>AT237="INCLUIR EN PAA2021"</formula>
    </cfRule>
  </conditionalFormatting>
  <conditionalFormatting sqref="AT237:AV237">
    <cfRule type="expression" dxfId="474" priority="569">
      <formula>AT237="NO REQUIERE ADQUISICIÓN"</formula>
    </cfRule>
  </conditionalFormatting>
  <conditionalFormatting sqref="AT87:AV87 AT239:AV239 AT243:AV243">
    <cfRule type="expression" dxfId="473" priority="570">
      <formula>AT87="INCLUIR EN PAA2021"</formula>
    </cfRule>
  </conditionalFormatting>
  <conditionalFormatting sqref="AT87:AV87 AT239:AV239 AT243:AV243">
    <cfRule type="expression" dxfId="472" priority="571">
      <formula>AT87="NO REQUIERE ADQUISICIÓN"</formula>
    </cfRule>
  </conditionalFormatting>
  <conditionalFormatting sqref="AT16:AV16">
    <cfRule type="expression" dxfId="471" priority="572">
      <formula>AT16="INCLUIR EN PAA2021"</formula>
    </cfRule>
  </conditionalFormatting>
  <conditionalFormatting sqref="AT16:AV16">
    <cfRule type="expression" dxfId="470" priority="573">
      <formula>AT16="NO REQUIERE ADQUISICIÓN"</formula>
    </cfRule>
  </conditionalFormatting>
  <conditionalFormatting sqref="AT18:AV18">
    <cfRule type="expression" dxfId="469" priority="574">
      <formula>AT18="INCLUIR EN PAA2021"</formula>
    </cfRule>
  </conditionalFormatting>
  <conditionalFormatting sqref="AT18:AV18">
    <cfRule type="expression" dxfId="468" priority="575">
      <formula>AT18="NO REQUIERE ADQUISICIÓN"</formula>
    </cfRule>
  </conditionalFormatting>
  <conditionalFormatting sqref="AT24:AV24">
    <cfRule type="expression" dxfId="467" priority="576">
      <formula>AT24="INCLUIR EN PAA2021"</formula>
    </cfRule>
  </conditionalFormatting>
  <conditionalFormatting sqref="AT24:AV24">
    <cfRule type="expression" dxfId="466" priority="577">
      <formula>AT24="NO REQUIERE ADQUISICIÓN"</formula>
    </cfRule>
  </conditionalFormatting>
  <conditionalFormatting sqref="AT26:AV26">
    <cfRule type="expression" dxfId="465" priority="578">
      <formula>AT26="INCLUIR EN PAA2021"</formula>
    </cfRule>
  </conditionalFormatting>
  <conditionalFormatting sqref="AT26:AV26">
    <cfRule type="expression" dxfId="464" priority="579">
      <formula>AT26="NO REQUIERE ADQUISICIÓN"</formula>
    </cfRule>
  </conditionalFormatting>
  <conditionalFormatting sqref="AT30:AV30">
    <cfRule type="expression" dxfId="463" priority="580">
      <formula>AT30="INCLUIR EN PAA2021"</formula>
    </cfRule>
  </conditionalFormatting>
  <conditionalFormatting sqref="AT30:AV30">
    <cfRule type="expression" dxfId="462" priority="581">
      <formula>AT30="NO REQUIERE ADQUISICIÓN"</formula>
    </cfRule>
  </conditionalFormatting>
  <conditionalFormatting sqref="AT43:AV43">
    <cfRule type="expression" dxfId="461" priority="582">
      <formula>AT43="INCLUIR EN PAA2021"</formula>
    </cfRule>
  </conditionalFormatting>
  <conditionalFormatting sqref="AT43:AV43">
    <cfRule type="expression" dxfId="460" priority="583">
      <formula>AT43="NO REQUIERE ADQUISICIÓN"</formula>
    </cfRule>
  </conditionalFormatting>
  <conditionalFormatting sqref="AT4:AV4">
    <cfRule type="expression" dxfId="459" priority="468">
      <formula>AT4="INCLUIR EN PAA2021"</formula>
    </cfRule>
  </conditionalFormatting>
  <conditionalFormatting sqref="AT4:AV4">
    <cfRule type="expression" dxfId="458" priority="469">
      <formula>AT4="NO REQUIERE ADQUISICIÓN"</formula>
    </cfRule>
  </conditionalFormatting>
  <conditionalFormatting sqref="AT21:AV21">
    <cfRule type="expression" dxfId="457" priority="466">
      <formula>AT21="INCLUIR EN PAA2021"</formula>
    </cfRule>
  </conditionalFormatting>
  <conditionalFormatting sqref="AT21:AV21">
    <cfRule type="expression" dxfId="456" priority="467">
      <formula>AT21="NO REQUIERE ADQUISICIÓN"</formula>
    </cfRule>
  </conditionalFormatting>
  <conditionalFormatting sqref="AT33:AV33">
    <cfRule type="expression" dxfId="455" priority="464">
      <formula>AT33="INCLUIR EN PAA2021"</formula>
    </cfRule>
  </conditionalFormatting>
  <conditionalFormatting sqref="AT33:AV33">
    <cfRule type="expression" dxfId="454" priority="465">
      <formula>AT33="NO REQUIERE ADQUISICIÓN"</formula>
    </cfRule>
  </conditionalFormatting>
  <conditionalFormatting sqref="AT37:AV37">
    <cfRule type="expression" dxfId="453" priority="462">
      <formula>AT37="INCLUIR EN PAA2021"</formula>
    </cfRule>
  </conditionalFormatting>
  <conditionalFormatting sqref="AT37:AV37">
    <cfRule type="expression" dxfId="452" priority="463">
      <formula>AT37="NO REQUIERE ADQUISICIÓN"</formula>
    </cfRule>
  </conditionalFormatting>
  <conditionalFormatting sqref="AT39:AV39">
    <cfRule type="expression" dxfId="451" priority="460">
      <formula>AT39="INCLUIR EN PAA2021"</formula>
    </cfRule>
  </conditionalFormatting>
  <conditionalFormatting sqref="AT39:AV39">
    <cfRule type="expression" dxfId="450" priority="461">
      <formula>AT39="NO REQUIERE ADQUISICIÓN"</formula>
    </cfRule>
  </conditionalFormatting>
  <conditionalFormatting sqref="AT41:AV41">
    <cfRule type="expression" dxfId="449" priority="458">
      <formula>AT41="INCLUIR EN PAA2021"</formula>
    </cfRule>
  </conditionalFormatting>
  <conditionalFormatting sqref="AT41:AV41">
    <cfRule type="expression" dxfId="448" priority="459">
      <formula>AT41="NO REQUIERE ADQUISICIÓN"</formula>
    </cfRule>
  </conditionalFormatting>
  <conditionalFormatting sqref="AT152:AV152">
    <cfRule type="expression" dxfId="447" priority="456">
      <formula>AT152="INCLUIR EN PAA2021"</formula>
    </cfRule>
  </conditionalFormatting>
  <conditionalFormatting sqref="AT152:AV152">
    <cfRule type="expression" dxfId="446" priority="457">
      <formula>AT152="NO REQUIERE ADQUISICIÓN"</formula>
    </cfRule>
  </conditionalFormatting>
  <conditionalFormatting sqref="AT53:AV53">
    <cfRule type="expression" dxfId="445" priority="454">
      <formula>AT53="INCLUIR EN PAA2021"</formula>
    </cfRule>
  </conditionalFormatting>
  <conditionalFormatting sqref="AT53:AV53">
    <cfRule type="expression" dxfId="444" priority="455">
      <formula>AT53="NO REQUIERE ADQUISICIÓN"</formula>
    </cfRule>
  </conditionalFormatting>
  <conditionalFormatting sqref="AT196:AV196">
    <cfRule type="expression" dxfId="443" priority="452">
      <formula>AT196="INCLUIR EN PAA2021"</formula>
    </cfRule>
  </conditionalFormatting>
  <conditionalFormatting sqref="AT196:AV196">
    <cfRule type="expression" dxfId="442" priority="453">
      <formula>AT196="NO REQUIERE ADQUISICIÓN"</formula>
    </cfRule>
  </conditionalFormatting>
  <conditionalFormatting sqref="AT80:AV80">
    <cfRule type="expression" dxfId="441" priority="450">
      <formula>AT80="INCLUIR EN PAA2021"</formula>
    </cfRule>
  </conditionalFormatting>
  <conditionalFormatting sqref="AT80:AV80">
    <cfRule type="expression" dxfId="440" priority="451">
      <formula>AT80="NO REQUIERE ADQUISICIÓN"</formula>
    </cfRule>
  </conditionalFormatting>
  <conditionalFormatting sqref="AT2:AV2">
    <cfRule type="expression" dxfId="439" priority="448">
      <formula>AT2="INCLUIR EN PAA2021"</formula>
    </cfRule>
  </conditionalFormatting>
  <conditionalFormatting sqref="AT2:AV2">
    <cfRule type="expression" dxfId="438" priority="449">
      <formula>AT2="NO REQUIERE ADQUISICIÓN"</formula>
    </cfRule>
  </conditionalFormatting>
  <conditionalFormatting sqref="AW22:AY23">
    <cfRule type="expression" dxfId="437" priority="446">
      <formula>AW22="INCLUIR EN PAA2021"</formula>
    </cfRule>
  </conditionalFormatting>
  <conditionalFormatting sqref="AW22:AY23">
    <cfRule type="expression" dxfId="436" priority="447">
      <formula>AW22="NO REQUIERE ADQUISICIÓN"</formula>
    </cfRule>
  </conditionalFormatting>
  <conditionalFormatting sqref="AW17:AY17 AW44:AY45 AW68:AY69 AW42:AY42 AW180:AY181 AW238:AY238 AW130:AY133 AW81:AY84 AW3:AY3 AW19:AY20 AW27:AY29 AW34:AY36 AW40:AY40 AW56:AY57 AW64:AY64 AW66:AY66 AW79:AY79 AW5:AY12 AW14:AY15 AW71:AY76 AW215:AY224 AW25:AY25 AW31:AY32 AW38:AY38 AW47:AY50 AW59:AY62">
    <cfRule type="expression" dxfId="435" priority="332">
      <formula>AW3="INCLUIR EN PAA2021"</formula>
    </cfRule>
  </conditionalFormatting>
  <conditionalFormatting sqref="AW17:AY17 AW44:AY45 AW68:AY69 AW42:AY42 AW180:AY181 AW238:AY238 AW130:AY133 AW81:AY84 AW3:AY3 AW19:AY20 AW27:AY29 AW34:AY36 AW40:AY40 AW56:AY57 AW64:AY64 AW66:AY66 AW79:AY79 AW5:AY12 AW14:AY15 AW71:AY76 AW215:AY224 AW25:AY25 AW31:AY32 AW38:AY38 AW47:AY50 AW59:AY62">
    <cfRule type="expression" dxfId="434" priority="333">
      <formula>AW3="NO REQUIERE ADQUISICIÓN"</formula>
    </cfRule>
  </conditionalFormatting>
  <conditionalFormatting sqref="AW96:AY96 AW109:AY109 AW150:AY151 AW158:AY158 AW160:AY160 AW52:AY52 AW162:AY163 AW170:AY171 AW178:AY178 AW183:AY184 AW191:AY191 AW193:AY193 AW195:AY195 AW209:AY213 AW228:AY228 AW230:AY230 AW153:AY156 AW54:AY54 AW129:AY129 AW78:AY78 AW86:AY86 AW88:AY92 AW94:AY94 AW98:AY98 AW111:AY112 AW114:AY114 AW135:AY136 AW138:AY139 AW141:AY148 AW165:AY166 AW168:AY168 AW186:AY189 AW104:AY107 AW100:AY102 AW226:AY226 AW173:AY176">
    <cfRule type="expression" dxfId="433" priority="334">
      <formula>AW52="INCLUIR EN PAA2021"</formula>
    </cfRule>
  </conditionalFormatting>
  <conditionalFormatting sqref="AW96:AY96 AW109:AY109 AW150:AY151 AW158:AY158 AW160:AY160 AW52:AY52 AW162:AY163 AW170:AY171 AW178:AY178 AW183:AY184 AW191:AY191 AW193:AY193 AW195:AY195 AW209:AY213 AW228:AY228 AW230:AY230 AW153:AY156 AW54:AY54 AW129:AY129 AW78:AY78 AW86:AY86 AW88:AY92 AW94:AY94 AW98:AY98 AW111:AY112 AW114:AY114 AW135:AY136 AW138:AY139 AW141:AY148 AW165:AY166 AW168:AY168 AW186:AY189 AW104:AY107 AW100:AY102 AW226:AY226 AW173:AY176">
    <cfRule type="expression" dxfId="432" priority="335">
      <formula>AW52="NO REQUIERE ADQUISICIÓN"</formula>
    </cfRule>
  </conditionalFormatting>
  <conditionalFormatting sqref="AW13:AY13">
    <cfRule type="expression" dxfId="431" priority="336">
      <formula>AW13="INCLUIR EN PAA2021"</formula>
    </cfRule>
  </conditionalFormatting>
  <conditionalFormatting sqref="AW13:AY13">
    <cfRule type="expression" dxfId="430" priority="337">
      <formula>AW13="NO REQUIERE ADQUISICIÓN"</formula>
    </cfRule>
  </conditionalFormatting>
  <conditionalFormatting sqref="AW46:AY46">
    <cfRule type="expression" dxfId="429" priority="338">
      <formula>AW46="INCLUIR EN PAA2021"</formula>
    </cfRule>
  </conditionalFormatting>
  <conditionalFormatting sqref="AW46:AY46">
    <cfRule type="expression" dxfId="428" priority="339">
      <formula>AW46="NO REQUIERE ADQUISICIÓN"</formula>
    </cfRule>
  </conditionalFormatting>
  <conditionalFormatting sqref="AW51:AY51">
    <cfRule type="expression" dxfId="427" priority="340">
      <formula>AW51="INCLUIR EN PAA2021"</formula>
    </cfRule>
  </conditionalFormatting>
  <conditionalFormatting sqref="AW51:AY51">
    <cfRule type="expression" dxfId="426" priority="341">
      <formula>AW51="NO REQUIERE ADQUISICIÓN"</formula>
    </cfRule>
  </conditionalFormatting>
  <conditionalFormatting sqref="AW58:AY58">
    <cfRule type="expression" dxfId="425" priority="342">
      <formula>AW58="INCLUIR EN PAA2021"</formula>
    </cfRule>
  </conditionalFormatting>
  <conditionalFormatting sqref="AW58:AY58">
    <cfRule type="expression" dxfId="424" priority="343">
      <formula>AW58="NO REQUIERE ADQUISICIÓN"</formula>
    </cfRule>
  </conditionalFormatting>
  <conditionalFormatting sqref="AW63:AY63">
    <cfRule type="expression" dxfId="423" priority="344">
      <formula>AW63="INCLUIR EN PAA2021"</formula>
    </cfRule>
  </conditionalFormatting>
  <conditionalFormatting sqref="AW63:AY63">
    <cfRule type="expression" dxfId="422" priority="345">
      <formula>AW63="NO REQUIERE ADQUISICIÓN"</formula>
    </cfRule>
  </conditionalFormatting>
  <conditionalFormatting sqref="AW65:AY65">
    <cfRule type="expression" dxfId="421" priority="346">
      <formula>AW65="INCLUIR EN PAA2021"</formula>
    </cfRule>
  </conditionalFormatting>
  <conditionalFormatting sqref="AW65:AY65">
    <cfRule type="expression" dxfId="420" priority="347">
      <formula>AW65="NO REQUIERE ADQUISICIÓN"</formula>
    </cfRule>
  </conditionalFormatting>
  <conditionalFormatting sqref="AW67:AY67">
    <cfRule type="expression" dxfId="419" priority="348">
      <formula>AW67="INCLUIR EN PAA2021"</formula>
    </cfRule>
  </conditionalFormatting>
  <conditionalFormatting sqref="AW67:AY67">
    <cfRule type="expression" dxfId="418" priority="349">
      <formula>AW67="NO REQUIERE ADQUISICIÓN"</formula>
    </cfRule>
  </conditionalFormatting>
  <conditionalFormatting sqref="AW70:AY70">
    <cfRule type="expression" dxfId="417" priority="350">
      <formula>AW70="INCLUIR EN PAA2021"</formula>
    </cfRule>
  </conditionalFormatting>
  <conditionalFormatting sqref="AW70:AY70">
    <cfRule type="expression" dxfId="416" priority="351">
      <formula>AW70="NO REQUIERE ADQUISICIÓN"</formula>
    </cfRule>
  </conditionalFormatting>
  <conditionalFormatting sqref="AW77:AY77">
    <cfRule type="expression" dxfId="415" priority="352">
      <formula>AW77="INCLUIR EN PAA2021"</formula>
    </cfRule>
  </conditionalFormatting>
  <conditionalFormatting sqref="AW77:AY77">
    <cfRule type="expression" dxfId="414" priority="353">
      <formula>AW77="NO REQUIERE ADQUISICIÓN"</formula>
    </cfRule>
  </conditionalFormatting>
  <conditionalFormatting sqref="AW85:AY85">
    <cfRule type="expression" dxfId="413" priority="354">
      <formula>AW85="INCLUIR EN PAA2021"</formula>
    </cfRule>
  </conditionalFormatting>
  <conditionalFormatting sqref="AW85:AY85">
    <cfRule type="expression" dxfId="412" priority="355">
      <formula>AW85="NO REQUIERE ADQUISICIÓN"</formula>
    </cfRule>
  </conditionalFormatting>
  <conditionalFormatting sqref="AW87:AY87">
    <cfRule type="expression" dxfId="411" priority="356">
      <formula>AW87="INCLUIR EN PAA2021"</formula>
    </cfRule>
  </conditionalFormatting>
  <conditionalFormatting sqref="AW87:AY87">
    <cfRule type="expression" dxfId="410" priority="357">
      <formula>AW87="NO REQUIERE ADQUISICIÓN"</formula>
    </cfRule>
  </conditionalFormatting>
  <conditionalFormatting sqref="AW93:AY93">
    <cfRule type="expression" dxfId="409" priority="358">
      <formula>AW93="INCLUIR EN PAA2021"</formula>
    </cfRule>
  </conditionalFormatting>
  <conditionalFormatting sqref="AW93:AY93">
    <cfRule type="expression" dxfId="408" priority="359">
      <formula>AW93="NO REQUIERE ADQUISICIÓN"</formula>
    </cfRule>
  </conditionalFormatting>
  <conditionalFormatting sqref="AW95:AY95">
    <cfRule type="expression" dxfId="407" priority="360">
      <formula>AW95="INCLUIR EN PAA2021"</formula>
    </cfRule>
  </conditionalFormatting>
  <conditionalFormatting sqref="AW95:AY95">
    <cfRule type="expression" dxfId="406" priority="361">
      <formula>AW95="NO REQUIERE ADQUISICIÓN"</formula>
    </cfRule>
  </conditionalFormatting>
  <conditionalFormatting sqref="AW97:AY97">
    <cfRule type="expression" dxfId="405" priority="362">
      <formula>AW97="INCLUIR EN PAA2021"</formula>
    </cfRule>
  </conditionalFormatting>
  <conditionalFormatting sqref="AW97:AY97">
    <cfRule type="expression" dxfId="404" priority="363">
      <formula>AW97="NO REQUIERE ADQUISICIÓN"</formula>
    </cfRule>
  </conditionalFormatting>
  <conditionalFormatting sqref="AW99:AY99">
    <cfRule type="expression" dxfId="403" priority="364">
      <formula>AW99="INCLUIR EN PAA2021"</formula>
    </cfRule>
  </conditionalFormatting>
  <conditionalFormatting sqref="AW99:AY99">
    <cfRule type="expression" dxfId="402" priority="365">
      <formula>AW99="NO REQUIERE ADQUISICIÓN"</formula>
    </cfRule>
  </conditionalFormatting>
  <conditionalFormatting sqref="AW103:AY103">
    <cfRule type="expression" dxfId="401" priority="366">
      <formula>AW103="INCLUIR EN PAA2021"</formula>
    </cfRule>
  </conditionalFormatting>
  <conditionalFormatting sqref="AW103:AY103">
    <cfRule type="expression" dxfId="400" priority="367">
      <formula>AW103="NO REQUIERE ADQUISICIÓN"</formula>
    </cfRule>
  </conditionalFormatting>
  <conditionalFormatting sqref="AW108:AY108">
    <cfRule type="expression" dxfId="399" priority="368">
      <formula>AW108="INCLUIR EN PAA2021"</formula>
    </cfRule>
  </conditionalFormatting>
  <conditionalFormatting sqref="AW108:AY108">
    <cfRule type="expression" dxfId="398" priority="369">
      <formula>AW108="NO REQUIERE ADQUISICIÓN"</formula>
    </cfRule>
  </conditionalFormatting>
  <conditionalFormatting sqref="AW110:AY110">
    <cfRule type="expression" dxfId="397" priority="370">
      <formula>AW110="INCLUIR EN PAA2021"</formula>
    </cfRule>
  </conditionalFormatting>
  <conditionalFormatting sqref="AW110:AY110">
    <cfRule type="expression" dxfId="396" priority="371">
      <formula>AW110="NO REQUIERE ADQUISICIÓN"</formula>
    </cfRule>
  </conditionalFormatting>
  <conditionalFormatting sqref="AW113:AY113">
    <cfRule type="expression" dxfId="395" priority="372">
      <formula>AW113="INCLUIR EN PAA2021"</formula>
    </cfRule>
  </conditionalFormatting>
  <conditionalFormatting sqref="AW113:AY113">
    <cfRule type="expression" dxfId="394" priority="373">
      <formula>AW113="NO REQUIERE ADQUISICIÓN"</formula>
    </cfRule>
  </conditionalFormatting>
  <conditionalFormatting sqref="AW115:AY115">
    <cfRule type="expression" dxfId="393" priority="374">
      <formula>AW115="INCLUIR EN PAA2021"</formula>
    </cfRule>
  </conditionalFormatting>
  <conditionalFormatting sqref="AW115:AY115">
    <cfRule type="expression" dxfId="392" priority="375">
      <formula>AW115="NO REQUIERE ADQUISICIÓN"</formula>
    </cfRule>
  </conditionalFormatting>
  <conditionalFormatting sqref="AW128:AY128">
    <cfRule type="expression" dxfId="391" priority="376">
      <formula>AW128="INCLUIR EN PAA2021"</formula>
    </cfRule>
  </conditionalFormatting>
  <conditionalFormatting sqref="AW128:AY128">
    <cfRule type="expression" dxfId="390" priority="377">
      <formula>AW128="NO REQUIERE ADQUISICIÓN"</formula>
    </cfRule>
  </conditionalFormatting>
  <conditionalFormatting sqref="AW134:AY134">
    <cfRule type="expression" dxfId="389" priority="378">
      <formula>AW134="INCLUIR EN PAA2021"</formula>
    </cfRule>
  </conditionalFormatting>
  <conditionalFormatting sqref="AW134:AY134">
    <cfRule type="expression" dxfId="388" priority="379">
      <formula>AW134="NO REQUIERE ADQUISICIÓN"</formula>
    </cfRule>
  </conditionalFormatting>
  <conditionalFormatting sqref="AW137:AY137">
    <cfRule type="expression" dxfId="387" priority="380">
      <formula>AW137="INCLUIR EN PAA2021"</formula>
    </cfRule>
  </conditionalFormatting>
  <conditionalFormatting sqref="AW137:AY137">
    <cfRule type="expression" dxfId="386" priority="381">
      <formula>AW137="NO REQUIERE ADQUISICIÓN"</formula>
    </cfRule>
  </conditionalFormatting>
  <conditionalFormatting sqref="AW140:AY140">
    <cfRule type="expression" dxfId="385" priority="382">
      <formula>AW140="INCLUIR EN PAA2021"</formula>
    </cfRule>
  </conditionalFormatting>
  <conditionalFormatting sqref="AW140:AY140">
    <cfRule type="expression" dxfId="384" priority="383">
      <formula>AW140="NO REQUIERE ADQUISICIÓN"</formula>
    </cfRule>
  </conditionalFormatting>
  <conditionalFormatting sqref="AW149:AY149">
    <cfRule type="expression" dxfId="383" priority="384">
      <formula>AW149="INCLUIR EN PAA2021"</formula>
    </cfRule>
  </conditionalFormatting>
  <conditionalFormatting sqref="AW149:AY149">
    <cfRule type="expression" dxfId="382" priority="385">
      <formula>AW149="NO REQUIERE ADQUISICIÓN"</formula>
    </cfRule>
  </conditionalFormatting>
  <conditionalFormatting sqref="AW157:AY157">
    <cfRule type="expression" dxfId="381" priority="386">
      <formula>AW157="INCLUIR EN PAA2021"</formula>
    </cfRule>
  </conditionalFormatting>
  <conditionalFormatting sqref="AW157:AY157">
    <cfRule type="expression" dxfId="380" priority="387">
      <formula>AW157="NO REQUIERE ADQUISICIÓN"</formula>
    </cfRule>
  </conditionalFormatting>
  <conditionalFormatting sqref="AW159:AY159">
    <cfRule type="expression" dxfId="379" priority="388">
      <formula>AW159="INCLUIR EN PAA2021"</formula>
    </cfRule>
  </conditionalFormatting>
  <conditionalFormatting sqref="AW159:AY159">
    <cfRule type="expression" dxfId="378" priority="389">
      <formula>AW159="NO REQUIERE ADQUISICIÓN"</formula>
    </cfRule>
  </conditionalFormatting>
  <conditionalFormatting sqref="AW161:AY161">
    <cfRule type="expression" dxfId="377" priority="390">
      <formula>AW161="INCLUIR EN PAA2021"</formula>
    </cfRule>
  </conditionalFormatting>
  <conditionalFormatting sqref="AW161:AY161">
    <cfRule type="expression" dxfId="376" priority="391">
      <formula>AW161="NO REQUIERE ADQUISICIÓN"</formula>
    </cfRule>
  </conditionalFormatting>
  <conditionalFormatting sqref="AW55:AY55">
    <cfRule type="expression" dxfId="375" priority="392">
      <formula>AW55="INCLUIR EN PAA2021"</formula>
    </cfRule>
  </conditionalFormatting>
  <conditionalFormatting sqref="AW55:AY55">
    <cfRule type="expression" dxfId="374" priority="393">
      <formula>AW55="NO REQUIERE ADQUISICIÓN"</formula>
    </cfRule>
  </conditionalFormatting>
  <conditionalFormatting sqref="AW164:AY164">
    <cfRule type="expression" dxfId="373" priority="394">
      <formula>AW164="INCLUIR EN PAA2021"</formula>
    </cfRule>
  </conditionalFormatting>
  <conditionalFormatting sqref="AW164:AY164">
    <cfRule type="expression" dxfId="372" priority="395">
      <formula>AW164="NO REQUIERE ADQUISICIÓN"</formula>
    </cfRule>
  </conditionalFormatting>
  <conditionalFormatting sqref="AW167:AY167">
    <cfRule type="expression" dxfId="371" priority="396">
      <formula>AW167="INCLUIR EN PAA2021"</formula>
    </cfRule>
  </conditionalFormatting>
  <conditionalFormatting sqref="AW167:AY167">
    <cfRule type="expression" dxfId="370" priority="397">
      <formula>AW167="NO REQUIERE ADQUISICIÓN"</formula>
    </cfRule>
  </conditionalFormatting>
  <conditionalFormatting sqref="AW169:AY169">
    <cfRule type="expression" dxfId="369" priority="398">
      <formula>AW169="INCLUIR EN PAA2021"</formula>
    </cfRule>
  </conditionalFormatting>
  <conditionalFormatting sqref="AW169:AY169">
    <cfRule type="expression" dxfId="368" priority="399">
      <formula>AW169="NO REQUIERE ADQUISICIÓN"</formula>
    </cfRule>
  </conditionalFormatting>
  <conditionalFormatting sqref="AW172:AY172">
    <cfRule type="expression" dxfId="367" priority="400">
      <formula>AW172="INCLUIR EN PAA2021"</formula>
    </cfRule>
  </conditionalFormatting>
  <conditionalFormatting sqref="AW172:AY172">
    <cfRule type="expression" dxfId="366" priority="401">
      <formula>AW172="NO REQUIERE ADQUISICIÓN"</formula>
    </cfRule>
  </conditionalFormatting>
  <conditionalFormatting sqref="AW177:AY177">
    <cfRule type="expression" dxfId="365" priority="402">
      <formula>AW177="INCLUIR EN PAA2021"</formula>
    </cfRule>
  </conditionalFormatting>
  <conditionalFormatting sqref="AW177:AY177">
    <cfRule type="expression" dxfId="364" priority="403">
      <formula>AW177="NO REQUIERE ADQUISICIÓN"</formula>
    </cfRule>
  </conditionalFormatting>
  <conditionalFormatting sqref="AW179:AY179">
    <cfRule type="expression" dxfId="363" priority="404">
      <formula>AW179="INCLUIR EN PAA2021"</formula>
    </cfRule>
  </conditionalFormatting>
  <conditionalFormatting sqref="AW179:AY179">
    <cfRule type="expression" dxfId="362" priority="405">
      <formula>AW179="NO REQUIERE ADQUISICIÓN"</formula>
    </cfRule>
  </conditionalFormatting>
  <conditionalFormatting sqref="AW182:AY182">
    <cfRule type="expression" dxfId="361" priority="406">
      <formula>AW182="INCLUIR EN PAA2021"</formula>
    </cfRule>
  </conditionalFormatting>
  <conditionalFormatting sqref="AW182:AY182">
    <cfRule type="expression" dxfId="360" priority="407">
      <formula>AW182="NO REQUIERE ADQUISICIÓN"</formula>
    </cfRule>
  </conditionalFormatting>
  <conditionalFormatting sqref="AW185:AY185">
    <cfRule type="expression" dxfId="359" priority="408">
      <formula>AW185="INCLUIR EN PAA2021"</formula>
    </cfRule>
  </conditionalFormatting>
  <conditionalFormatting sqref="AW185:AY185">
    <cfRule type="expression" dxfId="358" priority="409">
      <formula>AW185="NO REQUIERE ADQUISICIÓN"</formula>
    </cfRule>
  </conditionalFormatting>
  <conditionalFormatting sqref="AW190:AY190">
    <cfRule type="expression" dxfId="357" priority="410">
      <formula>AW190="INCLUIR EN PAA2021"</formula>
    </cfRule>
  </conditionalFormatting>
  <conditionalFormatting sqref="AW190:AY190">
    <cfRule type="expression" dxfId="356" priority="411">
      <formula>AW190="NO REQUIERE ADQUISICIÓN"</formula>
    </cfRule>
  </conditionalFormatting>
  <conditionalFormatting sqref="AW192:AY192">
    <cfRule type="expression" dxfId="355" priority="412">
      <formula>AW192="INCLUIR EN PAA2021"</formula>
    </cfRule>
  </conditionalFormatting>
  <conditionalFormatting sqref="AW192:AY192">
    <cfRule type="expression" dxfId="354" priority="413">
      <formula>AW192="NO REQUIERE ADQUISICIÓN"</formula>
    </cfRule>
  </conditionalFormatting>
  <conditionalFormatting sqref="AW194:AY194">
    <cfRule type="expression" dxfId="353" priority="414">
      <formula>AW194="INCLUIR EN PAA2021"</formula>
    </cfRule>
  </conditionalFormatting>
  <conditionalFormatting sqref="AW194:AY194">
    <cfRule type="expression" dxfId="352" priority="415">
      <formula>AW194="NO REQUIERE ADQUISICIÓN"</formula>
    </cfRule>
  </conditionalFormatting>
  <conditionalFormatting sqref="AW208:AY208">
    <cfRule type="expression" dxfId="351" priority="416">
      <formula>AW208="INCLUIR EN PAA2021"</formula>
    </cfRule>
  </conditionalFormatting>
  <conditionalFormatting sqref="AW208:AY208">
    <cfRule type="expression" dxfId="350" priority="417">
      <formula>AW208="NO REQUIERE ADQUISICIÓN"</formula>
    </cfRule>
  </conditionalFormatting>
  <conditionalFormatting sqref="AW214:AY214">
    <cfRule type="expression" dxfId="349" priority="418">
      <formula>AW214="INCLUIR EN PAA2021"</formula>
    </cfRule>
  </conditionalFormatting>
  <conditionalFormatting sqref="AW214:AY214">
    <cfRule type="expression" dxfId="348" priority="419">
      <formula>AW214="NO REQUIERE ADQUISICIÓN"</formula>
    </cfRule>
  </conditionalFormatting>
  <conditionalFormatting sqref="AW225:AY225">
    <cfRule type="expression" dxfId="347" priority="420">
      <formula>AW225="INCLUIR EN PAA2021"</formula>
    </cfRule>
  </conditionalFormatting>
  <conditionalFormatting sqref="AW225:AY225">
    <cfRule type="expression" dxfId="346" priority="421">
      <formula>AW225="NO REQUIERE ADQUISICIÓN"</formula>
    </cfRule>
  </conditionalFormatting>
  <conditionalFormatting sqref="AW227:AY227">
    <cfRule type="expression" dxfId="345" priority="422">
      <formula>AW227="INCLUIR EN PAA2021"</formula>
    </cfRule>
  </conditionalFormatting>
  <conditionalFormatting sqref="AW227:AY227">
    <cfRule type="expression" dxfId="344" priority="423">
      <formula>AW227="NO REQUIERE ADQUISICIÓN"</formula>
    </cfRule>
  </conditionalFormatting>
  <conditionalFormatting sqref="AW229:AY229">
    <cfRule type="expression" dxfId="343" priority="424">
      <formula>AW229="INCLUIR EN PAA2021"</formula>
    </cfRule>
  </conditionalFormatting>
  <conditionalFormatting sqref="AW229:AY229">
    <cfRule type="expression" dxfId="342" priority="425">
      <formula>AW229="NO REQUIERE ADQUISICIÓN"</formula>
    </cfRule>
  </conditionalFormatting>
  <conditionalFormatting sqref="AW232:AY232">
    <cfRule type="expression" dxfId="341" priority="426">
      <formula>AW232="INCLUIR EN PAA2021"</formula>
    </cfRule>
  </conditionalFormatting>
  <conditionalFormatting sqref="AW232:AY232">
    <cfRule type="expression" dxfId="340" priority="427">
      <formula>AW232="NO REQUIERE ADQUISICIÓN"</formula>
    </cfRule>
  </conditionalFormatting>
  <conditionalFormatting sqref="AW235:AY235">
    <cfRule type="expression" dxfId="339" priority="428">
      <formula>AW235="INCLUIR EN PAA2021"</formula>
    </cfRule>
  </conditionalFormatting>
  <conditionalFormatting sqref="AW235:AY235">
    <cfRule type="expression" dxfId="338" priority="429">
      <formula>AW235="NO REQUIERE ADQUISICIÓN"</formula>
    </cfRule>
  </conditionalFormatting>
  <conditionalFormatting sqref="AW237:AY237">
    <cfRule type="expression" dxfId="337" priority="430">
      <formula>AW237="INCLUIR EN PAA2021"</formula>
    </cfRule>
  </conditionalFormatting>
  <conditionalFormatting sqref="AW237:AY237">
    <cfRule type="expression" dxfId="336" priority="431">
      <formula>AW237="NO REQUIERE ADQUISICIÓN"</formula>
    </cfRule>
  </conditionalFormatting>
  <conditionalFormatting sqref="AW87:AY87 AW239:AY239 AW243:AY243">
    <cfRule type="expression" dxfId="335" priority="432">
      <formula>AW87="INCLUIR EN PAA2021"</formula>
    </cfRule>
  </conditionalFormatting>
  <conditionalFormatting sqref="AW87:AY87 AW239:AY239 AW243:AY243">
    <cfRule type="expression" dxfId="334" priority="433">
      <formula>AW87="NO REQUIERE ADQUISICIÓN"</formula>
    </cfRule>
  </conditionalFormatting>
  <conditionalFormatting sqref="AW16:AY16">
    <cfRule type="expression" dxfId="333" priority="434">
      <formula>AW16="INCLUIR EN PAA2021"</formula>
    </cfRule>
  </conditionalFormatting>
  <conditionalFormatting sqref="AW16:AY16">
    <cfRule type="expression" dxfId="332" priority="435">
      <formula>AW16="NO REQUIERE ADQUISICIÓN"</formula>
    </cfRule>
  </conditionalFormatting>
  <conditionalFormatting sqref="AW18:AY18">
    <cfRule type="expression" dxfId="331" priority="436">
      <formula>AW18="INCLUIR EN PAA2021"</formula>
    </cfRule>
  </conditionalFormatting>
  <conditionalFormatting sqref="AW18:AY18">
    <cfRule type="expression" dxfId="330" priority="437">
      <formula>AW18="NO REQUIERE ADQUISICIÓN"</formula>
    </cfRule>
  </conditionalFormatting>
  <conditionalFormatting sqref="AW24:AY24">
    <cfRule type="expression" dxfId="329" priority="438">
      <formula>AW24="INCLUIR EN PAA2021"</formula>
    </cfRule>
  </conditionalFormatting>
  <conditionalFormatting sqref="AW24:AY24">
    <cfRule type="expression" dxfId="328" priority="439">
      <formula>AW24="NO REQUIERE ADQUISICIÓN"</formula>
    </cfRule>
  </conditionalFormatting>
  <conditionalFormatting sqref="AW26:AY26">
    <cfRule type="expression" dxfId="327" priority="440">
      <formula>AW26="INCLUIR EN PAA2021"</formula>
    </cfRule>
  </conditionalFormatting>
  <conditionalFormatting sqref="AW26:AY26">
    <cfRule type="expression" dxfId="326" priority="441">
      <formula>AW26="NO REQUIERE ADQUISICIÓN"</formula>
    </cfRule>
  </conditionalFormatting>
  <conditionalFormatting sqref="AW30:AY30">
    <cfRule type="expression" dxfId="325" priority="442">
      <formula>AW30="INCLUIR EN PAA2021"</formula>
    </cfRule>
  </conditionalFormatting>
  <conditionalFormatting sqref="AW30:AY30">
    <cfRule type="expression" dxfId="324" priority="443">
      <formula>AW30="NO REQUIERE ADQUISICIÓN"</formula>
    </cfRule>
  </conditionalFormatting>
  <conditionalFormatting sqref="AW43:AY43">
    <cfRule type="expression" dxfId="323" priority="444">
      <formula>AW43="INCLUIR EN PAA2021"</formula>
    </cfRule>
  </conditionalFormatting>
  <conditionalFormatting sqref="AW43:AY43">
    <cfRule type="expression" dxfId="322" priority="445">
      <formula>AW43="NO REQUIERE ADQUISICIÓN"</formula>
    </cfRule>
  </conditionalFormatting>
  <conditionalFormatting sqref="AW4:AY4">
    <cfRule type="expression" dxfId="321" priority="330">
      <formula>AW4="INCLUIR EN PAA2021"</formula>
    </cfRule>
  </conditionalFormatting>
  <conditionalFormatting sqref="AW4:AY4">
    <cfRule type="expression" dxfId="320" priority="331">
      <formula>AW4="NO REQUIERE ADQUISICIÓN"</formula>
    </cfRule>
  </conditionalFormatting>
  <conditionalFormatting sqref="AW21:AY21">
    <cfRule type="expression" dxfId="319" priority="328">
      <formula>AW21="INCLUIR EN PAA2021"</formula>
    </cfRule>
  </conditionalFormatting>
  <conditionalFormatting sqref="AW21:AY21">
    <cfRule type="expression" dxfId="318" priority="329">
      <formula>AW21="NO REQUIERE ADQUISICIÓN"</formula>
    </cfRule>
  </conditionalFormatting>
  <conditionalFormatting sqref="AW33:AY33">
    <cfRule type="expression" dxfId="317" priority="326">
      <formula>AW33="INCLUIR EN PAA2021"</formula>
    </cfRule>
  </conditionalFormatting>
  <conditionalFormatting sqref="AW33:AY33">
    <cfRule type="expression" dxfId="316" priority="327">
      <formula>AW33="NO REQUIERE ADQUISICIÓN"</formula>
    </cfRule>
  </conditionalFormatting>
  <conditionalFormatting sqref="AW37:AY37">
    <cfRule type="expression" dxfId="315" priority="324">
      <formula>AW37="INCLUIR EN PAA2021"</formula>
    </cfRule>
  </conditionalFormatting>
  <conditionalFormatting sqref="AW37:AY37">
    <cfRule type="expression" dxfId="314" priority="325">
      <formula>AW37="NO REQUIERE ADQUISICIÓN"</formula>
    </cfRule>
  </conditionalFormatting>
  <conditionalFormatting sqref="AW39:AY39">
    <cfRule type="expression" dxfId="313" priority="322">
      <formula>AW39="INCLUIR EN PAA2021"</formula>
    </cfRule>
  </conditionalFormatting>
  <conditionalFormatting sqref="AW39:AY39">
    <cfRule type="expression" dxfId="312" priority="323">
      <formula>AW39="NO REQUIERE ADQUISICIÓN"</formula>
    </cfRule>
  </conditionalFormatting>
  <conditionalFormatting sqref="AW41:AY41">
    <cfRule type="expression" dxfId="311" priority="320">
      <formula>AW41="INCLUIR EN PAA2021"</formula>
    </cfRule>
  </conditionalFormatting>
  <conditionalFormatting sqref="AW41:AY41">
    <cfRule type="expression" dxfId="310" priority="321">
      <formula>AW41="NO REQUIERE ADQUISICIÓN"</formula>
    </cfRule>
  </conditionalFormatting>
  <conditionalFormatting sqref="AW152:AY152">
    <cfRule type="expression" dxfId="309" priority="318">
      <formula>AW152="INCLUIR EN PAA2021"</formula>
    </cfRule>
  </conditionalFormatting>
  <conditionalFormatting sqref="AW152:AY152">
    <cfRule type="expression" dxfId="308" priority="319">
      <formula>AW152="NO REQUIERE ADQUISICIÓN"</formula>
    </cfRule>
  </conditionalFormatting>
  <conditionalFormatting sqref="AW53:AY53">
    <cfRule type="expression" dxfId="307" priority="316">
      <formula>AW53="INCLUIR EN PAA2021"</formula>
    </cfRule>
  </conditionalFormatting>
  <conditionalFormatting sqref="AW53:AY53">
    <cfRule type="expression" dxfId="306" priority="317">
      <formula>AW53="NO REQUIERE ADQUISICIÓN"</formula>
    </cfRule>
  </conditionalFormatting>
  <conditionalFormatting sqref="AW196:AY196">
    <cfRule type="expression" dxfId="305" priority="314">
      <formula>AW196="INCLUIR EN PAA2021"</formula>
    </cfRule>
  </conditionalFormatting>
  <conditionalFormatting sqref="AW196:AY196">
    <cfRule type="expression" dxfId="304" priority="315">
      <formula>AW196="NO REQUIERE ADQUISICIÓN"</formula>
    </cfRule>
  </conditionalFormatting>
  <conditionalFormatting sqref="AW80:AY80">
    <cfRule type="expression" dxfId="303" priority="312">
      <formula>AW80="INCLUIR EN PAA2021"</formula>
    </cfRule>
  </conditionalFormatting>
  <conditionalFormatting sqref="AW80:AY80">
    <cfRule type="expression" dxfId="302" priority="313">
      <formula>AW80="NO REQUIERE ADQUISICIÓN"</formula>
    </cfRule>
  </conditionalFormatting>
  <conditionalFormatting sqref="AW2:AY2">
    <cfRule type="expression" dxfId="301" priority="310">
      <formula>AW2="INCLUIR EN PAA2021"</formula>
    </cfRule>
  </conditionalFormatting>
  <conditionalFormatting sqref="AW2:AY2">
    <cfRule type="expression" dxfId="300" priority="311">
      <formula>AW2="NO REQUIERE ADQUISICIÓN"</formula>
    </cfRule>
  </conditionalFormatting>
  <conditionalFormatting sqref="AZ22:BB23">
    <cfRule type="expression" dxfId="299" priority="308">
      <formula>AZ22="INCLUIR EN PAA2021"</formula>
    </cfRule>
  </conditionalFormatting>
  <conditionalFormatting sqref="AZ22:BB23">
    <cfRule type="expression" dxfId="298" priority="309">
      <formula>AZ22="NO REQUIERE ADQUISICIÓN"</formula>
    </cfRule>
  </conditionalFormatting>
  <conditionalFormatting sqref="AZ17:BB17 AZ68:BB69 AZ42:BB42 AZ180:BB181 AZ238:BB238 AZ130:BB133 AZ81:BB84 AZ3:BB3 AZ19:BB20 AZ40:BB40 AZ56:BB57 AZ59:BB62 AZ64:BB64 AZ66:BB66 AZ79:BB79 AZ5:BB12 AZ14:BB15 AZ71:BB76 AZ25:BB25 AZ31:BB32 AZ38:BB38 AZ47:BB50 AZ27:BB29 AZ34:BB36 AZ44:BB45 AZ215:BB224">
    <cfRule type="expression" dxfId="297" priority="194">
      <formula>AZ3="INCLUIR EN PAA2021"</formula>
    </cfRule>
  </conditionalFormatting>
  <conditionalFormatting sqref="AZ17:BB17 AZ68:BB69 AZ42:BB42 AZ180:BB181 AZ238:BB238 AZ130:BB133 AZ81:BB84 AZ3:BB3 AZ19:BB20 AZ40:BB40 AZ56:BB57 AZ59:BB62 AZ64:BB64 AZ66:BB66 AZ79:BB79 AZ5:BB12 AZ14:BB15 AZ71:BB76 AZ25:BB25 AZ31:BB32 AZ38:BB38 AZ47:BB50 AZ27:BB29 AZ34:BB36 AZ44:BB45 AZ215:BB224">
    <cfRule type="expression" dxfId="296" priority="195">
      <formula>AZ3="NO REQUIERE ADQUISICIÓN"</formula>
    </cfRule>
  </conditionalFormatting>
  <conditionalFormatting sqref="AZ96:BB96 AZ109:BB109 AZ150:BB151 AZ158:BB158 AZ160:BB160 AZ170:BB171 AZ173:BB176 AZ178:BB178 AZ183:BB184 AZ191:BB191 AZ193:BB193 AZ195:BB195 AZ209:BB213 AZ228:BB228 AZ230:BB230 AZ153:BB156 AZ129:BB129 AZ78:BB78 AZ86:BB86 AZ88:BB92 AZ94:BB94 AZ98:BB98 AZ111:BB112 AZ114:BB114 AZ135:BB136 AZ138:BB139 AZ141:BB148 AZ168:BB168 AZ186:BB189 AZ104:BB107 AZ226:BB226 AZ100:BB101 AZ162:BB163 AZ165:BB166">
    <cfRule type="expression" dxfId="295" priority="196">
      <formula>AZ78="INCLUIR EN PAA2021"</formula>
    </cfRule>
  </conditionalFormatting>
  <conditionalFormatting sqref="AZ96:BB96 AZ109:BB109 AZ150:BB151 AZ158:BB158 AZ160:BB160 AZ170:BB171 AZ173:BB176 AZ178:BB178 AZ183:BB184 AZ191:BB191 AZ193:BB193 AZ195:BB195 AZ209:BB213 AZ228:BB228 AZ230:BB230 AZ153:BB156 AZ129:BB129 AZ78:BB78 AZ86:BB86 AZ88:BB92 AZ94:BB94 AZ98:BB98 AZ111:BB112 AZ114:BB114 AZ135:BB136 AZ138:BB139 AZ141:BB148 AZ168:BB168 AZ186:BB189 AZ104:BB107 AZ226:BB226 AZ100:BB101 AZ162:BB163 AZ165:BB166">
    <cfRule type="expression" dxfId="294" priority="197">
      <formula>AZ78="NO REQUIERE ADQUISICIÓN"</formula>
    </cfRule>
  </conditionalFormatting>
  <conditionalFormatting sqref="AZ13:BB13">
    <cfRule type="expression" dxfId="293" priority="198">
      <formula>AZ13="INCLUIR EN PAA2021"</formula>
    </cfRule>
  </conditionalFormatting>
  <conditionalFormatting sqref="AZ13:BB13">
    <cfRule type="expression" dxfId="292" priority="199">
      <formula>AZ13="NO REQUIERE ADQUISICIÓN"</formula>
    </cfRule>
  </conditionalFormatting>
  <conditionalFormatting sqref="AZ46:BB46">
    <cfRule type="expression" dxfId="291" priority="200">
      <formula>AZ46="INCLUIR EN PAA2021"</formula>
    </cfRule>
  </conditionalFormatting>
  <conditionalFormatting sqref="AZ46:BB46">
    <cfRule type="expression" dxfId="290" priority="201">
      <formula>AZ46="NO REQUIERE ADQUISICIÓN"</formula>
    </cfRule>
  </conditionalFormatting>
  <conditionalFormatting sqref="AZ51:BB51">
    <cfRule type="expression" dxfId="289" priority="202">
      <formula>AZ51="INCLUIR EN PAA2021"</formula>
    </cfRule>
  </conditionalFormatting>
  <conditionalFormatting sqref="AZ51:BB51">
    <cfRule type="expression" dxfId="288" priority="203">
      <formula>AZ51="NO REQUIERE ADQUISICIÓN"</formula>
    </cfRule>
  </conditionalFormatting>
  <conditionalFormatting sqref="AZ58:BB58">
    <cfRule type="expression" dxfId="287" priority="204">
      <formula>AZ58="INCLUIR EN PAA2021"</formula>
    </cfRule>
  </conditionalFormatting>
  <conditionalFormatting sqref="AZ58:BB58">
    <cfRule type="expression" dxfId="286" priority="205">
      <formula>AZ58="NO REQUIERE ADQUISICIÓN"</formula>
    </cfRule>
  </conditionalFormatting>
  <conditionalFormatting sqref="AZ63:BB63">
    <cfRule type="expression" dxfId="285" priority="206">
      <formula>AZ63="INCLUIR EN PAA2021"</formula>
    </cfRule>
  </conditionalFormatting>
  <conditionalFormatting sqref="AZ63:BB63">
    <cfRule type="expression" dxfId="284" priority="207">
      <formula>AZ63="NO REQUIERE ADQUISICIÓN"</formula>
    </cfRule>
  </conditionalFormatting>
  <conditionalFormatting sqref="AZ65:BB65">
    <cfRule type="expression" dxfId="283" priority="208">
      <formula>AZ65="INCLUIR EN PAA2021"</formula>
    </cfRule>
  </conditionalFormatting>
  <conditionalFormatting sqref="AZ65:BB65">
    <cfRule type="expression" dxfId="282" priority="209">
      <formula>AZ65="NO REQUIERE ADQUISICIÓN"</formula>
    </cfRule>
  </conditionalFormatting>
  <conditionalFormatting sqref="AZ67:BB67">
    <cfRule type="expression" dxfId="281" priority="210">
      <formula>AZ67="INCLUIR EN PAA2021"</formula>
    </cfRule>
  </conditionalFormatting>
  <conditionalFormatting sqref="AZ67:BB67">
    <cfRule type="expression" dxfId="280" priority="211">
      <formula>AZ67="NO REQUIERE ADQUISICIÓN"</formula>
    </cfRule>
  </conditionalFormatting>
  <conditionalFormatting sqref="AZ70:BB70">
    <cfRule type="expression" dxfId="279" priority="212">
      <formula>AZ70="INCLUIR EN PAA2021"</formula>
    </cfRule>
  </conditionalFormatting>
  <conditionalFormatting sqref="AZ70:BB70">
    <cfRule type="expression" dxfId="278" priority="213">
      <formula>AZ70="NO REQUIERE ADQUISICIÓN"</formula>
    </cfRule>
  </conditionalFormatting>
  <conditionalFormatting sqref="AZ77:BB77">
    <cfRule type="expression" dxfId="277" priority="214">
      <formula>AZ77="INCLUIR EN PAA2021"</formula>
    </cfRule>
  </conditionalFormatting>
  <conditionalFormatting sqref="AZ77:BB77">
    <cfRule type="expression" dxfId="276" priority="215">
      <formula>AZ77="NO REQUIERE ADQUISICIÓN"</formula>
    </cfRule>
  </conditionalFormatting>
  <conditionalFormatting sqref="AZ85:BB85">
    <cfRule type="expression" dxfId="275" priority="216">
      <formula>AZ85="INCLUIR EN PAA2021"</formula>
    </cfRule>
  </conditionalFormatting>
  <conditionalFormatting sqref="AZ85:BB85">
    <cfRule type="expression" dxfId="274" priority="217">
      <formula>AZ85="NO REQUIERE ADQUISICIÓN"</formula>
    </cfRule>
  </conditionalFormatting>
  <conditionalFormatting sqref="AZ87:BB87">
    <cfRule type="expression" dxfId="273" priority="218">
      <formula>AZ87="INCLUIR EN PAA2021"</formula>
    </cfRule>
  </conditionalFormatting>
  <conditionalFormatting sqref="AZ87:BB87">
    <cfRule type="expression" dxfId="272" priority="219">
      <formula>AZ87="NO REQUIERE ADQUISICIÓN"</formula>
    </cfRule>
  </conditionalFormatting>
  <conditionalFormatting sqref="AZ93:BB93">
    <cfRule type="expression" dxfId="271" priority="220">
      <formula>AZ93="INCLUIR EN PAA2021"</formula>
    </cfRule>
  </conditionalFormatting>
  <conditionalFormatting sqref="AZ93:BB93">
    <cfRule type="expression" dxfId="270" priority="221">
      <formula>AZ93="NO REQUIERE ADQUISICIÓN"</formula>
    </cfRule>
  </conditionalFormatting>
  <conditionalFormatting sqref="AZ95:BB95">
    <cfRule type="expression" dxfId="269" priority="222">
      <formula>AZ95="INCLUIR EN PAA2021"</formula>
    </cfRule>
  </conditionalFormatting>
  <conditionalFormatting sqref="AZ95:BB95">
    <cfRule type="expression" dxfId="268" priority="223">
      <formula>AZ95="NO REQUIERE ADQUISICIÓN"</formula>
    </cfRule>
  </conditionalFormatting>
  <conditionalFormatting sqref="AZ97:BB97">
    <cfRule type="expression" dxfId="267" priority="224">
      <formula>AZ97="INCLUIR EN PAA2021"</formula>
    </cfRule>
  </conditionalFormatting>
  <conditionalFormatting sqref="AZ97:BB97">
    <cfRule type="expression" dxfId="266" priority="225">
      <formula>AZ97="NO REQUIERE ADQUISICIÓN"</formula>
    </cfRule>
  </conditionalFormatting>
  <conditionalFormatting sqref="AZ99:BB99">
    <cfRule type="expression" dxfId="265" priority="226">
      <formula>AZ99="INCLUIR EN PAA2021"</formula>
    </cfRule>
  </conditionalFormatting>
  <conditionalFormatting sqref="AZ99:BB99">
    <cfRule type="expression" dxfId="264" priority="227">
      <formula>AZ99="NO REQUIERE ADQUISICIÓN"</formula>
    </cfRule>
  </conditionalFormatting>
  <conditionalFormatting sqref="AZ103:BB103">
    <cfRule type="expression" dxfId="263" priority="228">
      <formula>AZ103="INCLUIR EN PAA2021"</formula>
    </cfRule>
  </conditionalFormatting>
  <conditionalFormatting sqref="AZ103:BB103">
    <cfRule type="expression" dxfId="262" priority="229">
      <formula>AZ103="NO REQUIERE ADQUISICIÓN"</formula>
    </cfRule>
  </conditionalFormatting>
  <conditionalFormatting sqref="AZ108:BB108">
    <cfRule type="expression" dxfId="261" priority="230">
      <formula>AZ108="INCLUIR EN PAA2021"</formula>
    </cfRule>
  </conditionalFormatting>
  <conditionalFormatting sqref="AZ108:BB108">
    <cfRule type="expression" dxfId="260" priority="231">
      <formula>AZ108="NO REQUIERE ADQUISICIÓN"</formula>
    </cfRule>
  </conditionalFormatting>
  <conditionalFormatting sqref="AZ110:BB110">
    <cfRule type="expression" dxfId="259" priority="232">
      <formula>AZ110="INCLUIR EN PAA2021"</formula>
    </cfRule>
  </conditionalFormatting>
  <conditionalFormatting sqref="AZ110:BB110">
    <cfRule type="expression" dxfId="258" priority="233">
      <formula>AZ110="NO REQUIERE ADQUISICIÓN"</formula>
    </cfRule>
  </conditionalFormatting>
  <conditionalFormatting sqref="AZ113:BB113">
    <cfRule type="expression" dxfId="257" priority="234">
      <formula>AZ113="INCLUIR EN PAA2021"</formula>
    </cfRule>
  </conditionalFormatting>
  <conditionalFormatting sqref="AZ113:BB113">
    <cfRule type="expression" dxfId="256" priority="235">
      <formula>AZ113="NO REQUIERE ADQUISICIÓN"</formula>
    </cfRule>
  </conditionalFormatting>
  <conditionalFormatting sqref="AZ115:BB115">
    <cfRule type="expression" dxfId="255" priority="236">
      <formula>AZ115="INCLUIR EN PAA2021"</formula>
    </cfRule>
  </conditionalFormatting>
  <conditionalFormatting sqref="AZ115:BB115">
    <cfRule type="expression" dxfId="254" priority="237">
      <formula>AZ115="NO REQUIERE ADQUISICIÓN"</formula>
    </cfRule>
  </conditionalFormatting>
  <conditionalFormatting sqref="AZ128:BB128">
    <cfRule type="expression" dxfId="253" priority="238">
      <formula>AZ128="INCLUIR EN PAA2021"</formula>
    </cfRule>
  </conditionalFormatting>
  <conditionalFormatting sqref="AZ128:BB128">
    <cfRule type="expression" dxfId="252" priority="239">
      <formula>AZ128="NO REQUIERE ADQUISICIÓN"</formula>
    </cfRule>
  </conditionalFormatting>
  <conditionalFormatting sqref="AZ134:BB134">
    <cfRule type="expression" dxfId="251" priority="240">
      <formula>AZ134="INCLUIR EN PAA2021"</formula>
    </cfRule>
  </conditionalFormatting>
  <conditionalFormatting sqref="AZ134:BB134">
    <cfRule type="expression" dxfId="250" priority="241">
      <formula>AZ134="NO REQUIERE ADQUISICIÓN"</formula>
    </cfRule>
  </conditionalFormatting>
  <conditionalFormatting sqref="AZ137:BB137">
    <cfRule type="expression" dxfId="249" priority="242">
      <formula>AZ137="INCLUIR EN PAA2021"</formula>
    </cfRule>
  </conditionalFormatting>
  <conditionalFormatting sqref="AZ137:BB137">
    <cfRule type="expression" dxfId="248" priority="243">
      <formula>AZ137="NO REQUIERE ADQUISICIÓN"</formula>
    </cfRule>
  </conditionalFormatting>
  <conditionalFormatting sqref="AZ140:BB140">
    <cfRule type="expression" dxfId="247" priority="244">
      <formula>AZ140="INCLUIR EN PAA2021"</formula>
    </cfRule>
  </conditionalFormatting>
  <conditionalFormatting sqref="AZ140:BB140">
    <cfRule type="expression" dxfId="246" priority="245">
      <formula>AZ140="NO REQUIERE ADQUISICIÓN"</formula>
    </cfRule>
  </conditionalFormatting>
  <conditionalFormatting sqref="AZ149:BB149">
    <cfRule type="expression" dxfId="245" priority="246">
      <formula>AZ149="INCLUIR EN PAA2021"</formula>
    </cfRule>
  </conditionalFormatting>
  <conditionalFormatting sqref="AZ149:BB149">
    <cfRule type="expression" dxfId="244" priority="247">
      <formula>AZ149="NO REQUIERE ADQUISICIÓN"</formula>
    </cfRule>
  </conditionalFormatting>
  <conditionalFormatting sqref="AZ157:BB157">
    <cfRule type="expression" dxfId="243" priority="248">
      <formula>AZ157="INCLUIR EN PAA2021"</formula>
    </cfRule>
  </conditionalFormatting>
  <conditionalFormatting sqref="AZ157:BB157">
    <cfRule type="expression" dxfId="242" priority="249">
      <formula>AZ157="NO REQUIERE ADQUISICIÓN"</formula>
    </cfRule>
  </conditionalFormatting>
  <conditionalFormatting sqref="AZ159:BB159">
    <cfRule type="expression" dxfId="241" priority="250">
      <formula>AZ159="INCLUIR EN PAA2021"</formula>
    </cfRule>
  </conditionalFormatting>
  <conditionalFormatting sqref="AZ159:BB159">
    <cfRule type="expression" dxfId="240" priority="251">
      <formula>AZ159="NO REQUIERE ADQUISICIÓN"</formula>
    </cfRule>
  </conditionalFormatting>
  <conditionalFormatting sqref="AZ161:BB161">
    <cfRule type="expression" dxfId="239" priority="252">
      <formula>AZ161="INCLUIR EN PAA2021"</formula>
    </cfRule>
  </conditionalFormatting>
  <conditionalFormatting sqref="AZ161:BB161">
    <cfRule type="expression" dxfId="238" priority="253">
      <formula>AZ161="NO REQUIERE ADQUISICIÓN"</formula>
    </cfRule>
  </conditionalFormatting>
  <conditionalFormatting sqref="AZ55:BB55">
    <cfRule type="expression" dxfId="237" priority="254">
      <formula>AZ55="INCLUIR EN PAA2021"</formula>
    </cfRule>
  </conditionalFormatting>
  <conditionalFormatting sqref="AZ55:BB55">
    <cfRule type="expression" dxfId="236" priority="255">
      <formula>AZ55="NO REQUIERE ADQUISICIÓN"</formula>
    </cfRule>
  </conditionalFormatting>
  <conditionalFormatting sqref="AZ164:BB164">
    <cfRule type="expression" dxfId="235" priority="256">
      <formula>AZ164="INCLUIR EN PAA2021"</formula>
    </cfRule>
  </conditionalFormatting>
  <conditionalFormatting sqref="AZ164:BB164">
    <cfRule type="expression" dxfId="234" priority="257">
      <formula>AZ164="NO REQUIERE ADQUISICIÓN"</formula>
    </cfRule>
  </conditionalFormatting>
  <conditionalFormatting sqref="AZ167:BB167">
    <cfRule type="expression" dxfId="233" priority="258">
      <formula>AZ167="INCLUIR EN PAA2021"</formula>
    </cfRule>
  </conditionalFormatting>
  <conditionalFormatting sqref="AZ167:BB167">
    <cfRule type="expression" dxfId="232" priority="259">
      <formula>AZ167="NO REQUIERE ADQUISICIÓN"</formula>
    </cfRule>
  </conditionalFormatting>
  <conditionalFormatting sqref="AZ169:BB169">
    <cfRule type="expression" dxfId="231" priority="260">
      <formula>AZ169="INCLUIR EN PAA2021"</formula>
    </cfRule>
  </conditionalFormatting>
  <conditionalFormatting sqref="AZ169:BB169">
    <cfRule type="expression" dxfId="230" priority="261">
      <formula>AZ169="NO REQUIERE ADQUISICIÓN"</formula>
    </cfRule>
  </conditionalFormatting>
  <conditionalFormatting sqref="AZ172:BB172">
    <cfRule type="expression" dxfId="229" priority="262">
      <formula>AZ172="INCLUIR EN PAA2021"</formula>
    </cfRule>
  </conditionalFormatting>
  <conditionalFormatting sqref="AZ172:BB172">
    <cfRule type="expression" dxfId="228" priority="263">
      <formula>AZ172="NO REQUIERE ADQUISICIÓN"</formula>
    </cfRule>
  </conditionalFormatting>
  <conditionalFormatting sqref="AZ177:BB177">
    <cfRule type="expression" dxfId="227" priority="264">
      <formula>AZ177="INCLUIR EN PAA2021"</formula>
    </cfRule>
  </conditionalFormatting>
  <conditionalFormatting sqref="AZ177:BB177">
    <cfRule type="expression" dxfId="226" priority="265">
      <formula>AZ177="NO REQUIERE ADQUISICIÓN"</formula>
    </cfRule>
  </conditionalFormatting>
  <conditionalFormatting sqref="AZ179:BB179">
    <cfRule type="expression" dxfId="225" priority="266">
      <formula>AZ179="INCLUIR EN PAA2021"</formula>
    </cfRule>
  </conditionalFormatting>
  <conditionalFormatting sqref="AZ179:BB179">
    <cfRule type="expression" dxfId="224" priority="267">
      <formula>AZ179="NO REQUIERE ADQUISICIÓN"</formula>
    </cfRule>
  </conditionalFormatting>
  <conditionalFormatting sqref="AZ182:BB182">
    <cfRule type="expression" dxfId="223" priority="268">
      <formula>AZ182="INCLUIR EN PAA2021"</formula>
    </cfRule>
  </conditionalFormatting>
  <conditionalFormatting sqref="AZ182:BB182">
    <cfRule type="expression" dxfId="222" priority="269">
      <formula>AZ182="NO REQUIERE ADQUISICIÓN"</formula>
    </cfRule>
  </conditionalFormatting>
  <conditionalFormatting sqref="AZ185:BB185">
    <cfRule type="expression" dxfId="221" priority="270">
      <formula>AZ185="INCLUIR EN PAA2021"</formula>
    </cfRule>
  </conditionalFormatting>
  <conditionalFormatting sqref="AZ185:BB185">
    <cfRule type="expression" dxfId="220" priority="271">
      <formula>AZ185="NO REQUIERE ADQUISICIÓN"</formula>
    </cfRule>
  </conditionalFormatting>
  <conditionalFormatting sqref="AZ190:BB190">
    <cfRule type="expression" dxfId="219" priority="272">
      <formula>AZ190="INCLUIR EN PAA2021"</formula>
    </cfRule>
  </conditionalFormatting>
  <conditionalFormatting sqref="AZ190:BB190">
    <cfRule type="expression" dxfId="218" priority="273">
      <formula>AZ190="NO REQUIERE ADQUISICIÓN"</formula>
    </cfRule>
  </conditionalFormatting>
  <conditionalFormatting sqref="AZ192:BB192">
    <cfRule type="expression" dxfId="217" priority="274">
      <formula>AZ192="INCLUIR EN PAA2021"</formula>
    </cfRule>
  </conditionalFormatting>
  <conditionalFormatting sqref="AZ192:BB192">
    <cfRule type="expression" dxfId="216" priority="275">
      <formula>AZ192="NO REQUIERE ADQUISICIÓN"</formula>
    </cfRule>
  </conditionalFormatting>
  <conditionalFormatting sqref="AZ194:BB194">
    <cfRule type="expression" dxfId="215" priority="276">
      <formula>AZ194="INCLUIR EN PAA2021"</formula>
    </cfRule>
  </conditionalFormatting>
  <conditionalFormatting sqref="AZ194:BB194">
    <cfRule type="expression" dxfId="214" priority="277">
      <formula>AZ194="NO REQUIERE ADQUISICIÓN"</formula>
    </cfRule>
  </conditionalFormatting>
  <conditionalFormatting sqref="AZ208:BB208">
    <cfRule type="expression" dxfId="213" priority="278">
      <formula>AZ208="INCLUIR EN PAA2021"</formula>
    </cfRule>
  </conditionalFormatting>
  <conditionalFormatting sqref="AZ208:BB208">
    <cfRule type="expression" dxfId="212" priority="279">
      <formula>AZ208="NO REQUIERE ADQUISICIÓN"</formula>
    </cfRule>
  </conditionalFormatting>
  <conditionalFormatting sqref="AZ214:BB214">
    <cfRule type="expression" dxfId="211" priority="280">
      <formula>AZ214="INCLUIR EN PAA2021"</formula>
    </cfRule>
  </conditionalFormatting>
  <conditionalFormatting sqref="AZ214:BB214">
    <cfRule type="expression" dxfId="210" priority="281">
      <formula>AZ214="NO REQUIERE ADQUISICIÓN"</formula>
    </cfRule>
  </conditionalFormatting>
  <conditionalFormatting sqref="AZ225:BB225">
    <cfRule type="expression" dxfId="209" priority="282">
      <formula>AZ225="INCLUIR EN PAA2021"</formula>
    </cfRule>
  </conditionalFormatting>
  <conditionalFormatting sqref="AZ225:BB225">
    <cfRule type="expression" dxfId="208" priority="283">
      <formula>AZ225="NO REQUIERE ADQUISICIÓN"</formula>
    </cfRule>
  </conditionalFormatting>
  <conditionalFormatting sqref="AZ227:BB227">
    <cfRule type="expression" dxfId="207" priority="284">
      <formula>AZ227="INCLUIR EN PAA2021"</formula>
    </cfRule>
  </conditionalFormatting>
  <conditionalFormatting sqref="AZ227:BB227">
    <cfRule type="expression" dxfId="206" priority="285">
      <formula>AZ227="NO REQUIERE ADQUISICIÓN"</formula>
    </cfRule>
  </conditionalFormatting>
  <conditionalFormatting sqref="AZ229:BB229">
    <cfRule type="expression" dxfId="205" priority="286">
      <formula>AZ229="INCLUIR EN PAA2021"</formula>
    </cfRule>
  </conditionalFormatting>
  <conditionalFormatting sqref="AZ229:BB229">
    <cfRule type="expression" dxfId="204" priority="287">
      <formula>AZ229="NO REQUIERE ADQUISICIÓN"</formula>
    </cfRule>
  </conditionalFormatting>
  <conditionalFormatting sqref="AZ232:BB232">
    <cfRule type="expression" dxfId="203" priority="288">
      <formula>AZ232="INCLUIR EN PAA2021"</formula>
    </cfRule>
  </conditionalFormatting>
  <conditionalFormatting sqref="AZ232:BB232">
    <cfRule type="expression" dxfId="202" priority="289">
      <formula>AZ232="NO REQUIERE ADQUISICIÓN"</formula>
    </cfRule>
  </conditionalFormatting>
  <conditionalFormatting sqref="AZ235:BB235">
    <cfRule type="expression" dxfId="201" priority="290">
      <formula>AZ235="INCLUIR EN PAA2021"</formula>
    </cfRule>
  </conditionalFormatting>
  <conditionalFormatting sqref="AZ235:BB235">
    <cfRule type="expression" dxfId="200" priority="291">
      <formula>AZ235="NO REQUIERE ADQUISICIÓN"</formula>
    </cfRule>
  </conditionalFormatting>
  <conditionalFormatting sqref="AZ237:BB237">
    <cfRule type="expression" dxfId="199" priority="292">
      <formula>AZ237="INCLUIR EN PAA2021"</formula>
    </cfRule>
  </conditionalFormatting>
  <conditionalFormatting sqref="AZ237:BB237">
    <cfRule type="expression" dxfId="198" priority="293">
      <formula>AZ237="NO REQUIERE ADQUISICIÓN"</formula>
    </cfRule>
  </conditionalFormatting>
  <conditionalFormatting sqref="AZ87:BB87 AZ239:BB239 AZ243:BB243">
    <cfRule type="expression" dxfId="197" priority="294">
      <formula>AZ87="INCLUIR EN PAA2021"</formula>
    </cfRule>
  </conditionalFormatting>
  <conditionalFormatting sqref="AZ87:BB87 AZ239:BB239 AZ243:BB243">
    <cfRule type="expression" dxfId="196" priority="295">
      <formula>AZ87="NO REQUIERE ADQUISICIÓN"</formula>
    </cfRule>
  </conditionalFormatting>
  <conditionalFormatting sqref="AZ16:BB16">
    <cfRule type="expression" dxfId="195" priority="296">
      <formula>AZ16="INCLUIR EN PAA2021"</formula>
    </cfRule>
  </conditionalFormatting>
  <conditionalFormatting sqref="AZ16:BB16">
    <cfRule type="expression" dxfId="194" priority="297">
      <formula>AZ16="NO REQUIERE ADQUISICIÓN"</formula>
    </cfRule>
  </conditionalFormatting>
  <conditionalFormatting sqref="AZ18:BB18">
    <cfRule type="expression" dxfId="193" priority="298">
      <formula>AZ18="INCLUIR EN PAA2021"</formula>
    </cfRule>
  </conditionalFormatting>
  <conditionalFormatting sqref="AZ18:BB18">
    <cfRule type="expression" dxfId="192" priority="299">
      <formula>AZ18="NO REQUIERE ADQUISICIÓN"</formula>
    </cfRule>
  </conditionalFormatting>
  <conditionalFormatting sqref="AZ24:BB24">
    <cfRule type="expression" dxfId="191" priority="300">
      <formula>AZ24="INCLUIR EN PAA2021"</formula>
    </cfRule>
  </conditionalFormatting>
  <conditionalFormatting sqref="AZ24:BB24">
    <cfRule type="expression" dxfId="190" priority="301">
      <formula>AZ24="NO REQUIERE ADQUISICIÓN"</formula>
    </cfRule>
  </conditionalFormatting>
  <conditionalFormatting sqref="AZ26:BB26">
    <cfRule type="expression" dxfId="189" priority="302">
      <formula>AZ26="INCLUIR EN PAA2021"</formula>
    </cfRule>
  </conditionalFormatting>
  <conditionalFormatting sqref="AZ26:BB26">
    <cfRule type="expression" dxfId="188" priority="303">
      <formula>AZ26="NO REQUIERE ADQUISICIÓN"</formula>
    </cfRule>
  </conditionalFormatting>
  <conditionalFormatting sqref="AZ30:BB30">
    <cfRule type="expression" dxfId="187" priority="304">
      <formula>AZ30="INCLUIR EN PAA2021"</formula>
    </cfRule>
  </conditionalFormatting>
  <conditionalFormatting sqref="AZ30:BB30">
    <cfRule type="expression" dxfId="186" priority="305">
      <formula>AZ30="NO REQUIERE ADQUISICIÓN"</formula>
    </cfRule>
  </conditionalFormatting>
  <conditionalFormatting sqref="AZ43:BB43">
    <cfRule type="expression" dxfId="185" priority="306">
      <formula>AZ43="INCLUIR EN PAA2021"</formula>
    </cfRule>
  </conditionalFormatting>
  <conditionalFormatting sqref="AZ43:BB43">
    <cfRule type="expression" dxfId="184" priority="307">
      <formula>AZ43="NO REQUIERE ADQUISICIÓN"</formula>
    </cfRule>
  </conditionalFormatting>
  <conditionalFormatting sqref="AZ4:BB4">
    <cfRule type="expression" dxfId="183" priority="192">
      <formula>AZ4="INCLUIR EN PAA2021"</formula>
    </cfRule>
  </conditionalFormatting>
  <conditionalFormatting sqref="AZ4:BB4">
    <cfRule type="expression" dxfId="182" priority="193">
      <formula>AZ4="NO REQUIERE ADQUISICIÓN"</formula>
    </cfRule>
  </conditionalFormatting>
  <conditionalFormatting sqref="AZ21:BB21">
    <cfRule type="expression" dxfId="181" priority="190">
      <formula>AZ21="INCLUIR EN PAA2021"</formula>
    </cfRule>
  </conditionalFormatting>
  <conditionalFormatting sqref="AZ21:BB21">
    <cfRule type="expression" dxfId="180" priority="191">
      <formula>AZ21="NO REQUIERE ADQUISICIÓN"</formula>
    </cfRule>
  </conditionalFormatting>
  <conditionalFormatting sqref="AZ33:BB33">
    <cfRule type="expression" dxfId="179" priority="188">
      <formula>AZ33="INCLUIR EN PAA2021"</formula>
    </cfRule>
  </conditionalFormatting>
  <conditionalFormatting sqref="AZ33:BB33">
    <cfRule type="expression" dxfId="178" priority="189">
      <formula>AZ33="NO REQUIERE ADQUISICIÓN"</formula>
    </cfRule>
  </conditionalFormatting>
  <conditionalFormatting sqref="AZ37:BB37">
    <cfRule type="expression" dxfId="177" priority="186">
      <formula>AZ37="INCLUIR EN PAA2021"</formula>
    </cfRule>
  </conditionalFormatting>
  <conditionalFormatting sqref="AZ37:BB37">
    <cfRule type="expression" dxfId="176" priority="187">
      <formula>AZ37="NO REQUIERE ADQUISICIÓN"</formula>
    </cfRule>
  </conditionalFormatting>
  <conditionalFormatting sqref="AZ39:BB39">
    <cfRule type="expression" dxfId="175" priority="184">
      <formula>AZ39="INCLUIR EN PAA2021"</formula>
    </cfRule>
  </conditionalFormatting>
  <conditionalFormatting sqref="AZ39:BB39">
    <cfRule type="expression" dxfId="174" priority="185">
      <formula>AZ39="NO REQUIERE ADQUISICIÓN"</formula>
    </cfRule>
  </conditionalFormatting>
  <conditionalFormatting sqref="AZ41:BB41">
    <cfRule type="expression" dxfId="173" priority="182">
      <formula>AZ41="INCLUIR EN PAA2021"</formula>
    </cfRule>
  </conditionalFormatting>
  <conditionalFormatting sqref="AZ41:BB41">
    <cfRule type="expression" dxfId="172" priority="183">
      <formula>AZ41="NO REQUIERE ADQUISICIÓN"</formula>
    </cfRule>
  </conditionalFormatting>
  <conditionalFormatting sqref="AZ152:BB152">
    <cfRule type="expression" dxfId="171" priority="180">
      <formula>AZ152="INCLUIR EN PAA2021"</formula>
    </cfRule>
  </conditionalFormatting>
  <conditionalFormatting sqref="AZ152:BB152">
    <cfRule type="expression" dxfId="170" priority="181">
      <formula>AZ152="NO REQUIERE ADQUISICIÓN"</formula>
    </cfRule>
  </conditionalFormatting>
  <conditionalFormatting sqref="AZ53:BB53">
    <cfRule type="expression" dxfId="169" priority="178">
      <formula>AZ53="INCLUIR EN PAA2021"</formula>
    </cfRule>
  </conditionalFormatting>
  <conditionalFormatting sqref="AZ53:BB53">
    <cfRule type="expression" dxfId="168" priority="179">
      <formula>AZ53="NO REQUIERE ADQUISICIÓN"</formula>
    </cfRule>
  </conditionalFormatting>
  <conditionalFormatting sqref="AZ196:BB196">
    <cfRule type="expression" dxfId="167" priority="176">
      <formula>AZ196="INCLUIR EN PAA2021"</formula>
    </cfRule>
  </conditionalFormatting>
  <conditionalFormatting sqref="AZ196:BB196">
    <cfRule type="expression" dxfId="166" priority="177">
      <formula>AZ196="NO REQUIERE ADQUISICIÓN"</formula>
    </cfRule>
  </conditionalFormatting>
  <conditionalFormatting sqref="AZ80:BB80">
    <cfRule type="expression" dxfId="165" priority="174">
      <formula>AZ80="INCLUIR EN PAA2021"</formula>
    </cfRule>
  </conditionalFormatting>
  <conditionalFormatting sqref="AZ80:BB80">
    <cfRule type="expression" dxfId="164" priority="175">
      <formula>AZ80="NO REQUIERE ADQUISICIÓN"</formula>
    </cfRule>
  </conditionalFormatting>
  <conditionalFormatting sqref="AZ2:BB2">
    <cfRule type="expression" dxfId="163" priority="172">
      <formula>AZ2="INCLUIR EN PAA2021"</formula>
    </cfRule>
  </conditionalFormatting>
  <conditionalFormatting sqref="AZ2:BB2">
    <cfRule type="expression" dxfId="162" priority="173">
      <formula>AZ2="NO REQUIERE ADQUISICIÓN"</formula>
    </cfRule>
  </conditionalFormatting>
  <conditionalFormatting sqref="BC22:BN23">
    <cfRule type="expression" dxfId="161" priority="170">
      <formula>BC22="INCLUIR EN PAA2021"</formula>
    </cfRule>
  </conditionalFormatting>
  <conditionalFormatting sqref="BC22:BN23">
    <cfRule type="expression" dxfId="160" priority="171">
      <formula>BC22="NO REQUIERE ADQUISICIÓN"</formula>
    </cfRule>
  </conditionalFormatting>
  <conditionalFormatting sqref="BC17:BN17 BC44:BN45 BC68:BN69 BC42:BN42 BC180:BN181 BC238:BN238 BC130:BN133 BC81:BN84 BC3:BN3 BC19:BN20 BC27:BN29 BC34:BN36 BC40:BN40 BC56:BN57 BC59:BN62 BC64:BN64 BC66:BN66 BC79:BN79 BC5:BN12 BC14:BN15 BC71:BN76 BC25:BN25 BC31:BN32 BC38:BN38 BC47:BN50 BC220:BI220 BC218:BE219 BC215:BN216 BC217:BI217 BJ217:BN224 BC221:BH224">
    <cfRule type="expression" dxfId="159" priority="56">
      <formula>BC3="INCLUIR EN PAA2021"</formula>
    </cfRule>
  </conditionalFormatting>
  <conditionalFormatting sqref="BC17:BN17 BC44:BN45 BC68:BN69 BC42:BN42 BC180:BN181 BC238:BN238 BC130:BN133 BC81:BN84 BC3:BN3 BC19:BN20 BC27:BN29 BC34:BN36 BC40:BN40 BC56:BN57 BC59:BN62 BC64:BN64 BC66:BN66 BC79:BN79 BC5:BN12 BC14:BN15 BC71:BN76 BC25:BN25 BC31:BN32 BC38:BN38 BC47:BN50 BC220:BI220 BC218:BE219 BC215:BN216 BC217:BI217 BJ217:BN224 BC221:BH224">
    <cfRule type="expression" dxfId="158" priority="57">
      <formula>BC3="NO REQUIERE ADQUISICIÓN"</formula>
    </cfRule>
  </conditionalFormatting>
  <conditionalFormatting sqref="BC96:BN96 BC109:BN109 BC150:BN151 BC158:BN158 BC160:BN160 BC52:BN52 BC162:BN163 BC170:BN171 BC173:BN176 BC178:BN178 BC183:BN184 BC191:BN191 BC193:BN193 BC195:BN195 BC228:BN228 BC230:BN230 BC153:BN156 BC54:BN54 BC129:BN129 BC78:BN78 BC86:BN86 BC88:BN92 BC94:BN94 BC98:BN98 BC135:BN136 BC138:BN139 BC141:BN148 BC165:BN166 BC168:BN168 BC104:BN107 BC100:BN102 BC226:BN226 BC111:BN112 BC114:BN114 BC209:BN213 BC186:BN189">
    <cfRule type="expression" dxfId="157" priority="58">
      <formula>BC52="INCLUIR EN PAA2021"</formula>
    </cfRule>
  </conditionalFormatting>
  <conditionalFormatting sqref="BC96:BN96 BC109:BN109 BC150:BN151 BC158:BN158 BC160:BN160 BC52:BN52 BC162:BN163 BC170:BN171 BC173:BN176 BC178:BN178 BC183:BN184 BC191:BN191 BC193:BN193 BC195:BN195 BC228:BN228 BC230:BN230 BC153:BN156 BC54:BN54 BC129:BN129 BC78:BN78 BC86:BN86 BC88:BN92 BC94:BN94 BC98:BN98 BC135:BN136 BC138:BN139 BC141:BN148 BC165:BN166 BC168:BN168 BC104:BN107 BC100:BN102 BC226:BN226 BC111:BN112 BC114:BN114 BC209:BN213 BC186:BN189">
    <cfRule type="expression" dxfId="156" priority="59">
      <formula>BC52="NO REQUIERE ADQUISICIÓN"</formula>
    </cfRule>
  </conditionalFormatting>
  <conditionalFormatting sqref="BC13:BN13">
    <cfRule type="expression" dxfId="155" priority="60">
      <formula>BC13="INCLUIR EN PAA2021"</formula>
    </cfRule>
  </conditionalFormatting>
  <conditionalFormatting sqref="BC13:BN13">
    <cfRule type="expression" dxfId="154" priority="61">
      <formula>BC13="NO REQUIERE ADQUISICIÓN"</formula>
    </cfRule>
  </conditionalFormatting>
  <conditionalFormatting sqref="BC46:BN46">
    <cfRule type="expression" dxfId="153" priority="62">
      <formula>BC46="INCLUIR EN PAA2021"</formula>
    </cfRule>
  </conditionalFormatting>
  <conditionalFormatting sqref="BC46:BN46">
    <cfRule type="expression" dxfId="152" priority="63">
      <formula>BC46="NO REQUIERE ADQUISICIÓN"</formula>
    </cfRule>
  </conditionalFormatting>
  <conditionalFormatting sqref="BC51:BN51">
    <cfRule type="expression" dxfId="151" priority="64">
      <formula>BC51="INCLUIR EN PAA2021"</formula>
    </cfRule>
  </conditionalFormatting>
  <conditionalFormatting sqref="BC51:BN51">
    <cfRule type="expression" dxfId="150" priority="65">
      <formula>BC51="NO REQUIERE ADQUISICIÓN"</formula>
    </cfRule>
  </conditionalFormatting>
  <conditionalFormatting sqref="BC58:BN58">
    <cfRule type="expression" dxfId="149" priority="66">
      <formula>BC58="INCLUIR EN PAA2021"</formula>
    </cfRule>
  </conditionalFormatting>
  <conditionalFormatting sqref="BC58:BN58">
    <cfRule type="expression" dxfId="148" priority="67">
      <formula>BC58="NO REQUIERE ADQUISICIÓN"</formula>
    </cfRule>
  </conditionalFormatting>
  <conditionalFormatting sqref="BC63:BN63">
    <cfRule type="expression" dxfId="147" priority="68">
      <formula>BC63="INCLUIR EN PAA2021"</formula>
    </cfRule>
  </conditionalFormatting>
  <conditionalFormatting sqref="BC63:BN63">
    <cfRule type="expression" dxfId="146" priority="69">
      <formula>BC63="NO REQUIERE ADQUISICIÓN"</formula>
    </cfRule>
  </conditionalFormatting>
  <conditionalFormatting sqref="BC65:BN65">
    <cfRule type="expression" dxfId="145" priority="70">
      <formula>BC65="INCLUIR EN PAA2021"</formula>
    </cfRule>
  </conditionalFormatting>
  <conditionalFormatting sqref="BC65:BN65">
    <cfRule type="expression" dxfId="144" priority="71">
      <formula>BC65="NO REQUIERE ADQUISICIÓN"</formula>
    </cfRule>
  </conditionalFormatting>
  <conditionalFormatting sqref="BC67:BN67">
    <cfRule type="expression" dxfId="143" priority="72">
      <formula>BC67="INCLUIR EN PAA2021"</formula>
    </cfRule>
  </conditionalFormatting>
  <conditionalFormatting sqref="BC67:BN67">
    <cfRule type="expression" dxfId="142" priority="73">
      <formula>BC67="NO REQUIERE ADQUISICIÓN"</formula>
    </cfRule>
  </conditionalFormatting>
  <conditionalFormatting sqref="BC70:BN70">
    <cfRule type="expression" dxfId="141" priority="74">
      <formula>BC70="INCLUIR EN PAA2021"</formula>
    </cfRule>
  </conditionalFormatting>
  <conditionalFormatting sqref="BC70:BN70">
    <cfRule type="expression" dxfId="140" priority="75">
      <formula>BC70="NO REQUIERE ADQUISICIÓN"</formula>
    </cfRule>
  </conditionalFormatting>
  <conditionalFormatting sqref="BC77:BN77">
    <cfRule type="expression" dxfId="139" priority="76">
      <formula>BC77="INCLUIR EN PAA2021"</formula>
    </cfRule>
  </conditionalFormatting>
  <conditionalFormatting sqref="BC77:BN77">
    <cfRule type="expression" dxfId="138" priority="77">
      <formula>BC77="NO REQUIERE ADQUISICIÓN"</formula>
    </cfRule>
  </conditionalFormatting>
  <conditionalFormatting sqref="BC85:BN85">
    <cfRule type="expression" dxfId="137" priority="78">
      <formula>BC85="INCLUIR EN PAA2021"</formula>
    </cfRule>
  </conditionalFormatting>
  <conditionalFormatting sqref="BC85:BN85">
    <cfRule type="expression" dxfId="136" priority="79">
      <formula>BC85="NO REQUIERE ADQUISICIÓN"</formula>
    </cfRule>
  </conditionalFormatting>
  <conditionalFormatting sqref="BC87:BN87">
    <cfRule type="expression" dxfId="135" priority="80">
      <formula>BC87="INCLUIR EN PAA2021"</formula>
    </cfRule>
  </conditionalFormatting>
  <conditionalFormatting sqref="BC87:BN87">
    <cfRule type="expression" dxfId="134" priority="81">
      <formula>BC87="NO REQUIERE ADQUISICIÓN"</formula>
    </cfRule>
  </conditionalFormatting>
  <conditionalFormatting sqref="BC93:BN93">
    <cfRule type="expression" dxfId="133" priority="82">
      <formula>BC93="INCLUIR EN PAA2021"</formula>
    </cfRule>
  </conditionalFormatting>
  <conditionalFormatting sqref="BC93:BN93">
    <cfRule type="expression" dxfId="132" priority="83">
      <formula>BC93="NO REQUIERE ADQUISICIÓN"</formula>
    </cfRule>
  </conditionalFormatting>
  <conditionalFormatting sqref="BC95:BN95">
    <cfRule type="expression" dxfId="131" priority="84">
      <formula>BC95="INCLUIR EN PAA2021"</formula>
    </cfRule>
  </conditionalFormatting>
  <conditionalFormatting sqref="BC95:BN95">
    <cfRule type="expression" dxfId="130" priority="85">
      <formula>BC95="NO REQUIERE ADQUISICIÓN"</formula>
    </cfRule>
  </conditionalFormatting>
  <conditionalFormatting sqref="BC97:BN97">
    <cfRule type="expression" dxfId="129" priority="86">
      <formula>BC97="INCLUIR EN PAA2021"</formula>
    </cfRule>
  </conditionalFormatting>
  <conditionalFormatting sqref="BC97:BN97">
    <cfRule type="expression" dxfId="128" priority="87">
      <formula>BC97="NO REQUIERE ADQUISICIÓN"</formula>
    </cfRule>
  </conditionalFormatting>
  <conditionalFormatting sqref="BC99:BN99">
    <cfRule type="expression" dxfId="127" priority="88">
      <formula>BC99="INCLUIR EN PAA2021"</formula>
    </cfRule>
  </conditionalFormatting>
  <conditionalFormatting sqref="BC99:BN99">
    <cfRule type="expression" dxfId="126" priority="89">
      <formula>BC99="NO REQUIERE ADQUISICIÓN"</formula>
    </cfRule>
  </conditionalFormatting>
  <conditionalFormatting sqref="BC103:BN103">
    <cfRule type="expression" dxfId="125" priority="90">
      <formula>BC103="INCLUIR EN PAA2021"</formula>
    </cfRule>
  </conditionalFormatting>
  <conditionalFormatting sqref="BC103:BN103">
    <cfRule type="expression" dxfId="124" priority="91">
      <formula>BC103="NO REQUIERE ADQUISICIÓN"</formula>
    </cfRule>
  </conditionalFormatting>
  <conditionalFormatting sqref="BC108:BN108">
    <cfRule type="expression" dxfId="123" priority="92">
      <formula>BC108="INCLUIR EN PAA2021"</formula>
    </cfRule>
  </conditionalFormatting>
  <conditionalFormatting sqref="BC108:BN108">
    <cfRule type="expression" dxfId="122" priority="93">
      <formula>BC108="NO REQUIERE ADQUISICIÓN"</formula>
    </cfRule>
  </conditionalFormatting>
  <conditionalFormatting sqref="BC110:BN110">
    <cfRule type="expression" dxfId="121" priority="94">
      <formula>BC110="INCLUIR EN PAA2021"</formula>
    </cfRule>
  </conditionalFormatting>
  <conditionalFormatting sqref="BC110:BN110">
    <cfRule type="expression" dxfId="120" priority="95">
      <formula>BC110="NO REQUIERE ADQUISICIÓN"</formula>
    </cfRule>
  </conditionalFormatting>
  <conditionalFormatting sqref="BC113:BN113">
    <cfRule type="expression" dxfId="119" priority="96">
      <formula>BC113="INCLUIR EN PAA2021"</formula>
    </cfRule>
  </conditionalFormatting>
  <conditionalFormatting sqref="BC113:BN113">
    <cfRule type="expression" dxfId="118" priority="97">
      <formula>BC113="NO REQUIERE ADQUISICIÓN"</formula>
    </cfRule>
  </conditionalFormatting>
  <conditionalFormatting sqref="BC115:BN115">
    <cfRule type="expression" dxfId="117" priority="98">
      <formula>BC115="INCLUIR EN PAA2021"</formula>
    </cfRule>
  </conditionalFormatting>
  <conditionalFormatting sqref="BC115:BN115">
    <cfRule type="expression" dxfId="116" priority="99">
      <formula>BC115="NO REQUIERE ADQUISICIÓN"</formula>
    </cfRule>
  </conditionalFormatting>
  <conditionalFormatting sqref="BC128:BN128">
    <cfRule type="expression" dxfId="115" priority="100">
      <formula>BC128="INCLUIR EN PAA2021"</formula>
    </cfRule>
  </conditionalFormatting>
  <conditionalFormatting sqref="BC128:BN128">
    <cfRule type="expression" dxfId="114" priority="101">
      <formula>BC128="NO REQUIERE ADQUISICIÓN"</formula>
    </cfRule>
  </conditionalFormatting>
  <conditionalFormatting sqref="BC134:BN134">
    <cfRule type="expression" dxfId="113" priority="102">
      <formula>BC134="INCLUIR EN PAA2021"</formula>
    </cfRule>
  </conditionalFormatting>
  <conditionalFormatting sqref="BC134:BN134">
    <cfRule type="expression" dxfId="112" priority="103">
      <formula>BC134="NO REQUIERE ADQUISICIÓN"</formula>
    </cfRule>
  </conditionalFormatting>
  <conditionalFormatting sqref="BC137:BN137">
    <cfRule type="expression" dxfId="111" priority="104">
      <formula>BC137="INCLUIR EN PAA2021"</formula>
    </cfRule>
  </conditionalFormatting>
  <conditionalFormatting sqref="BC137:BN137">
    <cfRule type="expression" dxfId="110" priority="105">
      <formula>BC137="NO REQUIERE ADQUISICIÓN"</formula>
    </cfRule>
  </conditionalFormatting>
  <conditionalFormatting sqref="BC140:BN140">
    <cfRule type="expression" dxfId="109" priority="106">
      <formula>BC140="INCLUIR EN PAA2021"</formula>
    </cfRule>
  </conditionalFormatting>
  <conditionalFormatting sqref="BC140:BN140">
    <cfRule type="expression" dxfId="108" priority="107">
      <formula>BC140="NO REQUIERE ADQUISICIÓN"</formula>
    </cfRule>
  </conditionalFormatting>
  <conditionalFormatting sqref="BC149:BN149">
    <cfRule type="expression" dxfId="107" priority="108">
      <formula>BC149="INCLUIR EN PAA2021"</formula>
    </cfRule>
  </conditionalFormatting>
  <conditionalFormatting sqref="BC149:BN149">
    <cfRule type="expression" dxfId="106" priority="109">
      <formula>BC149="NO REQUIERE ADQUISICIÓN"</formula>
    </cfRule>
  </conditionalFormatting>
  <conditionalFormatting sqref="BC157:BN157">
    <cfRule type="expression" dxfId="105" priority="110">
      <formula>BC157="INCLUIR EN PAA2021"</formula>
    </cfRule>
  </conditionalFormatting>
  <conditionalFormatting sqref="BC157:BN157">
    <cfRule type="expression" dxfId="104" priority="111">
      <formula>BC157="NO REQUIERE ADQUISICIÓN"</formula>
    </cfRule>
  </conditionalFormatting>
  <conditionalFormatting sqref="BC159:BN159">
    <cfRule type="expression" dxfId="103" priority="112">
      <formula>BC159="INCLUIR EN PAA2021"</formula>
    </cfRule>
  </conditionalFormatting>
  <conditionalFormatting sqref="BC159:BN159">
    <cfRule type="expression" dxfId="102" priority="113">
      <formula>BC159="NO REQUIERE ADQUISICIÓN"</formula>
    </cfRule>
  </conditionalFormatting>
  <conditionalFormatting sqref="BC161:BN161">
    <cfRule type="expression" dxfId="101" priority="114">
      <formula>BC161="INCLUIR EN PAA2021"</formula>
    </cfRule>
  </conditionalFormatting>
  <conditionalFormatting sqref="BC161:BN161">
    <cfRule type="expression" dxfId="100" priority="115">
      <formula>BC161="NO REQUIERE ADQUISICIÓN"</formula>
    </cfRule>
  </conditionalFormatting>
  <conditionalFormatting sqref="BC55:BN55">
    <cfRule type="expression" dxfId="99" priority="116">
      <formula>BC55="INCLUIR EN PAA2021"</formula>
    </cfRule>
  </conditionalFormatting>
  <conditionalFormatting sqref="BC55:BN55">
    <cfRule type="expression" dxfId="98" priority="117">
      <formula>BC55="NO REQUIERE ADQUISICIÓN"</formula>
    </cfRule>
  </conditionalFormatting>
  <conditionalFormatting sqref="BC164:BN164">
    <cfRule type="expression" dxfId="97" priority="118">
      <formula>BC164="INCLUIR EN PAA2021"</formula>
    </cfRule>
  </conditionalFormatting>
  <conditionalFormatting sqref="BC164:BN164">
    <cfRule type="expression" dxfId="96" priority="119">
      <formula>BC164="NO REQUIERE ADQUISICIÓN"</formula>
    </cfRule>
  </conditionalFormatting>
  <conditionalFormatting sqref="BC167:BN167">
    <cfRule type="expression" dxfId="95" priority="120">
      <formula>BC167="INCLUIR EN PAA2021"</formula>
    </cfRule>
  </conditionalFormatting>
  <conditionalFormatting sqref="BC167:BN167">
    <cfRule type="expression" dxfId="94" priority="121">
      <formula>BC167="NO REQUIERE ADQUISICIÓN"</formula>
    </cfRule>
  </conditionalFormatting>
  <conditionalFormatting sqref="BC169:BN169">
    <cfRule type="expression" dxfId="93" priority="122">
      <formula>BC169="INCLUIR EN PAA2021"</formula>
    </cfRule>
  </conditionalFormatting>
  <conditionalFormatting sqref="BC169:BN169">
    <cfRule type="expression" dxfId="92" priority="123">
      <formula>BC169="NO REQUIERE ADQUISICIÓN"</formula>
    </cfRule>
  </conditionalFormatting>
  <conditionalFormatting sqref="BC172:BN172">
    <cfRule type="expression" dxfId="91" priority="124">
      <formula>BC172="INCLUIR EN PAA2021"</formula>
    </cfRule>
  </conditionalFormatting>
  <conditionalFormatting sqref="BC172:BN172">
    <cfRule type="expression" dxfId="90" priority="125">
      <formula>BC172="NO REQUIERE ADQUISICIÓN"</formula>
    </cfRule>
  </conditionalFormatting>
  <conditionalFormatting sqref="BC177:BN177">
    <cfRule type="expression" dxfId="89" priority="126">
      <formula>BC177="INCLUIR EN PAA2021"</formula>
    </cfRule>
  </conditionalFormatting>
  <conditionalFormatting sqref="BC177:BN177">
    <cfRule type="expression" dxfId="88" priority="127">
      <formula>BC177="NO REQUIERE ADQUISICIÓN"</formula>
    </cfRule>
  </conditionalFormatting>
  <conditionalFormatting sqref="BC179:BN179">
    <cfRule type="expression" dxfId="87" priority="128">
      <formula>BC179="INCLUIR EN PAA2021"</formula>
    </cfRule>
  </conditionalFormatting>
  <conditionalFormatting sqref="BC179:BN179">
    <cfRule type="expression" dxfId="86" priority="129">
      <formula>BC179="NO REQUIERE ADQUISICIÓN"</formula>
    </cfRule>
  </conditionalFormatting>
  <conditionalFormatting sqref="BC182:BN182">
    <cfRule type="expression" dxfId="85" priority="130">
      <formula>BC182="INCLUIR EN PAA2021"</formula>
    </cfRule>
  </conditionalFormatting>
  <conditionalFormatting sqref="BC182:BN182">
    <cfRule type="expression" dxfId="84" priority="131">
      <formula>BC182="NO REQUIERE ADQUISICIÓN"</formula>
    </cfRule>
  </conditionalFormatting>
  <conditionalFormatting sqref="BC185:BN185">
    <cfRule type="expression" dxfId="83" priority="132">
      <formula>BC185="INCLUIR EN PAA2021"</formula>
    </cfRule>
  </conditionalFormatting>
  <conditionalFormatting sqref="BC185:BN185">
    <cfRule type="expression" dxfId="82" priority="133">
      <formula>BC185="NO REQUIERE ADQUISICIÓN"</formula>
    </cfRule>
  </conditionalFormatting>
  <conditionalFormatting sqref="BC190:BN190">
    <cfRule type="expression" dxfId="81" priority="134">
      <formula>BC190="INCLUIR EN PAA2021"</formula>
    </cfRule>
  </conditionalFormatting>
  <conditionalFormatting sqref="BC190:BN190">
    <cfRule type="expression" dxfId="80" priority="135">
      <formula>BC190="NO REQUIERE ADQUISICIÓN"</formula>
    </cfRule>
  </conditionalFormatting>
  <conditionalFormatting sqref="BC192:BN192">
    <cfRule type="expression" dxfId="79" priority="136">
      <formula>BC192="INCLUIR EN PAA2021"</formula>
    </cfRule>
  </conditionalFormatting>
  <conditionalFormatting sqref="BC192:BN192">
    <cfRule type="expression" dxfId="78" priority="137">
      <formula>BC192="NO REQUIERE ADQUISICIÓN"</formula>
    </cfRule>
  </conditionalFormatting>
  <conditionalFormatting sqref="BC194:BN194">
    <cfRule type="expression" dxfId="77" priority="138">
      <formula>BC194="INCLUIR EN PAA2021"</formula>
    </cfRule>
  </conditionalFormatting>
  <conditionalFormatting sqref="BC194:BN194">
    <cfRule type="expression" dxfId="76" priority="139">
      <formula>BC194="NO REQUIERE ADQUISICIÓN"</formula>
    </cfRule>
  </conditionalFormatting>
  <conditionalFormatting sqref="BC208:BN208">
    <cfRule type="expression" dxfId="75" priority="140">
      <formula>BC208="INCLUIR EN PAA2021"</formula>
    </cfRule>
  </conditionalFormatting>
  <conditionalFormatting sqref="BC208:BN208">
    <cfRule type="expression" dxfId="74" priority="141">
      <formula>BC208="NO REQUIERE ADQUISICIÓN"</formula>
    </cfRule>
  </conditionalFormatting>
  <conditionalFormatting sqref="BC214:BN214">
    <cfRule type="expression" dxfId="73" priority="142">
      <formula>BC214="INCLUIR EN PAA2021"</formula>
    </cfRule>
  </conditionalFormatting>
  <conditionalFormatting sqref="BC214:BN214">
    <cfRule type="expression" dxfId="72" priority="143">
      <formula>BC214="NO REQUIERE ADQUISICIÓN"</formula>
    </cfRule>
  </conditionalFormatting>
  <conditionalFormatting sqref="BC225:BN225">
    <cfRule type="expression" dxfId="71" priority="144">
      <formula>BC225="INCLUIR EN PAA2021"</formula>
    </cfRule>
  </conditionalFormatting>
  <conditionalFormatting sqref="BC225:BN225">
    <cfRule type="expression" dxfId="70" priority="145">
      <formula>BC225="NO REQUIERE ADQUISICIÓN"</formula>
    </cfRule>
  </conditionalFormatting>
  <conditionalFormatting sqref="BC227:BN227">
    <cfRule type="expression" dxfId="69" priority="146">
      <formula>BC227="INCLUIR EN PAA2021"</formula>
    </cfRule>
  </conditionalFormatting>
  <conditionalFormatting sqref="BC227:BN227">
    <cfRule type="expression" dxfId="68" priority="147">
      <formula>BC227="NO REQUIERE ADQUISICIÓN"</formula>
    </cfRule>
  </conditionalFormatting>
  <conditionalFormatting sqref="BC229:BN229">
    <cfRule type="expression" dxfId="67" priority="148">
      <formula>BC229="INCLUIR EN PAA2021"</formula>
    </cfRule>
  </conditionalFormatting>
  <conditionalFormatting sqref="BC229:BN229">
    <cfRule type="expression" dxfId="66" priority="149">
      <formula>BC229="NO REQUIERE ADQUISICIÓN"</formula>
    </cfRule>
  </conditionalFormatting>
  <conditionalFormatting sqref="BC232:BN232">
    <cfRule type="expression" dxfId="65" priority="150">
      <formula>BC232="INCLUIR EN PAA2021"</formula>
    </cfRule>
  </conditionalFormatting>
  <conditionalFormatting sqref="BC232:BN232">
    <cfRule type="expression" dxfId="64" priority="151">
      <formula>BC232="NO REQUIERE ADQUISICIÓN"</formula>
    </cfRule>
  </conditionalFormatting>
  <conditionalFormatting sqref="BC235:BN235">
    <cfRule type="expression" dxfId="63" priority="152">
      <formula>BC235="INCLUIR EN PAA2021"</formula>
    </cfRule>
  </conditionalFormatting>
  <conditionalFormatting sqref="BC235:BN235">
    <cfRule type="expression" dxfId="62" priority="153">
      <formula>BC235="NO REQUIERE ADQUISICIÓN"</formula>
    </cfRule>
  </conditionalFormatting>
  <conditionalFormatting sqref="BC237:BN237">
    <cfRule type="expression" dxfId="61" priority="154">
      <formula>BC237="INCLUIR EN PAA2021"</formula>
    </cfRule>
  </conditionalFormatting>
  <conditionalFormatting sqref="BC237:BN237">
    <cfRule type="expression" dxfId="60" priority="155">
      <formula>BC237="NO REQUIERE ADQUISICIÓN"</formula>
    </cfRule>
  </conditionalFormatting>
  <conditionalFormatting sqref="BC87:BN87 BC239:BN239 BC243:BN243">
    <cfRule type="expression" dxfId="59" priority="156">
      <formula>BC87="INCLUIR EN PAA2021"</formula>
    </cfRule>
  </conditionalFormatting>
  <conditionalFormatting sqref="BC87:BN87 BC239:BN239 BC243:BN243">
    <cfRule type="expression" dxfId="58" priority="157">
      <formula>BC87="NO REQUIERE ADQUISICIÓN"</formula>
    </cfRule>
  </conditionalFormatting>
  <conditionalFormatting sqref="BC16:BN16">
    <cfRule type="expression" dxfId="57" priority="158">
      <formula>BC16="INCLUIR EN PAA2021"</formula>
    </cfRule>
  </conditionalFormatting>
  <conditionalFormatting sqref="BC16:BN16">
    <cfRule type="expression" dxfId="56" priority="159">
      <formula>BC16="NO REQUIERE ADQUISICIÓN"</formula>
    </cfRule>
  </conditionalFormatting>
  <conditionalFormatting sqref="BC18:BN18">
    <cfRule type="expression" dxfId="55" priority="160">
      <formula>BC18="INCLUIR EN PAA2021"</formula>
    </cfRule>
  </conditionalFormatting>
  <conditionalFormatting sqref="BC18:BN18">
    <cfRule type="expression" dxfId="54" priority="161">
      <formula>BC18="NO REQUIERE ADQUISICIÓN"</formula>
    </cfRule>
  </conditionalFormatting>
  <conditionalFormatting sqref="BC24:BN24">
    <cfRule type="expression" dxfId="53" priority="162">
      <formula>BC24="INCLUIR EN PAA2021"</formula>
    </cfRule>
  </conditionalFormatting>
  <conditionalFormatting sqref="BC24:BN24">
    <cfRule type="expression" dxfId="52" priority="163">
      <formula>BC24="NO REQUIERE ADQUISICIÓN"</formula>
    </cfRule>
  </conditionalFormatting>
  <conditionalFormatting sqref="BC26:BN26">
    <cfRule type="expression" dxfId="51" priority="164">
      <formula>BC26="INCLUIR EN PAA2021"</formula>
    </cfRule>
  </conditionalFormatting>
  <conditionalFormatting sqref="BC26:BN26">
    <cfRule type="expression" dxfId="50" priority="165">
      <formula>BC26="NO REQUIERE ADQUISICIÓN"</formula>
    </cfRule>
  </conditionalFormatting>
  <conditionalFormatting sqref="BC30:BN30">
    <cfRule type="expression" dxfId="49" priority="166">
      <formula>BC30="INCLUIR EN PAA2021"</formula>
    </cfRule>
  </conditionalFormatting>
  <conditionalFormatting sqref="BC30:BN30">
    <cfRule type="expression" dxfId="48" priority="167">
      <formula>BC30="NO REQUIERE ADQUISICIÓN"</formula>
    </cfRule>
  </conditionalFormatting>
  <conditionalFormatting sqref="BC43:BN43">
    <cfRule type="expression" dxfId="47" priority="168">
      <formula>BC43="INCLUIR EN PAA2021"</formula>
    </cfRule>
  </conditionalFormatting>
  <conditionalFormatting sqref="BC43:BN43">
    <cfRule type="expression" dxfId="46" priority="169">
      <formula>BC43="NO REQUIERE ADQUISICIÓN"</formula>
    </cfRule>
  </conditionalFormatting>
  <conditionalFormatting sqref="BC4:BN4">
    <cfRule type="expression" dxfId="45" priority="54">
      <formula>BC4="INCLUIR EN PAA2021"</formula>
    </cfRule>
  </conditionalFormatting>
  <conditionalFormatting sqref="BC4:BN4">
    <cfRule type="expression" dxfId="44" priority="55">
      <formula>BC4="NO REQUIERE ADQUISICIÓN"</formula>
    </cfRule>
  </conditionalFormatting>
  <conditionalFormatting sqref="BC21:BN21">
    <cfRule type="expression" dxfId="43" priority="52">
      <formula>BC21="INCLUIR EN PAA2021"</formula>
    </cfRule>
  </conditionalFormatting>
  <conditionalFormatting sqref="BC21:BN21">
    <cfRule type="expression" dxfId="42" priority="53">
      <formula>BC21="NO REQUIERE ADQUISICIÓN"</formula>
    </cfRule>
  </conditionalFormatting>
  <conditionalFormatting sqref="BC33:BN33">
    <cfRule type="expression" dxfId="41" priority="50">
      <formula>BC33="INCLUIR EN PAA2021"</formula>
    </cfRule>
  </conditionalFormatting>
  <conditionalFormatting sqref="BC33:BN33">
    <cfRule type="expression" dxfId="40" priority="51">
      <formula>BC33="NO REQUIERE ADQUISICIÓN"</formula>
    </cfRule>
  </conditionalFormatting>
  <conditionalFormatting sqref="BC37:BN37">
    <cfRule type="expression" dxfId="39" priority="48">
      <formula>BC37="INCLUIR EN PAA2021"</formula>
    </cfRule>
  </conditionalFormatting>
  <conditionalFormatting sqref="BC37:BN37">
    <cfRule type="expression" dxfId="38" priority="49">
      <formula>BC37="NO REQUIERE ADQUISICIÓN"</formula>
    </cfRule>
  </conditionalFormatting>
  <conditionalFormatting sqref="BC39:BN39">
    <cfRule type="expression" dxfId="37" priority="46">
      <formula>BC39="INCLUIR EN PAA2021"</formula>
    </cfRule>
  </conditionalFormatting>
  <conditionalFormatting sqref="BC39:BN39">
    <cfRule type="expression" dxfId="36" priority="47">
      <formula>BC39="NO REQUIERE ADQUISICIÓN"</formula>
    </cfRule>
  </conditionalFormatting>
  <conditionalFormatting sqref="BC41:BN41">
    <cfRule type="expression" dxfId="35" priority="44">
      <formula>BC41="INCLUIR EN PAA2021"</formula>
    </cfRule>
  </conditionalFormatting>
  <conditionalFormatting sqref="BC41:BN41">
    <cfRule type="expression" dxfId="34" priority="45">
      <formula>BC41="NO REQUIERE ADQUISICIÓN"</formula>
    </cfRule>
  </conditionalFormatting>
  <conditionalFormatting sqref="BC152:BN152">
    <cfRule type="expression" dxfId="33" priority="42">
      <formula>BC152="INCLUIR EN PAA2021"</formula>
    </cfRule>
  </conditionalFormatting>
  <conditionalFormatting sqref="BC152:BN152">
    <cfRule type="expression" dxfId="32" priority="43">
      <formula>BC152="NO REQUIERE ADQUISICIÓN"</formula>
    </cfRule>
  </conditionalFormatting>
  <conditionalFormatting sqref="BC53:BN53">
    <cfRule type="expression" dxfId="31" priority="40">
      <formula>BC53="INCLUIR EN PAA2021"</formula>
    </cfRule>
  </conditionalFormatting>
  <conditionalFormatting sqref="BC53:BN53">
    <cfRule type="expression" dxfId="30" priority="41">
      <formula>BC53="NO REQUIERE ADQUISICIÓN"</formula>
    </cfRule>
  </conditionalFormatting>
  <conditionalFormatting sqref="BC196:BN196">
    <cfRule type="expression" dxfId="29" priority="38">
      <formula>BC196="INCLUIR EN PAA2021"</formula>
    </cfRule>
  </conditionalFormatting>
  <conditionalFormatting sqref="BC196:BN196">
    <cfRule type="expression" dxfId="28" priority="39">
      <formula>BC196="NO REQUIERE ADQUISICIÓN"</formula>
    </cfRule>
  </conditionalFormatting>
  <conditionalFormatting sqref="BC80:BN80">
    <cfRule type="expression" dxfId="27" priority="36">
      <formula>BC80="INCLUIR EN PAA2021"</formula>
    </cfRule>
  </conditionalFormatting>
  <conditionalFormatting sqref="BC80:BN80">
    <cfRule type="expression" dxfId="26" priority="37">
      <formula>BC80="NO REQUIERE ADQUISICIÓN"</formula>
    </cfRule>
  </conditionalFormatting>
  <conditionalFormatting sqref="BC2:BE2">
    <cfRule type="expression" dxfId="25" priority="34">
      <formula>BC2="INCLUIR EN PAA2021"</formula>
    </cfRule>
  </conditionalFormatting>
  <conditionalFormatting sqref="BC2:BE2">
    <cfRule type="expression" dxfId="24" priority="35">
      <formula>BC2="NO REQUIERE ADQUISICIÓN"</formula>
    </cfRule>
  </conditionalFormatting>
  <conditionalFormatting sqref="AZ52:BB52">
    <cfRule type="expression" dxfId="23" priority="32">
      <formula>AZ52="INCLUIR EN PAA2021"</formula>
    </cfRule>
  </conditionalFormatting>
  <conditionalFormatting sqref="AZ52:BB52">
    <cfRule type="expression" dxfId="22" priority="33">
      <formula>AZ52="NO REQUIERE ADQUISICIÓN"</formula>
    </cfRule>
  </conditionalFormatting>
  <conditionalFormatting sqref="AZ102:BB102">
    <cfRule type="expression" dxfId="21" priority="28">
      <formula>AZ102="INCLUIR EN PAA2021"</formula>
    </cfRule>
  </conditionalFormatting>
  <conditionalFormatting sqref="AZ102:BB102">
    <cfRule type="expression" dxfId="20" priority="29">
      <formula>AZ102="NO REQUIERE ADQUISICIÓN"</formula>
    </cfRule>
  </conditionalFormatting>
  <conditionalFormatting sqref="BF2:BH2">
    <cfRule type="expression" dxfId="19" priority="26">
      <formula>BF2="INCLUIR EN PAA2021"</formula>
    </cfRule>
  </conditionalFormatting>
  <conditionalFormatting sqref="BF2:BH2">
    <cfRule type="expression" dxfId="18" priority="27">
      <formula>BF2="NO REQUIERE ADQUISICIÓN"</formula>
    </cfRule>
  </conditionalFormatting>
  <conditionalFormatting sqref="BF218:BI218 BG219:BI219">
    <cfRule type="expression" dxfId="17" priority="24">
      <formula>BF218="INCLUIR EN PAA2021"</formula>
    </cfRule>
  </conditionalFormatting>
  <conditionalFormatting sqref="BF218:BI218 BG219:BI219">
    <cfRule type="expression" dxfId="16" priority="25">
      <formula>BF218="NO REQUIERE ADQUISICIÓN"</formula>
    </cfRule>
  </conditionalFormatting>
  <conditionalFormatting sqref="BF219">
    <cfRule type="expression" dxfId="15" priority="22">
      <formula>BF219="INCLUIR EN PAA2021"</formula>
    </cfRule>
  </conditionalFormatting>
  <conditionalFormatting sqref="BF219">
    <cfRule type="expression" dxfId="14" priority="23">
      <formula>BF219="NO REQUIERE ADQUISICIÓN"</formula>
    </cfRule>
  </conditionalFormatting>
  <conditionalFormatting sqref="BI2:BN2">
    <cfRule type="expression" dxfId="13" priority="20">
      <formula>BI2="INCLUIR EN PAA2021"</formula>
    </cfRule>
  </conditionalFormatting>
  <conditionalFormatting sqref="BI2:BN2">
    <cfRule type="expression" dxfId="12" priority="21">
      <formula>BI2="NO REQUIERE ADQUISICIÓN"</formula>
    </cfRule>
  </conditionalFormatting>
  <conditionalFormatting sqref="BI221:BI224">
    <cfRule type="expression" dxfId="11" priority="18">
      <formula>BI221="INCLUIR EN PAA2021"</formula>
    </cfRule>
  </conditionalFormatting>
  <conditionalFormatting sqref="BI221:BI224">
    <cfRule type="expression" dxfId="10" priority="19">
      <formula>BI221="NO REQUIERE ADQUISICIÓN"</formula>
    </cfRule>
  </conditionalFormatting>
  <conditionalFormatting sqref="BO2:BP2">
    <cfRule type="expression" dxfId="9" priority="16">
      <formula>BO2="INCLUIR EN PAA2021"</formula>
    </cfRule>
  </conditionalFormatting>
  <conditionalFormatting sqref="BO2:BP2">
    <cfRule type="expression" dxfId="8" priority="17">
      <formula>BO2="NO REQUIERE ADQUISICIÓN"</formula>
    </cfRule>
  </conditionalFormatting>
  <conditionalFormatting sqref="BQ2">
    <cfRule type="expression" dxfId="7" priority="14">
      <formula>BQ2="INCLUIR EN PAA2021"</formula>
    </cfRule>
  </conditionalFormatting>
  <conditionalFormatting sqref="BQ2">
    <cfRule type="expression" dxfId="6" priority="15">
      <formula>BQ2="NO REQUIERE ADQUISICIÓN"</formula>
    </cfRule>
  </conditionalFormatting>
  <conditionalFormatting sqref="P215:U215 Y215">
    <cfRule type="expression" dxfId="5" priority="12">
      <formula>P215="INCLUIR EN PAA2021"</formula>
    </cfRule>
  </conditionalFormatting>
  <conditionalFormatting sqref="P215:U215 Y215">
    <cfRule type="expression" dxfId="4" priority="13">
      <formula>P215="NO REQUIERE ADQUISICIÓN"</formula>
    </cfRule>
  </conditionalFormatting>
  <conditionalFormatting sqref="S3:U3">
    <cfRule type="expression" dxfId="3" priority="10">
      <formula>S3="INCLUIR EN PAA2021"</formula>
    </cfRule>
  </conditionalFormatting>
  <conditionalFormatting sqref="S3:U3">
    <cfRule type="expression" dxfId="2" priority="11">
      <formula>S3="NO REQUIERE ADQUISICIÓN"</formula>
    </cfRule>
  </conditionalFormatting>
  <conditionalFormatting sqref="A244">
    <cfRule type="expression" dxfId="1" priority="2">
      <formula>#REF!="ADICIÓN"</formula>
    </cfRule>
  </conditionalFormatting>
  <conditionalFormatting sqref="A240">
    <cfRule type="expression" dxfId="0" priority="1">
      <formula>#REF!="ADICIÓN"</formula>
    </cfRule>
  </conditionalFormatting>
  <dataValidations count="2">
    <dataValidation type="decimal" allowBlank="1" showInputMessage="1" showErrorMessage="1" prompt="Código UNSPSC - Ingrese Código del  Bien y/o Servicio a Adquirir, previamente validado en el catálogo de Bienes del SECOP II. (Si es una adquisición recurrente validar información del último proceso adelantado)" sqref="C7:C8 C14:C16 C85 C88:C110 C39:C44 C165 C180 C198 C20 C37 C23:C34 C46:C51 C53:C60 C130:C132 C134:C155 C80 C120:C125 C240:C242 C127:C128">
      <formula1>1</formula1>
      <formula2>100000000000</formula2>
    </dataValidation>
    <dataValidation type="decimal" allowBlank="1" showInputMessage="1" showErrorMessage="1" prompt="Código Interno - Ingrese Código Interno del Bien y/o Servicio a Adquirir (validado previamente con la Unidad de Compras (Almacenes N°1, N°6 según sea el caso)." sqref="D184 D139:D147 D149:D152 D155 C156:D157 D158:D159 D88:D113 C162:D162 D3:D34 D36:D51 C52 D53:D85 D117:D119 D120:D126 D240:D242 D127:D137">
      <formula1>1</formula1>
      <formula2>1000000000000000</formula2>
    </dataValidation>
  </dataValidation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Insumos (Cant) PRECIOS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Yohana Homez</dc:creator>
  <cp:lastModifiedBy>Yohana Homez</cp:lastModifiedBy>
  <dcterms:created xsi:type="dcterms:W3CDTF">2023-08-16T21:28:59Z</dcterms:created>
  <dcterms:modified xsi:type="dcterms:W3CDTF">2023-09-12T17:13:45Z</dcterms:modified>
</cp:coreProperties>
</file>